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L:\iso\3. AREA DE EVALUACIÓN Y ASISTENCIA TÉCNICA\RÉGIMEN GENERAL\2019\13. MANUAL GESTIÓN Y JUSTIFICACIÓN\MANUAL JUSTIFICACIÓN\"/>
    </mc:Choice>
  </mc:AlternateContent>
  <xr:revisionPtr revIDLastSave="0" documentId="13_ncr:1_{BAD0885E-8429-49F7-9703-F3CF3D2A14B6}" xr6:coauthVersionLast="41" xr6:coauthVersionMax="41" xr10:uidLastSave="{00000000-0000-0000-0000-000000000000}"/>
  <bookViews>
    <workbookView xWindow="-120" yWindow="-120" windowWidth="20700" windowHeight="9495" firstSheet="6" activeTab="6" xr2:uid="{00000000-000D-0000-FFFF-FFFF00000000}"/>
  </bookViews>
  <sheets>
    <sheet name="IDENTIFICACIÓN DEL PROYECTO" sheetId="1" state="hidden" r:id="rId1"/>
    <sheet name="INCIDENCIAS" sheetId="2" state="hidden" r:id="rId2"/>
    <sheet name="1ª VERIF" sheetId="3" state="hidden" r:id="rId3"/>
    <sheet name=" CIERRE FINANCIERO   " sheetId="28" state="hidden" r:id="rId4"/>
    <sheet name="IRREGULARIDADES Y REINTEGROS" sheetId="29" state="hidden" r:id="rId5"/>
    <sheet name="CODIGOS IRREGULARIDADES" sheetId="27" state="hidden" r:id="rId6"/>
    <sheet name="Comprobación informe auditor" sheetId="6" r:id="rId7"/>
    <sheet name="Anexo I - Personal" sheetId="20" state="hidden" r:id="rId8"/>
    <sheet name="Anexo I - Auxiliar" sheetId="21" state="hidden" r:id="rId9"/>
    <sheet name="CALCULADORA IT" sheetId="22" state="hidden" r:id="rId10"/>
    <sheet name="CALCULADORA IT CON S.SOCIAL" sheetId="23" state="hidden" r:id="rId11"/>
    <sheet name="TRAMO PRUEBA" sheetId="24" state="hidden" r:id="rId12"/>
    <sheet name="Anexo II Viaje y Estancia" sheetId="7" state="hidden" r:id="rId13"/>
    <sheet name="Anexo III Equipos - Alquiler" sheetId="8" state="hidden" r:id="rId14"/>
    <sheet name="Anexo IV Bienes Inmuebles - Alq" sheetId="9" state="hidden" r:id="rId15"/>
    <sheet name="Anexo V Servicios Generales" sheetId="10" state="hidden" r:id="rId16"/>
    <sheet name="Anexo VIa Subcontratacion " sheetId="11" state="hidden" r:id="rId17"/>
    <sheet name="Anexo VIb CONT EXTERN" sheetId="12" state="hidden" r:id="rId18"/>
    <sheet name="Anexo VII cofinanciación UE" sheetId="13" state="hidden" r:id="rId19"/>
    <sheet name="Anexo VIII Honorarios Expertos" sheetId="14" state="hidden" r:id="rId20"/>
    <sheet name="Anexo IX(a) Gastos específicos" sheetId="15" state="hidden" r:id="rId21"/>
    <sheet name="Anexo IX(b) Incentivos a destin" sheetId="16" state="hidden" r:id="rId22"/>
    <sheet name="SELECCIÓN DE LA MUESTRA" sheetId="17" state="hidden" r:id="rId23"/>
    <sheet name="Indicadores" sheetId="19" state="hidden" r:id="rId24"/>
    <sheet name="ANEXO X - RESUMEN" sheetId="25" state="hidden" r:id="rId25"/>
    <sheet name="CERTIFICACIÓN GENERAL" sheetId="26" state="hidden" r:id="rId26"/>
  </sheets>
  <externalReferences>
    <externalReference r:id="rId27"/>
    <externalReference r:id="rId28"/>
  </externalReferences>
  <definedNames>
    <definedName name="_xlnm._FilterDatabase" localSheetId="8" hidden="1">'Anexo I - Auxiliar'!$A$15:$AK$15</definedName>
    <definedName name="_xlnm._FilterDatabase" localSheetId="7" hidden="1">'Anexo I - Personal'!$A$16:$BB$254</definedName>
    <definedName name="_xlnm._FilterDatabase" localSheetId="10" hidden="1">'CALCULADORA IT CON S.SOCIAL'!$A$3:$AB$3</definedName>
    <definedName name="_xlnm._FilterDatabase" localSheetId="6" hidden="1">'Comprobación informe auditor'!#REF!</definedName>
    <definedName name="_xlnm._FilterDatabase" localSheetId="11" hidden="1">'TRAMO PRUEBA'!$AF$10:$AI$1564</definedName>
    <definedName name="_Toc237162396">NA()</definedName>
    <definedName name="_Toc237162396_3">NA()</definedName>
    <definedName name="ACTIVIDAD" localSheetId="3">#REF!</definedName>
    <definedName name="ACTIVIDAD" localSheetId="8">'Anexo I - Auxiliar'!$G$4:$G$9</definedName>
    <definedName name="ACTIVIDAD" localSheetId="4">#REF!</definedName>
    <definedName name="ACTIVIDAD">#REF!</definedName>
    <definedName name="_xlnm.Print_Area" localSheetId="3">' CIERRE FINANCIERO   '!$B$1:$L$77</definedName>
    <definedName name="_xlnm.Print_Area" localSheetId="2">'1ª VERIF'!$B$11:$H$28</definedName>
    <definedName name="_xlnm.Print_Area" localSheetId="12">'Anexo II Viaje y Estancia'!$A$1:$I$47</definedName>
    <definedName name="_xlnm.Print_Area" localSheetId="13">'Anexo III Equipos - Alquiler'!$A$1:$I$40</definedName>
    <definedName name="_xlnm.Print_Area" localSheetId="14">'Anexo IV Bienes Inmuebles - Alq'!$A$1:$I$36</definedName>
    <definedName name="_xlnm.Print_Area" localSheetId="20">'Anexo IX(a) Gastos específicos'!$A$1:$I$47</definedName>
    <definedName name="_xlnm.Print_Area" localSheetId="21">'Anexo IX(b) Incentivos a destin'!$A$1:$I$46</definedName>
    <definedName name="_xlnm.Print_Area" localSheetId="15">'Anexo V Servicios Generales'!$A$1:$I$60</definedName>
    <definedName name="_xlnm.Print_Area" localSheetId="16">'Anexo VIa Subcontratacion '!$A$1:$M$71</definedName>
    <definedName name="_xlnm.Print_Area" localSheetId="17">'Anexo VIb CONT EXTERN'!$A$1:$M$43</definedName>
    <definedName name="_xlnm.Print_Area" localSheetId="18">'Anexo VII cofinanciación UE'!$A$1:$I$35</definedName>
    <definedName name="_xlnm.Print_Area" localSheetId="24">'ANEXO X - RESUMEN'!$A$1:$F$37</definedName>
    <definedName name="_xlnm.Print_Area" localSheetId="0">'IDENTIFICACIÓN DEL PROYECTO'!$A$1:$H$43</definedName>
    <definedName name="_xlnm.Print_Area" localSheetId="23">Indicadores!$B$1:$P$37</definedName>
    <definedName name="_xlnm.Print_Area" localSheetId="4">'IRREGULARIDADES Y REINTEGROS'!$A$1:$H$42</definedName>
    <definedName name="COMPLEMENTOS" localSheetId="3">#REF!</definedName>
    <definedName name="COMPLEMENTOS" localSheetId="8">'Anexo I - Auxiliar'!$O$2:$W$2</definedName>
    <definedName name="COMPLEMENTOS" localSheetId="4">#REF!</definedName>
    <definedName name="COMPLEMENTOS">#REF!</definedName>
    <definedName name="CONTRATO" localSheetId="3">#REF!</definedName>
    <definedName name="CONTRATO" localSheetId="8">'Anexo I - Auxiliar'!$E$4:$F$4</definedName>
    <definedName name="CONTRATO" localSheetId="4">#REF!</definedName>
    <definedName name="CONTRATO">#REF!</definedName>
    <definedName name="Excel_BuiltIn_Print_Area">NA()</definedName>
    <definedName name="Excel_BuiltIn_Print_Area_4">"$#REF!.$A$1:$J$35"</definedName>
    <definedName name="EXTINCIÓN_DEL_CONTRATO" localSheetId="3">'[1]Anexo I - Auxiliar'!#REF!</definedName>
    <definedName name="EXTINCIÓN_DEL_CONTRATO" localSheetId="4">'[1]Anexo I - Auxiliar'!#REF!</definedName>
    <definedName name="EXTINCIÓN_DEL_CONTRATO">'Anexo I - Auxiliar'!#REF!</definedName>
    <definedName name="GRUPOPROFESIONAL" localSheetId="3">#REF!</definedName>
    <definedName name="GRUPOPROFESIONAL" localSheetId="8">'Anexo I - Auxiliar'!$I$4:$I$8</definedName>
    <definedName name="GRUPOPROFESIONAL" localSheetId="7">'Anexo I - Auxiliar'!$I$4:$I$8</definedName>
    <definedName name="GRUPOPROFESIONAL" localSheetId="4">#REF!</definedName>
    <definedName name="GRUPOPROFESIONAL">#REF!</definedName>
    <definedName name="PAGAS" localSheetId="3">#REF!</definedName>
    <definedName name="PAGAS" localSheetId="8">'Anexo I - Auxiliar'!$E$13:$E$13</definedName>
    <definedName name="PAGAS" localSheetId="4">#REF!</definedName>
    <definedName name="PAGAS">#REF!</definedName>
    <definedName name="PAGAS_ANUALES" localSheetId="3">#REF!</definedName>
    <definedName name="PAGAS_ANUALES" localSheetId="8">'Anexo I - Auxiliar'!#REF!</definedName>
    <definedName name="PAGAS_ANUALES" localSheetId="7">'Anexo I - Auxiliar'!#REF!</definedName>
    <definedName name="PAGAS_ANUALES" localSheetId="4">#REF!</definedName>
    <definedName name="PAGAS_ANUALES">#REF!</definedName>
    <definedName name="PAGASAÑO" localSheetId="3">#REF!</definedName>
    <definedName name="PAGASAÑO" localSheetId="8">'Anexo I - Auxiliar'!#REF!</definedName>
    <definedName name="PAGASAÑO" localSheetId="7">'Anexo I - Auxiliar'!#REF!</definedName>
    <definedName name="PAGASAÑO" localSheetId="4">#REF!</definedName>
    <definedName name="PAGASAÑO">#REF!</definedName>
    <definedName name="SINO" localSheetId="3">#REF!</definedName>
    <definedName name="SINO" localSheetId="8">'Anexo I - Auxiliar'!#REF!</definedName>
    <definedName name="SINO" localSheetId="7">'Anexo I - Auxiliar'!#REF!</definedName>
    <definedName name="SINO" localSheetId="4">#REF!</definedName>
    <definedName name="SINO">#REF!</definedName>
    <definedName name="TIPOACTIVIDAD" localSheetId="3">#REF!</definedName>
    <definedName name="TIPOACTIVIDAD" localSheetId="8">'Anexo I - Auxiliar'!$G$4:$G$7</definedName>
    <definedName name="TIPOACTIVIDAD" localSheetId="4">#REF!</definedName>
    <definedName name="TIPOACTIVIDAD">#REF!</definedName>
    <definedName name="TIPOCONTRATO" localSheetId="3">#REF!</definedName>
    <definedName name="TIPOCONTRATO" localSheetId="8">'Anexo I - Auxiliar'!#REF!</definedName>
    <definedName name="TIPOCONTRATO" localSheetId="7">'Anexo I - Auxiliar'!#REF!</definedName>
    <definedName name="TIPOCONTRATO" localSheetId="4">#REF!</definedName>
    <definedName name="TIPOCONTRATO">#REF!</definedName>
    <definedName name="Z_132C0E2A_F187_4159_BF1E_3BD10748237C_.wvu.Cols" localSheetId="21" hidden="1">'Anexo IX(b) Incentivos a destin'!$D:$D,'Anexo IX(b) Incentivos a destin'!$IZ:$IZ,'Anexo IX(b) Incentivos a destin'!$SV:$SV,'Anexo IX(b) Incentivos a destin'!$ACR:$ACR,'Anexo IX(b) Incentivos a destin'!$AMN:$AMN,'Anexo IX(b) Incentivos a destin'!$AWJ:$AWJ,'Anexo IX(b) Incentivos a destin'!$BGF:$BGF,'Anexo IX(b) Incentivos a destin'!$BQB:$BQB,'Anexo IX(b) Incentivos a destin'!$BZX:$BZX,'Anexo IX(b) Incentivos a destin'!$CJT:$CJT,'Anexo IX(b) Incentivos a destin'!$CTP:$CTP,'Anexo IX(b) Incentivos a destin'!$DDL:$DDL,'Anexo IX(b) Incentivos a destin'!$DNH:$DNH,'Anexo IX(b) Incentivos a destin'!$DXD:$DXD,'Anexo IX(b) Incentivos a destin'!$EGZ:$EGZ,'Anexo IX(b) Incentivos a destin'!$EQV:$EQV,'Anexo IX(b) Incentivos a destin'!$FAR:$FAR,'Anexo IX(b) Incentivos a destin'!$FKN:$FKN,'Anexo IX(b) Incentivos a destin'!$FUJ:$FUJ,'Anexo IX(b) Incentivos a destin'!$GEF:$GEF,'Anexo IX(b) Incentivos a destin'!$GOB:$GOB,'Anexo IX(b) Incentivos a destin'!$GXX:$GXX,'Anexo IX(b) Incentivos a destin'!$HHT:$HHT,'Anexo IX(b) Incentivos a destin'!$HRP:$HRP,'Anexo IX(b) Incentivos a destin'!$IBL:$IBL,'Anexo IX(b) Incentivos a destin'!$ILH:$ILH,'Anexo IX(b) Incentivos a destin'!$IVD:$IVD,'Anexo IX(b) Incentivos a destin'!$JEZ:$JEZ,'Anexo IX(b) Incentivos a destin'!$JOV:$JOV,'Anexo IX(b) Incentivos a destin'!$JYR:$JYR,'Anexo IX(b) Incentivos a destin'!$KIN:$KIN,'Anexo IX(b) Incentivos a destin'!$KSJ:$KSJ,'Anexo IX(b) Incentivos a destin'!$LCF:$LCF,'Anexo IX(b) Incentivos a destin'!$LMB:$LMB,'Anexo IX(b) Incentivos a destin'!$LVX:$LVX,'Anexo IX(b) Incentivos a destin'!$MFT:$MFT,'Anexo IX(b) Incentivos a destin'!$MPP:$MPP,'Anexo IX(b) Incentivos a destin'!$MZL:$MZL,'Anexo IX(b) Incentivos a destin'!$NJH:$NJH,'Anexo IX(b) Incentivos a destin'!$NTD:$NTD,'Anexo IX(b) Incentivos a destin'!$OCZ:$OCZ,'Anexo IX(b) Incentivos a destin'!$OMV:$OMV,'Anexo IX(b) Incentivos a destin'!$OWR:$OWR,'Anexo IX(b) Incentivos a destin'!$PGN:$PGN,'Anexo IX(b) Incentivos a destin'!$PQJ:$PQJ,'Anexo IX(b) Incentivos a destin'!$QAF:$QAF,'Anexo IX(b) Incentivos a destin'!$QKB:$QKB,'Anexo IX(b) Incentivos a destin'!$QTX:$QTX,'Anexo IX(b) Incentivos a destin'!$RDT:$RDT,'Anexo IX(b) Incentivos a destin'!$RNP:$RNP,'Anexo IX(b) Incentivos a destin'!$RXL:$RXL,'Anexo IX(b) Incentivos a destin'!$SHH:$SHH,'Anexo IX(b) Incentivos a destin'!$SRD:$SRD,'Anexo IX(b) Incentivos a destin'!$TAZ:$TAZ,'Anexo IX(b) Incentivos a destin'!$TKV:$TKV,'Anexo IX(b) Incentivos a destin'!$TUR:$TUR,'Anexo IX(b) Incentivos a destin'!$UEN:$UEN,'Anexo IX(b) Incentivos a destin'!$UOJ:$UOJ,'Anexo IX(b) Incentivos a destin'!$UYF:$UYF,'Anexo IX(b) Incentivos a destin'!$VIB:$VIB,'Anexo IX(b) Incentivos a destin'!$VRX:$VRX,'Anexo IX(b) Incentivos a destin'!$WBT:$WBT,'Anexo IX(b) Incentivos a destin'!$WLP:$WLP,'Anexo IX(b) Incentivos a destin'!$WVL:$WVL</definedName>
    <definedName name="Z_132C0E2A_F187_4159_BF1E_3BD10748237C_.wvu.FilterData" localSheetId="6" hidden="1">'Comprobación informe auditor'!#REF!</definedName>
    <definedName name="Z_132C0E2A_F187_4159_BF1E_3BD10748237C_.wvu.PrintArea" localSheetId="3" hidden="1">' CIERRE FINANCIERO   '!$B$61:$H$69</definedName>
    <definedName name="Z_132C0E2A_F187_4159_BF1E_3BD10748237C_.wvu.PrintArea" localSheetId="2" hidden="1">'1ª VERIF'!$B$11:$H$28</definedName>
    <definedName name="Z_132C0E2A_F187_4159_BF1E_3BD10748237C_.wvu.PrintArea" localSheetId="12" hidden="1">'Anexo II Viaje y Estancia'!$A$1:$I$47</definedName>
    <definedName name="Z_132C0E2A_F187_4159_BF1E_3BD10748237C_.wvu.PrintArea" localSheetId="13" hidden="1">'Anexo III Equipos - Alquiler'!$A$1:$I$40</definedName>
    <definedName name="Z_132C0E2A_F187_4159_BF1E_3BD10748237C_.wvu.PrintArea" localSheetId="14" hidden="1">'Anexo IV Bienes Inmuebles - Alq'!$A$1:$I$36</definedName>
    <definedName name="Z_132C0E2A_F187_4159_BF1E_3BD10748237C_.wvu.PrintArea" localSheetId="20" hidden="1">'Anexo IX(a) Gastos específicos'!$A$1:$I$47</definedName>
    <definedName name="Z_132C0E2A_F187_4159_BF1E_3BD10748237C_.wvu.PrintArea" localSheetId="21" hidden="1">'Anexo IX(b) Incentivos a destin'!$A$1:$I$46</definedName>
    <definedName name="Z_132C0E2A_F187_4159_BF1E_3BD10748237C_.wvu.PrintArea" localSheetId="15" hidden="1">'Anexo V Servicios Generales'!$A$1:$I$60</definedName>
    <definedName name="Z_132C0E2A_F187_4159_BF1E_3BD10748237C_.wvu.PrintArea" localSheetId="16" hidden="1">'Anexo VIa Subcontratacion '!$A$1:$M$71</definedName>
    <definedName name="Z_132C0E2A_F187_4159_BF1E_3BD10748237C_.wvu.PrintArea" localSheetId="17" hidden="1">'Anexo VIb CONT EXTERN'!$A$1:$M$43</definedName>
    <definedName name="Z_132C0E2A_F187_4159_BF1E_3BD10748237C_.wvu.PrintArea" localSheetId="18" hidden="1">'Anexo VII cofinanciación UE'!$A$1:$I$35</definedName>
    <definedName name="Z_29A5C043_8A0C_4119_B89C_587096165664_.wvu.FilterData" localSheetId="6" hidden="1">'Comprobación informe auditor'!#REF!</definedName>
    <definedName name="Z_9C380C17_03EC_4E5F_8AD9_EACCFB57B8A0_.wvu.Cols" localSheetId="21" hidden="1">'Anexo IX(b) Incentivos a destin'!$D:$D,'Anexo IX(b) Incentivos a destin'!$IZ:$IZ,'Anexo IX(b) Incentivos a destin'!$SV:$SV,'Anexo IX(b) Incentivos a destin'!$ACR:$ACR,'Anexo IX(b) Incentivos a destin'!$AMN:$AMN,'Anexo IX(b) Incentivos a destin'!$AWJ:$AWJ,'Anexo IX(b) Incentivos a destin'!$BGF:$BGF,'Anexo IX(b) Incentivos a destin'!$BQB:$BQB,'Anexo IX(b) Incentivos a destin'!$BZX:$BZX,'Anexo IX(b) Incentivos a destin'!$CJT:$CJT,'Anexo IX(b) Incentivos a destin'!$CTP:$CTP,'Anexo IX(b) Incentivos a destin'!$DDL:$DDL,'Anexo IX(b) Incentivos a destin'!$DNH:$DNH,'Anexo IX(b) Incentivos a destin'!$DXD:$DXD,'Anexo IX(b) Incentivos a destin'!$EGZ:$EGZ,'Anexo IX(b) Incentivos a destin'!$EQV:$EQV,'Anexo IX(b) Incentivos a destin'!$FAR:$FAR,'Anexo IX(b) Incentivos a destin'!$FKN:$FKN,'Anexo IX(b) Incentivos a destin'!$FUJ:$FUJ,'Anexo IX(b) Incentivos a destin'!$GEF:$GEF,'Anexo IX(b) Incentivos a destin'!$GOB:$GOB,'Anexo IX(b) Incentivos a destin'!$GXX:$GXX,'Anexo IX(b) Incentivos a destin'!$HHT:$HHT,'Anexo IX(b) Incentivos a destin'!$HRP:$HRP,'Anexo IX(b) Incentivos a destin'!$IBL:$IBL,'Anexo IX(b) Incentivos a destin'!$ILH:$ILH,'Anexo IX(b) Incentivos a destin'!$IVD:$IVD,'Anexo IX(b) Incentivos a destin'!$JEZ:$JEZ,'Anexo IX(b) Incentivos a destin'!$JOV:$JOV,'Anexo IX(b) Incentivos a destin'!$JYR:$JYR,'Anexo IX(b) Incentivos a destin'!$KIN:$KIN,'Anexo IX(b) Incentivos a destin'!$KSJ:$KSJ,'Anexo IX(b) Incentivos a destin'!$LCF:$LCF,'Anexo IX(b) Incentivos a destin'!$LMB:$LMB,'Anexo IX(b) Incentivos a destin'!$LVX:$LVX,'Anexo IX(b) Incentivos a destin'!$MFT:$MFT,'Anexo IX(b) Incentivos a destin'!$MPP:$MPP,'Anexo IX(b) Incentivos a destin'!$MZL:$MZL,'Anexo IX(b) Incentivos a destin'!$NJH:$NJH,'Anexo IX(b) Incentivos a destin'!$NTD:$NTD,'Anexo IX(b) Incentivos a destin'!$OCZ:$OCZ,'Anexo IX(b) Incentivos a destin'!$OMV:$OMV,'Anexo IX(b) Incentivos a destin'!$OWR:$OWR,'Anexo IX(b) Incentivos a destin'!$PGN:$PGN,'Anexo IX(b) Incentivos a destin'!$PQJ:$PQJ,'Anexo IX(b) Incentivos a destin'!$QAF:$QAF,'Anexo IX(b) Incentivos a destin'!$QKB:$QKB,'Anexo IX(b) Incentivos a destin'!$QTX:$QTX,'Anexo IX(b) Incentivos a destin'!$RDT:$RDT,'Anexo IX(b) Incentivos a destin'!$RNP:$RNP,'Anexo IX(b) Incentivos a destin'!$RXL:$RXL,'Anexo IX(b) Incentivos a destin'!$SHH:$SHH,'Anexo IX(b) Incentivos a destin'!$SRD:$SRD,'Anexo IX(b) Incentivos a destin'!$TAZ:$TAZ,'Anexo IX(b) Incentivos a destin'!$TKV:$TKV,'Anexo IX(b) Incentivos a destin'!$TUR:$TUR,'Anexo IX(b) Incentivos a destin'!$UEN:$UEN,'Anexo IX(b) Incentivos a destin'!$UOJ:$UOJ,'Anexo IX(b) Incentivos a destin'!$UYF:$UYF,'Anexo IX(b) Incentivos a destin'!$VIB:$VIB,'Anexo IX(b) Incentivos a destin'!$VRX:$VRX,'Anexo IX(b) Incentivos a destin'!$WBT:$WBT,'Anexo IX(b) Incentivos a destin'!$WLP:$WLP,'Anexo IX(b) Incentivos a destin'!$WVL:$WVL</definedName>
    <definedName name="Z_9C380C17_03EC_4E5F_8AD9_EACCFB57B8A0_.wvu.FilterData" localSheetId="6" hidden="1">'Comprobación informe auditor'!#REF!</definedName>
    <definedName name="Z_9C380C17_03EC_4E5F_8AD9_EACCFB57B8A0_.wvu.PrintArea" localSheetId="3" hidden="1">' CIERRE FINANCIERO   '!$B$61:$H$69</definedName>
    <definedName name="Z_9C380C17_03EC_4E5F_8AD9_EACCFB57B8A0_.wvu.PrintArea" localSheetId="2" hidden="1">'1ª VERIF'!$B$11:$H$28</definedName>
    <definedName name="Z_9C380C17_03EC_4E5F_8AD9_EACCFB57B8A0_.wvu.PrintArea" localSheetId="12" hidden="1">'Anexo II Viaje y Estancia'!$A$1:$I$47</definedName>
    <definedName name="Z_9C380C17_03EC_4E5F_8AD9_EACCFB57B8A0_.wvu.PrintArea" localSheetId="13" hidden="1">'Anexo III Equipos - Alquiler'!$A$1:$I$40</definedName>
    <definedName name="Z_9C380C17_03EC_4E5F_8AD9_EACCFB57B8A0_.wvu.PrintArea" localSheetId="14" hidden="1">'Anexo IV Bienes Inmuebles - Alq'!$A$1:$I$36</definedName>
    <definedName name="Z_9C380C17_03EC_4E5F_8AD9_EACCFB57B8A0_.wvu.PrintArea" localSheetId="20" hidden="1">'Anexo IX(a) Gastos específicos'!$A$1:$I$47</definedName>
    <definedName name="Z_9C380C17_03EC_4E5F_8AD9_EACCFB57B8A0_.wvu.PrintArea" localSheetId="21" hidden="1">'Anexo IX(b) Incentivos a destin'!$A$1:$I$46</definedName>
    <definedName name="Z_9C380C17_03EC_4E5F_8AD9_EACCFB57B8A0_.wvu.PrintArea" localSheetId="15" hidden="1">'Anexo V Servicios Generales'!$A$1:$I$60</definedName>
    <definedName name="Z_9C380C17_03EC_4E5F_8AD9_EACCFB57B8A0_.wvu.PrintArea" localSheetId="16" hidden="1">'Anexo VIa Subcontratacion '!$A$1:$M$71</definedName>
    <definedName name="Z_9C380C17_03EC_4E5F_8AD9_EACCFB57B8A0_.wvu.PrintArea" localSheetId="17" hidden="1">'Anexo VIb CONT EXTERN'!$A$1:$M$43</definedName>
    <definedName name="Z_9C380C17_03EC_4E5F_8AD9_EACCFB57B8A0_.wvu.PrintArea" localSheetId="18" hidden="1">'Anexo VII cofinanciación UE'!$A$1:$I$35</definedName>
  </definedNames>
  <calcPr calcId="191029"/>
  <customWorkbookViews>
    <customWorkbookView name="GONZALEZ PEREZ, LORENA - Vista personalizada" guid="{9C380C17-03EC-4E5F-8AD9-EACCFB57B8A0}" mergeInterval="0" personalView="1" maximized="1" xWindow="-8" yWindow="-8" windowWidth="1936" windowHeight="1056" tabRatio="900" activeSheetId="5"/>
    <customWorkbookView name="SANCHEZ CARAS, ELISA - Vista personalizada" guid="{132C0E2A-F187-4159-BF1E-3BD10748237C}" mergeInterval="0" personalView="1" maximized="1" xWindow="-8" yWindow="-8" windowWidth="1936" windowHeight="1056" tabRatio="900" activeSheetId="18"/>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2" i="28" l="1"/>
  <c r="E9" i="20" l="1"/>
  <c r="E8" i="20"/>
  <c r="E7" i="20"/>
  <c r="E6" i="20"/>
  <c r="AK17" i="20" l="1"/>
  <c r="AB18" i="21" l="1"/>
  <c r="AB75" i="21"/>
  <c r="AB74" i="21"/>
  <c r="AB73" i="21"/>
  <c r="AB72" i="21"/>
  <c r="AB71" i="21"/>
  <c r="AB70" i="21"/>
  <c r="AB69" i="21"/>
  <c r="AB68" i="21"/>
  <c r="AB67" i="21"/>
  <c r="AB66" i="21"/>
  <c r="AB65" i="21"/>
  <c r="AB64" i="21"/>
  <c r="AB63" i="21"/>
  <c r="AB62" i="21"/>
  <c r="AB61" i="21"/>
  <c r="AB60" i="21"/>
  <c r="AB59" i="21"/>
  <c r="AB58" i="21"/>
  <c r="AB57" i="21"/>
  <c r="AB56" i="21"/>
  <c r="AB55" i="21"/>
  <c r="AB54" i="21"/>
  <c r="AB53" i="21"/>
  <c r="AB52" i="21"/>
  <c r="AB51" i="21"/>
  <c r="AB50" i="21"/>
  <c r="AB49" i="21"/>
  <c r="AB48" i="21"/>
  <c r="AB47" i="21"/>
  <c r="AB46" i="21"/>
  <c r="AB45" i="21"/>
  <c r="AB44" i="21"/>
  <c r="AB43" i="21"/>
  <c r="AB42" i="21"/>
  <c r="AB41" i="21"/>
  <c r="AB40" i="21"/>
  <c r="AB39" i="21"/>
  <c r="AB38" i="21"/>
  <c r="AB37" i="21"/>
  <c r="AB36" i="21"/>
  <c r="AB35" i="21"/>
  <c r="AB34" i="21"/>
  <c r="AB33" i="21"/>
  <c r="AB32" i="21"/>
  <c r="AB31" i="21"/>
  <c r="AB30" i="21"/>
  <c r="AB29" i="21"/>
  <c r="AB28" i="21"/>
  <c r="AB27" i="21"/>
  <c r="AB26" i="21"/>
  <c r="AB25" i="21"/>
  <c r="AB24" i="21"/>
  <c r="AB23" i="21"/>
  <c r="AB22" i="21"/>
  <c r="AB21" i="21"/>
  <c r="AB20" i="21"/>
  <c r="AB19" i="21"/>
  <c r="AB17" i="21"/>
  <c r="AB16" i="21"/>
  <c r="D19" i="21" l="1"/>
  <c r="AA75" i="21"/>
  <c r="AA74" i="21"/>
  <c r="AA73" i="21"/>
  <c r="AA72" i="21"/>
  <c r="AA71" i="21"/>
  <c r="AA70" i="21"/>
  <c r="AA69" i="21"/>
  <c r="AA68" i="21"/>
  <c r="AA67" i="21"/>
  <c r="AA66" i="21"/>
  <c r="AA65" i="21"/>
  <c r="AA64" i="21"/>
  <c r="AA63" i="21"/>
  <c r="AA62" i="21"/>
  <c r="AA61" i="21"/>
  <c r="AA60" i="21"/>
  <c r="AA59" i="21"/>
  <c r="AA58" i="21"/>
  <c r="AA57" i="21"/>
  <c r="AA56" i="21"/>
  <c r="AA55" i="21"/>
  <c r="AA54" i="21"/>
  <c r="AA53" i="21"/>
  <c r="AA52" i="21"/>
  <c r="AA51" i="21"/>
  <c r="AA50" i="21"/>
  <c r="AA49" i="21"/>
  <c r="AA48" i="21"/>
  <c r="AA47" i="21"/>
  <c r="AA46" i="21"/>
  <c r="AA45" i="21"/>
  <c r="AA44" i="21"/>
  <c r="AA43" i="21"/>
  <c r="AA42" i="21"/>
  <c r="AA41" i="21"/>
  <c r="AA40" i="21"/>
  <c r="AA39" i="21"/>
  <c r="AA38" i="21"/>
  <c r="AA37" i="21"/>
  <c r="AA36" i="21"/>
  <c r="AA35" i="21"/>
  <c r="AA34" i="21"/>
  <c r="AA33" i="21"/>
  <c r="AA32" i="21"/>
  <c r="AA31" i="21"/>
  <c r="AA30" i="21"/>
  <c r="AA29" i="21"/>
  <c r="AA28" i="21"/>
  <c r="AA27" i="21"/>
  <c r="AA26" i="21"/>
  <c r="AA25" i="21"/>
  <c r="AA24" i="21"/>
  <c r="AA23" i="21"/>
  <c r="AA22" i="21"/>
  <c r="AA21" i="21"/>
  <c r="AA20" i="21"/>
  <c r="AA19" i="21"/>
  <c r="AA18" i="21"/>
  <c r="AA17" i="21"/>
  <c r="AA16" i="21"/>
  <c r="X19" i="21" l="1"/>
  <c r="V19" i="21"/>
  <c r="T19" i="21"/>
  <c r="R19" i="21"/>
  <c r="P19" i="21"/>
  <c r="N19" i="21"/>
  <c r="L19" i="21"/>
  <c r="K7" i="23"/>
  <c r="G8" i="23"/>
  <c r="AE4" i="23" l="1"/>
  <c r="Z8" i="23" l="1"/>
  <c r="F18" i="29" l="1"/>
  <c r="F19" i="29"/>
  <c r="F20" i="29"/>
  <c r="F21" i="29"/>
  <c r="F22" i="29"/>
  <c r="F23" i="29"/>
  <c r="F24" i="29"/>
  <c r="F25" i="29"/>
  <c r="F26" i="29"/>
  <c r="F27" i="29"/>
  <c r="F28" i="29"/>
  <c r="F29" i="29"/>
  <c r="E18" i="29"/>
  <c r="E19" i="29"/>
  <c r="E20" i="29"/>
  <c r="E21" i="29"/>
  <c r="E22" i="29"/>
  <c r="E23" i="29"/>
  <c r="E24" i="29"/>
  <c r="E25" i="29"/>
  <c r="E26" i="29"/>
  <c r="E27" i="29"/>
  <c r="E28" i="29"/>
  <c r="E29" i="29"/>
  <c r="D18" i="29"/>
  <c r="D19" i="29"/>
  <c r="D20" i="29"/>
  <c r="D21" i="29"/>
  <c r="D22" i="29"/>
  <c r="D23" i="29"/>
  <c r="D24" i="29"/>
  <c r="D25" i="29"/>
  <c r="D26" i="29"/>
  <c r="D27" i="29"/>
  <c r="D28" i="29"/>
  <c r="D29" i="29"/>
  <c r="F17" i="29"/>
  <c r="E17" i="29"/>
  <c r="D17" i="29"/>
  <c r="F38" i="29" l="1"/>
  <c r="K17" i="29" s="1"/>
  <c r="F39" i="28" l="1"/>
  <c r="E39" i="28"/>
  <c r="F35" i="28"/>
  <c r="D49" i="28"/>
  <c r="C49" i="28"/>
  <c r="E28" i="3"/>
  <c r="C36" i="28"/>
  <c r="C37" i="28"/>
  <c r="C39" i="28"/>
  <c r="C40" i="28"/>
  <c r="C42" i="28"/>
  <c r="C43" i="28"/>
  <c r="C44" i="28"/>
  <c r="C45" i="28"/>
  <c r="C46" i="28"/>
  <c r="C47" i="28"/>
  <c r="C35" i="28"/>
  <c r="D9" i="29"/>
  <c r="D8" i="29"/>
  <c r="D7" i="29"/>
  <c r="G13" i="29"/>
  <c r="D15" i="28" l="1"/>
  <c r="D12" i="28"/>
  <c r="D11" i="28"/>
  <c r="D10" i="28"/>
  <c r="D9" i="28"/>
  <c r="E65" i="28"/>
  <c r="F69" i="28" s="1"/>
  <c r="F13" i="29" s="1"/>
  <c r="H50" i="28"/>
  <c r="F41" i="29" s="1"/>
  <c r="G49" i="28"/>
  <c r="H49" i="28" s="1"/>
  <c r="F39" i="29" s="1"/>
  <c r="G39" i="28"/>
  <c r="D14" i="28" l="1"/>
  <c r="H15" i="28"/>
  <c r="H16" i="28"/>
  <c r="H39" i="28"/>
  <c r="C62" i="28"/>
  <c r="C69" i="28"/>
  <c r="C13" i="29" s="1"/>
  <c r="H17" i="28"/>
  <c r="B76" i="28" l="1"/>
  <c r="D20" i="28"/>
  <c r="D21" i="28" s="1"/>
  <c r="D17" i="21" l="1"/>
  <c r="V17" i="21" l="1"/>
  <c r="X17" i="21"/>
  <c r="T17" i="21"/>
  <c r="P17" i="21"/>
  <c r="R17" i="21"/>
  <c r="L17" i="21"/>
  <c r="N17" i="21"/>
  <c r="D18" i="21"/>
  <c r="X18" i="21" l="1"/>
  <c r="V18" i="21"/>
  <c r="R18" i="21"/>
  <c r="T18" i="21"/>
  <c r="P18" i="21"/>
  <c r="N18" i="21"/>
  <c r="L18" i="21"/>
  <c r="AB94" i="23"/>
  <c r="AB93" i="23"/>
  <c r="AB92" i="23"/>
  <c r="AB91" i="23"/>
  <c r="AB90" i="23"/>
  <c r="AB89" i="23"/>
  <c r="AB88" i="23"/>
  <c r="AB87" i="23"/>
  <c r="AB86" i="23"/>
  <c r="AB85" i="23"/>
  <c r="AB84" i="23"/>
  <c r="AB83" i="23"/>
  <c r="AB82" i="23"/>
  <c r="AB81" i="23"/>
  <c r="AB80" i="23"/>
  <c r="AB79" i="23"/>
  <c r="AB78" i="23"/>
  <c r="AB77" i="23"/>
  <c r="AB76" i="23"/>
  <c r="AB75" i="23"/>
  <c r="AB74" i="23"/>
  <c r="AB73" i="23"/>
  <c r="AB72" i="23"/>
  <c r="AB71" i="23"/>
  <c r="AB70" i="23"/>
  <c r="AB69" i="23"/>
  <c r="AB68" i="23"/>
  <c r="AB67" i="23"/>
  <c r="AB66" i="23"/>
  <c r="AB65" i="23"/>
  <c r="AB64" i="23"/>
  <c r="AB63" i="23"/>
  <c r="AB62" i="23"/>
  <c r="AB61" i="23"/>
  <c r="AB60" i="23"/>
  <c r="AB59" i="23"/>
  <c r="AB58" i="23"/>
  <c r="AB57" i="23"/>
  <c r="AB56" i="23"/>
  <c r="AB55" i="23"/>
  <c r="AB54" i="23"/>
  <c r="AB53" i="23"/>
  <c r="AB52" i="23"/>
  <c r="AB51" i="23"/>
  <c r="AB50" i="23"/>
  <c r="AB49" i="23"/>
  <c r="AB48" i="23"/>
  <c r="AB47" i="23"/>
  <c r="AB46" i="23"/>
  <c r="AB45" i="23"/>
  <c r="AB44" i="23"/>
  <c r="AB43" i="23"/>
  <c r="AB42" i="23"/>
  <c r="AB41" i="23"/>
  <c r="AB40" i="23"/>
  <c r="AB39" i="23"/>
  <c r="AB38" i="23"/>
  <c r="AB37" i="23"/>
  <c r="AB36" i="23"/>
  <c r="AB35" i="23"/>
  <c r="AB34" i="23"/>
  <c r="AB33" i="23"/>
  <c r="AB32" i="23"/>
  <c r="AB31" i="23"/>
  <c r="AB30" i="23"/>
  <c r="AB29" i="23"/>
  <c r="AB28" i="23"/>
  <c r="AB27" i="23"/>
  <c r="AB26" i="23"/>
  <c r="AB25" i="23"/>
  <c r="AB24" i="23"/>
  <c r="AB23" i="23"/>
  <c r="AB22" i="23"/>
  <c r="AB21" i="23"/>
  <c r="AB20" i="23"/>
  <c r="AB19" i="23"/>
  <c r="AB18" i="23"/>
  <c r="AB17" i="23"/>
  <c r="AB16" i="23"/>
  <c r="AB15" i="23"/>
  <c r="AB14" i="23"/>
  <c r="AB13" i="23"/>
  <c r="AB12" i="23"/>
  <c r="AB11" i="23"/>
  <c r="AB10" i="23"/>
  <c r="AB9" i="23"/>
  <c r="AB8" i="23"/>
  <c r="AB7" i="23"/>
  <c r="AB6" i="23"/>
  <c r="AB5" i="23"/>
  <c r="AA94" i="23"/>
  <c r="AA93" i="23"/>
  <c r="AA92" i="23"/>
  <c r="AA91" i="23"/>
  <c r="AA90" i="23"/>
  <c r="AA89" i="23"/>
  <c r="AA88" i="23"/>
  <c r="AA87" i="23"/>
  <c r="AA86" i="23"/>
  <c r="AA85" i="23"/>
  <c r="AA84" i="23"/>
  <c r="AA83" i="23"/>
  <c r="AA82" i="23"/>
  <c r="AA81" i="23"/>
  <c r="AA80" i="23"/>
  <c r="AA79" i="23"/>
  <c r="AA78" i="23"/>
  <c r="AA77" i="23"/>
  <c r="AA76" i="23"/>
  <c r="AA75" i="23"/>
  <c r="AA74" i="23"/>
  <c r="AA73" i="23"/>
  <c r="AA72" i="23"/>
  <c r="AA71" i="23"/>
  <c r="AA70" i="23"/>
  <c r="AA69" i="23"/>
  <c r="AA68" i="23"/>
  <c r="AA67" i="23"/>
  <c r="AA66" i="23"/>
  <c r="AA65" i="23"/>
  <c r="AA64" i="23"/>
  <c r="AA63" i="23"/>
  <c r="AA62" i="23"/>
  <c r="AA61" i="23"/>
  <c r="AA60" i="23"/>
  <c r="AA59" i="23"/>
  <c r="AA58" i="23"/>
  <c r="AA57" i="23"/>
  <c r="AA56" i="23"/>
  <c r="AA55" i="23"/>
  <c r="AA54" i="23"/>
  <c r="AA53" i="23"/>
  <c r="AA52" i="23"/>
  <c r="AA51" i="23"/>
  <c r="AA50" i="23"/>
  <c r="AA49" i="23"/>
  <c r="AA48" i="23"/>
  <c r="AA47" i="23"/>
  <c r="AA46" i="23"/>
  <c r="AA45" i="23"/>
  <c r="AA44" i="23"/>
  <c r="AA43" i="23"/>
  <c r="AA42" i="23"/>
  <c r="AA41" i="23"/>
  <c r="AA40" i="23"/>
  <c r="AA39" i="23"/>
  <c r="AA38" i="23"/>
  <c r="AA37" i="23"/>
  <c r="AA36" i="23"/>
  <c r="AA35" i="23"/>
  <c r="AA34" i="23"/>
  <c r="AA33" i="23"/>
  <c r="AA32" i="23"/>
  <c r="AA31" i="23"/>
  <c r="AA30" i="23"/>
  <c r="AA29" i="23"/>
  <c r="AA28" i="23"/>
  <c r="AA27" i="23"/>
  <c r="AA26" i="23"/>
  <c r="AA25" i="23"/>
  <c r="AA24" i="23"/>
  <c r="AA23" i="23"/>
  <c r="AA22" i="23"/>
  <c r="AA21" i="23"/>
  <c r="AA20" i="23"/>
  <c r="AA19" i="23"/>
  <c r="AA18" i="23"/>
  <c r="AA17" i="23"/>
  <c r="AA16" i="23"/>
  <c r="AA15" i="23"/>
  <c r="AA14" i="23"/>
  <c r="AA13" i="23"/>
  <c r="AA12" i="23"/>
  <c r="AA11" i="23"/>
  <c r="AA10" i="23"/>
  <c r="AA9" i="23"/>
  <c r="AA8" i="23"/>
  <c r="AA7" i="23"/>
  <c r="AA6" i="23"/>
  <c r="AA5" i="23"/>
  <c r="AA4" i="23"/>
  <c r="AB4" i="23"/>
  <c r="AC75" i="21" l="1"/>
  <c r="AC74" i="21"/>
  <c r="AC73" i="21"/>
  <c r="AC72" i="21"/>
  <c r="AC71" i="21"/>
  <c r="AC70" i="21"/>
  <c r="AC69" i="21"/>
  <c r="AC68" i="21"/>
  <c r="AC67" i="21"/>
  <c r="AC66" i="21"/>
  <c r="AC65" i="21"/>
  <c r="AC64" i="21"/>
  <c r="AC63" i="21"/>
  <c r="AC62" i="21"/>
  <c r="AC61" i="21"/>
  <c r="AC60" i="21"/>
  <c r="AC59" i="21"/>
  <c r="AC58" i="21"/>
  <c r="AC57" i="21"/>
  <c r="AC56" i="21"/>
  <c r="AC55" i="21"/>
  <c r="AC54" i="21"/>
  <c r="AC53" i="21"/>
  <c r="AC52" i="21"/>
  <c r="AC51" i="21"/>
  <c r="AC50" i="21"/>
  <c r="AC49" i="21"/>
  <c r="AC48" i="21"/>
  <c r="AC47" i="21"/>
  <c r="AC46" i="21"/>
  <c r="AC45" i="21"/>
  <c r="AC44" i="21"/>
  <c r="AC43" i="21"/>
  <c r="AC42" i="21"/>
  <c r="AC41" i="21"/>
  <c r="AC40" i="21"/>
  <c r="AC39" i="21"/>
  <c r="AC38" i="21"/>
  <c r="AC37" i="21"/>
  <c r="AC36" i="21"/>
  <c r="AC35" i="21"/>
  <c r="AC34" i="21"/>
  <c r="AC33" i="21"/>
  <c r="AC32" i="21"/>
  <c r="AC31" i="21"/>
  <c r="AC30" i="21"/>
  <c r="AC29" i="21"/>
  <c r="AC28" i="21"/>
  <c r="AC27" i="21"/>
  <c r="AC26" i="21"/>
  <c r="AC25" i="21"/>
  <c r="AC24" i="21"/>
  <c r="AC23" i="21"/>
  <c r="AC22" i="21"/>
  <c r="AC21" i="21"/>
  <c r="AC20" i="21"/>
  <c r="AC18" i="21"/>
  <c r="D20" i="1" l="1"/>
  <c r="AK136" i="20" l="1"/>
  <c r="AG136" i="20"/>
  <c r="AE136" i="20"/>
  <c r="AC136" i="20"/>
  <c r="AA136" i="20"/>
  <c r="Y136" i="20"/>
  <c r="W136" i="20"/>
  <c r="U136" i="20"/>
  <c r="S136" i="20"/>
  <c r="P136" i="20"/>
  <c r="AK135" i="20"/>
  <c r="AG135" i="20"/>
  <c r="AE135" i="20"/>
  <c r="AC135" i="20"/>
  <c r="AA135" i="20"/>
  <c r="Y135" i="20"/>
  <c r="W135" i="20"/>
  <c r="U135" i="20"/>
  <c r="S135" i="20"/>
  <c r="P135" i="20"/>
  <c r="AK134" i="20"/>
  <c r="AG134" i="20"/>
  <c r="AE134" i="20"/>
  <c r="AC134" i="20"/>
  <c r="AA134" i="20"/>
  <c r="Y134" i="20"/>
  <c r="W134" i="20"/>
  <c r="U134" i="20"/>
  <c r="S134" i="20"/>
  <c r="P134" i="20"/>
  <c r="AK133" i="20"/>
  <c r="AG133" i="20"/>
  <c r="AE133" i="20"/>
  <c r="AC133" i="20"/>
  <c r="AA133" i="20"/>
  <c r="Y133" i="20"/>
  <c r="W133" i="20"/>
  <c r="U133" i="20"/>
  <c r="S133" i="20"/>
  <c r="P133" i="20"/>
  <c r="AK132" i="20"/>
  <c r="AG132" i="20"/>
  <c r="AE132" i="20"/>
  <c r="AC132" i="20"/>
  <c r="AA132" i="20"/>
  <c r="Y132" i="20"/>
  <c r="W132" i="20"/>
  <c r="U132" i="20"/>
  <c r="S132" i="20"/>
  <c r="P132" i="20"/>
  <c r="AK131" i="20"/>
  <c r="AG131" i="20"/>
  <c r="AE131" i="20"/>
  <c r="AC131" i="20"/>
  <c r="AA131" i="20"/>
  <c r="Y131" i="20"/>
  <c r="W131" i="20"/>
  <c r="U131" i="20"/>
  <c r="S131" i="20"/>
  <c r="P131" i="20"/>
  <c r="AK130" i="20"/>
  <c r="AG130" i="20"/>
  <c r="AE130" i="20"/>
  <c r="AC130" i="20"/>
  <c r="AA130" i="20"/>
  <c r="Y130" i="20"/>
  <c r="W130" i="20"/>
  <c r="U130" i="20"/>
  <c r="S130" i="20"/>
  <c r="P130" i="20"/>
  <c r="AK129" i="20"/>
  <c r="AG129" i="20"/>
  <c r="AE129" i="20"/>
  <c r="AC129" i="20"/>
  <c r="AA129" i="20"/>
  <c r="Y129" i="20"/>
  <c r="W129" i="20"/>
  <c r="U129" i="20"/>
  <c r="S129" i="20"/>
  <c r="P129" i="20"/>
  <c r="AK128" i="20"/>
  <c r="AG128" i="20"/>
  <c r="AE128" i="20"/>
  <c r="AC128" i="20"/>
  <c r="AA128" i="20"/>
  <c r="Y128" i="20"/>
  <c r="W128" i="20"/>
  <c r="U128" i="20"/>
  <c r="S128" i="20"/>
  <c r="P128" i="20"/>
  <c r="AK127" i="20"/>
  <c r="AG127" i="20"/>
  <c r="AE127" i="20"/>
  <c r="AC127" i="20"/>
  <c r="AA127" i="20"/>
  <c r="Y127" i="20"/>
  <c r="W127" i="20"/>
  <c r="U127" i="20"/>
  <c r="S127" i="20"/>
  <c r="P127" i="20"/>
  <c r="AK126" i="20"/>
  <c r="AG126" i="20"/>
  <c r="AE126" i="20"/>
  <c r="AC126" i="20"/>
  <c r="AA126" i="20"/>
  <c r="Y126" i="20"/>
  <c r="W126" i="20"/>
  <c r="U126" i="20"/>
  <c r="S126" i="20"/>
  <c r="P126" i="20"/>
  <c r="AK125" i="20"/>
  <c r="AG125" i="20"/>
  <c r="AE125" i="20"/>
  <c r="AC125" i="20"/>
  <c r="AA125" i="20"/>
  <c r="Y125" i="20"/>
  <c r="W125" i="20"/>
  <c r="U125" i="20"/>
  <c r="S125" i="20"/>
  <c r="P125" i="20"/>
  <c r="AK124" i="20"/>
  <c r="AG124" i="20"/>
  <c r="AE124" i="20"/>
  <c r="AC124" i="20"/>
  <c r="AA124" i="20"/>
  <c r="Y124" i="20"/>
  <c r="W124" i="20"/>
  <c r="U124" i="20"/>
  <c r="S124" i="20"/>
  <c r="P124" i="20"/>
  <c r="AK123" i="20"/>
  <c r="AG123" i="20"/>
  <c r="AE123" i="20"/>
  <c r="AC123" i="20"/>
  <c r="AA123" i="20"/>
  <c r="Y123" i="20"/>
  <c r="W123" i="20"/>
  <c r="U123" i="20"/>
  <c r="S123" i="20"/>
  <c r="P123" i="20"/>
  <c r="AK122" i="20"/>
  <c r="AG122" i="20"/>
  <c r="AE122" i="20"/>
  <c r="AC122" i="20"/>
  <c r="AA122" i="20"/>
  <c r="Y122" i="20"/>
  <c r="W122" i="20"/>
  <c r="U122" i="20"/>
  <c r="S122" i="20"/>
  <c r="P122" i="20"/>
  <c r="AK121" i="20"/>
  <c r="AG121" i="20"/>
  <c r="AE121" i="20"/>
  <c r="AC121" i="20"/>
  <c r="AA121" i="20"/>
  <c r="Y121" i="20"/>
  <c r="W121" i="20"/>
  <c r="U121" i="20"/>
  <c r="S121" i="20"/>
  <c r="P121" i="20"/>
  <c r="AK120" i="20"/>
  <c r="AG120" i="20"/>
  <c r="AE120" i="20"/>
  <c r="AC120" i="20"/>
  <c r="AA120" i="20"/>
  <c r="Y120" i="20"/>
  <c r="W120" i="20"/>
  <c r="U120" i="20"/>
  <c r="S120" i="20"/>
  <c r="P120" i="20"/>
  <c r="AK119" i="20"/>
  <c r="AG119" i="20"/>
  <c r="AE119" i="20"/>
  <c r="AC119" i="20"/>
  <c r="AA119" i="20"/>
  <c r="Y119" i="20"/>
  <c r="W119" i="20"/>
  <c r="U119" i="20"/>
  <c r="S119" i="20"/>
  <c r="P119" i="20"/>
  <c r="AK118" i="20"/>
  <c r="AG118" i="20"/>
  <c r="AE118" i="20"/>
  <c r="AC118" i="20"/>
  <c r="AA118" i="20"/>
  <c r="Y118" i="20"/>
  <c r="W118" i="20"/>
  <c r="U118" i="20"/>
  <c r="S118" i="20"/>
  <c r="P118" i="20"/>
  <c r="AK117" i="20"/>
  <c r="AG117" i="20"/>
  <c r="AE117" i="20"/>
  <c r="AC117" i="20"/>
  <c r="AA117" i="20"/>
  <c r="Y117" i="20"/>
  <c r="W117" i="20"/>
  <c r="U117" i="20"/>
  <c r="S117" i="20"/>
  <c r="P117" i="20"/>
  <c r="AK116" i="20"/>
  <c r="AG116" i="20"/>
  <c r="AE116" i="20"/>
  <c r="AC116" i="20"/>
  <c r="AA116" i="20"/>
  <c r="Y116" i="20"/>
  <c r="W116" i="20"/>
  <c r="U116" i="20"/>
  <c r="S116" i="20"/>
  <c r="P116" i="20"/>
  <c r="AK115" i="20"/>
  <c r="AG115" i="20"/>
  <c r="AE115" i="20"/>
  <c r="AC115" i="20"/>
  <c r="AA115" i="20"/>
  <c r="Y115" i="20"/>
  <c r="W115" i="20"/>
  <c r="U115" i="20"/>
  <c r="S115" i="20"/>
  <c r="P115" i="20"/>
  <c r="AK114" i="20"/>
  <c r="AG114" i="20"/>
  <c r="AE114" i="20"/>
  <c r="AC114" i="20"/>
  <c r="AA114" i="20"/>
  <c r="Y114" i="20"/>
  <c r="W114" i="20"/>
  <c r="U114" i="20"/>
  <c r="S114" i="20"/>
  <c r="P114" i="20"/>
  <c r="AK113" i="20"/>
  <c r="AG113" i="20"/>
  <c r="AE113" i="20"/>
  <c r="AC113" i="20"/>
  <c r="AA113" i="20"/>
  <c r="Y113" i="20"/>
  <c r="W113" i="20"/>
  <c r="U113" i="20"/>
  <c r="S113" i="20"/>
  <c r="P113" i="20"/>
  <c r="AK112" i="20"/>
  <c r="AG112" i="20"/>
  <c r="AE112" i="20"/>
  <c r="AC112" i="20"/>
  <c r="AA112" i="20"/>
  <c r="Y112" i="20"/>
  <c r="W112" i="20"/>
  <c r="U112" i="20"/>
  <c r="S112" i="20"/>
  <c r="P112" i="20"/>
  <c r="AK111" i="20"/>
  <c r="AG111" i="20"/>
  <c r="AE111" i="20"/>
  <c r="AC111" i="20"/>
  <c r="AA111" i="20"/>
  <c r="Y111" i="20"/>
  <c r="W111" i="20"/>
  <c r="U111" i="20"/>
  <c r="S111" i="20"/>
  <c r="P111" i="20"/>
  <c r="AK110" i="20"/>
  <c r="AG110" i="20"/>
  <c r="AE110" i="20"/>
  <c r="AC110" i="20"/>
  <c r="AA110" i="20"/>
  <c r="Y110" i="20"/>
  <c r="W110" i="20"/>
  <c r="U110" i="20"/>
  <c r="S110" i="20"/>
  <c r="P110" i="20"/>
  <c r="AK109" i="20"/>
  <c r="AG109" i="20"/>
  <c r="AE109" i="20"/>
  <c r="AC109" i="20"/>
  <c r="AA109" i="20"/>
  <c r="Y109" i="20"/>
  <c r="W109" i="20"/>
  <c r="U109" i="20"/>
  <c r="S109" i="20"/>
  <c r="P109" i="20"/>
  <c r="AK108" i="20"/>
  <c r="AG108" i="20"/>
  <c r="AE108" i="20"/>
  <c r="AC108" i="20"/>
  <c r="AA108" i="20"/>
  <c r="Y108" i="20"/>
  <c r="W108" i="20"/>
  <c r="U108" i="20"/>
  <c r="S108" i="20"/>
  <c r="P108" i="20"/>
  <c r="AK107" i="20"/>
  <c r="AG107" i="20"/>
  <c r="AE107" i="20"/>
  <c r="AC107" i="20"/>
  <c r="AA107" i="20"/>
  <c r="Y107" i="20"/>
  <c r="W107" i="20"/>
  <c r="U107" i="20"/>
  <c r="S107" i="20"/>
  <c r="P107" i="20"/>
  <c r="AK106" i="20"/>
  <c r="AG106" i="20"/>
  <c r="AE106" i="20"/>
  <c r="AC106" i="20"/>
  <c r="AA106" i="20"/>
  <c r="Y106" i="20"/>
  <c r="W106" i="20"/>
  <c r="U106" i="20"/>
  <c r="S106" i="20"/>
  <c r="P106" i="20"/>
  <c r="AK105" i="20"/>
  <c r="AG105" i="20"/>
  <c r="AE105" i="20"/>
  <c r="AC105" i="20"/>
  <c r="AA105" i="20"/>
  <c r="Y105" i="20"/>
  <c r="W105" i="20"/>
  <c r="U105" i="20"/>
  <c r="S105" i="20"/>
  <c r="P105" i="20"/>
  <c r="AK104" i="20"/>
  <c r="AG104" i="20"/>
  <c r="AE104" i="20"/>
  <c r="AC104" i="20"/>
  <c r="AA104" i="20"/>
  <c r="Y104" i="20"/>
  <c r="W104" i="20"/>
  <c r="U104" i="20"/>
  <c r="S104" i="20"/>
  <c r="P104" i="20"/>
  <c r="AK103" i="20"/>
  <c r="AG103" i="20"/>
  <c r="AE103" i="20"/>
  <c r="AC103" i="20"/>
  <c r="AA103" i="20"/>
  <c r="Y103" i="20"/>
  <c r="W103" i="20"/>
  <c r="U103" i="20"/>
  <c r="S103" i="20"/>
  <c r="P103" i="20"/>
  <c r="AK102" i="20"/>
  <c r="AG102" i="20"/>
  <c r="AE102" i="20"/>
  <c r="AC102" i="20"/>
  <c r="AA102" i="20"/>
  <c r="Y102" i="20"/>
  <c r="W102" i="20"/>
  <c r="U102" i="20"/>
  <c r="S102" i="20"/>
  <c r="P102" i="20"/>
  <c r="AK101" i="20"/>
  <c r="AG101" i="20"/>
  <c r="AE101" i="20"/>
  <c r="AC101" i="20"/>
  <c r="AA101" i="20"/>
  <c r="Y101" i="20"/>
  <c r="W101" i="20"/>
  <c r="U101" i="20"/>
  <c r="S101" i="20"/>
  <c r="P101" i="20"/>
  <c r="AK100" i="20"/>
  <c r="AG100" i="20"/>
  <c r="AE100" i="20"/>
  <c r="AC100" i="20"/>
  <c r="AA100" i="20"/>
  <c r="Y100" i="20"/>
  <c r="W100" i="20"/>
  <c r="U100" i="20"/>
  <c r="S100" i="20"/>
  <c r="P100" i="20"/>
  <c r="AK99" i="20"/>
  <c r="AG99" i="20"/>
  <c r="AE99" i="20"/>
  <c r="AC99" i="20"/>
  <c r="AA99" i="20"/>
  <c r="Y99" i="20"/>
  <c r="W99" i="20"/>
  <c r="U99" i="20"/>
  <c r="S99" i="20"/>
  <c r="P99" i="20"/>
  <c r="AK98" i="20"/>
  <c r="AG98" i="20"/>
  <c r="AE98" i="20"/>
  <c r="AC98" i="20"/>
  <c r="AA98" i="20"/>
  <c r="Y98" i="20"/>
  <c r="W98" i="20"/>
  <c r="U98" i="20"/>
  <c r="S98" i="20"/>
  <c r="P98" i="20"/>
  <c r="AK97" i="20"/>
  <c r="AG97" i="20"/>
  <c r="AE97" i="20"/>
  <c r="AC97" i="20"/>
  <c r="AA97" i="20"/>
  <c r="Y97" i="20"/>
  <c r="W97" i="20"/>
  <c r="U97" i="20"/>
  <c r="S97" i="20"/>
  <c r="P97" i="20"/>
  <c r="AK96" i="20"/>
  <c r="AG96" i="20"/>
  <c r="AE96" i="20"/>
  <c r="AC96" i="20"/>
  <c r="AA96" i="20"/>
  <c r="Y96" i="20"/>
  <c r="W96" i="20"/>
  <c r="U96" i="20"/>
  <c r="S96" i="20"/>
  <c r="P96" i="20"/>
  <c r="AK95" i="20"/>
  <c r="AG95" i="20"/>
  <c r="AE95" i="20"/>
  <c r="AC95" i="20"/>
  <c r="AA95" i="20"/>
  <c r="Y95" i="20"/>
  <c r="W95" i="20"/>
  <c r="U95" i="20"/>
  <c r="S95" i="20"/>
  <c r="P95" i="20"/>
  <c r="AK94" i="20"/>
  <c r="AG94" i="20"/>
  <c r="AE94" i="20"/>
  <c r="AC94" i="20"/>
  <c r="AA94" i="20"/>
  <c r="Y94" i="20"/>
  <c r="W94" i="20"/>
  <c r="U94" i="20"/>
  <c r="S94" i="20"/>
  <c r="P94" i="20"/>
  <c r="AK93" i="20"/>
  <c r="AG93" i="20"/>
  <c r="AE93" i="20"/>
  <c r="AC93" i="20"/>
  <c r="AA93" i="20"/>
  <c r="Y93" i="20"/>
  <c r="W93" i="20"/>
  <c r="U93" i="20"/>
  <c r="S93" i="20"/>
  <c r="P93" i="20"/>
  <c r="AK92" i="20"/>
  <c r="AG92" i="20"/>
  <c r="AE92" i="20"/>
  <c r="AC92" i="20"/>
  <c r="AA92" i="20"/>
  <c r="Y92" i="20"/>
  <c r="W92" i="20"/>
  <c r="U92" i="20"/>
  <c r="S92" i="20"/>
  <c r="P92" i="20"/>
  <c r="AK91" i="20"/>
  <c r="AG91" i="20"/>
  <c r="AE91" i="20"/>
  <c r="AC91" i="20"/>
  <c r="AA91" i="20"/>
  <c r="Y91" i="20"/>
  <c r="W91" i="20"/>
  <c r="U91" i="20"/>
  <c r="S91" i="20"/>
  <c r="P91" i="20"/>
  <c r="AK90" i="20"/>
  <c r="AG90" i="20"/>
  <c r="AE90" i="20"/>
  <c r="AC90" i="20"/>
  <c r="AA90" i="20"/>
  <c r="Y90" i="20"/>
  <c r="W90" i="20"/>
  <c r="U90" i="20"/>
  <c r="S90" i="20"/>
  <c r="P90" i="20"/>
  <c r="AK89" i="20"/>
  <c r="AG89" i="20"/>
  <c r="AE89" i="20"/>
  <c r="AC89" i="20"/>
  <c r="AA89" i="20"/>
  <c r="Y89" i="20"/>
  <c r="W89" i="20"/>
  <c r="U89" i="20"/>
  <c r="S89" i="20"/>
  <c r="P89" i="20"/>
  <c r="AK88" i="20"/>
  <c r="AG88" i="20"/>
  <c r="AE88" i="20"/>
  <c r="AC88" i="20"/>
  <c r="AA88" i="20"/>
  <c r="Y88" i="20"/>
  <c r="W88" i="20"/>
  <c r="U88" i="20"/>
  <c r="S88" i="20"/>
  <c r="P88" i="20"/>
  <c r="AK87" i="20"/>
  <c r="AG87" i="20"/>
  <c r="AE87" i="20"/>
  <c r="AC87" i="20"/>
  <c r="AA87" i="20"/>
  <c r="Y87" i="20"/>
  <c r="W87" i="20"/>
  <c r="U87" i="20"/>
  <c r="S87" i="20"/>
  <c r="P87" i="20"/>
  <c r="AK86" i="20"/>
  <c r="AG86" i="20"/>
  <c r="AE86" i="20"/>
  <c r="AC86" i="20"/>
  <c r="AA86" i="20"/>
  <c r="Y86" i="20"/>
  <c r="W86" i="20"/>
  <c r="U86" i="20"/>
  <c r="S86" i="20"/>
  <c r="P86" i="20"/>
  <c r="AK85" i="20"/>
  <c r="AG85" i="20"/>
  <c r="AE85" i="20"/>
  <c r="AC85" i="20"/>
  <c r="AA85" i="20"/>
  <c r="Y85" i="20"/>
  <c r="W85" i="20"/>
  <c r="U85" i="20"/>
  <c r="S85" i="20"/>
  <c r="P85" i="20"/>
  <c r="AK84" i="20"/>
  <c r="AG84" i="20"/>
  <c r="AE84" i="20"/>
  <c r="AC84" i="20"/>
  <c r="AA84" i="20"/>
  <c r="Y84" i="20"/>
  <c r="W84" i="20"/>
  <c r="U84" i="20"/>
  <c r="S84" i="20"/>
  <c r="P84" i="20"/>
  <c r="AK83" i="20"/>
  <c r="AG83" i="20"/>
  <c r="AE83" i="20"/>
  <c r="AC83" i="20"/>
  <c r="AA83" i="20"/>
  <c r="Y83" i="20"/>
  <c r="W83" i="20"/>
  <c r="U83" i="20"/>
  <c r="S83" i="20"/>
  <c r="P83" i="20"/>
  <c r="AK82" i="20"/>
  <c r="AG82" i="20"/>
  <c r="AE82" i="20"/>
  <c r="AC82" i="20"/>
  <c r="AA82" i="20"/>
  <c r="Y82" i="20"/>
  <c r="W82" i="20"/>
  <c r="U82" i="20"/>
  <c r="S82" i="20"/>
  <c r="P82" i="20"/>
  <c r="AK81" i="20"/>
  <c r="AG81" i="20"/>
  <c r="AE81" i="20"/>
  <c r="AC81" i="20"/>
  <c r="AA81" i="20"/>
  <c r="Y81" i="20"/>
  <c r="W81" i="20"/>
  <c r="U81" i="20"/>
  <c r="S81" i="20"/>
  <c r="P81" i="20"/>
  <c r="AK80" i="20"/>
  <c r="AG80" i="20"/>
  <c r="AE80" i="20"/>
  <c r="AC80" i="20"/>
  <c r="AA80" i="20"/>
  <c r="Y80" i="20"/>
  <c r="W80" i="20"/>
  <c r="U80" i="20"/>
  <c r="S80" i="20"/>
  <c r="P80" i="20"/>
  <c r="AK79" i="20"/>
  <c r="AG79" i="20"/>
  <c r="AE79" i="20"/>
  <c r="AC79" i="20"/>
  <c r="AA79" i="20"/>
  <c r="Y79" i="20"/>
  <c r="W79" i="20"/>
  <c r="U79" i="20"/>
  <c r="S79" i="20"/>
  <c r="P79" i="20"/>
  <c r="AK78" i="20"/>
  <c r="AG78" i="20"/>
  <c r="AE78" i="20"/>
  <c r="AC78" i="20"/>
  <c r="AA78" i="20"/>
  <c r="Y78" i="20"/>
  <c r="W78" i="20"/>
  <c r="U78" i="20"/>
  <c r="S78" i="20"/>
  <c r="P78" i="20"/>
  <c r="AK77" i="20"/>
  <c r="AG77" i="20"/>
  <c r="AE77" i="20"/>
  <c r="AC77" i="20"/>
  <c r="AA77" i="20"/>
  <c r="Y77" i="20"/>
  <c r="W77" i="20"/>
  <c r="U77" i="20"/>
  <c r="S77" i="20"/>
  <c r="P77" i="20"/>
  <c r="AK76" i="20"/>
  <c r="AG76" i="20"/>
  <c r="AE76" i="20"/>
  <c r="AC76" i="20"/>
  <c r="AA76" i="20"/>
  <c r="Y76" i="20"/>
  <c r="W76" i="20"/>
  <c r="U76" i="20"/>
  <c r="S76" i="20"/>
  <c r="P76" i="20"/>
  <c r="AK75" i="20"/>
  <c r="AG75" i="20"/>
  <c r="AE75" i="20"/>
  <c r="AC75" i="20"/>
  <c r="AA75" i="20"/>
  <c r="Y75" i="20"/>
  <c r="W75" i="20"/>
  <c r="U75" i="20"/>
  <c r="S75" i="20"/>
  <c r="P75" i="20"/>
  <c r="AK74" i="20"/>
  <c r="AG74" i="20"/>
  <c r="AE74" i="20"/>
  <c r="AC74" i="20"/>
  <c r="AA74" i="20"/>
  <c r="Y74" i="20"/>
  <c r="W74" i="20"/>
  <c r="U74" i="20"/>
  <c r="S74" i="20"/>
  <c r="P74" i="20"/>
  <c r="AK73" i="20"/>
  <c r="AG73" i="20"/>
  <c r="AE73" i="20"/>
  <c r="AC73" i="20"/>
  <c r="AA73" i="20"/>
  <c r="Y73" i="20"/>
  <c r="W73" i="20"/>
  <c r="U73" i="20"/>
  <c r="S73" i="20"/>
  <c r="P73" i="20"/>
  <c r="AK72" i="20"/>
  <c r="AG72" i="20"/>
  <c r="AE72" i="20"/>
  <c r="AC72" i="20"/>
  <c r="AA72" i="20"/>
  <c r="Y72" i="20"/>
  <c r="W72" i="20"/>
  <c r="U72" i="20"/>
  <c r="S72" i="20"/>
  <c r="P72" i="20"/>
  <c r="AK71" i="20"/>
  <c r="AG71" i="20"/>
  <c r="AE71" i="20"/>
  <c r="AC71" i="20"/>
  <c r="AA71" i="20"/>
  <c r="Y71" i="20"/>
  <c r="W71" i="20"/>
  <c r="U71" i="20"/>
  <c r="S71" i="20"/>
  <c r="P71" i="20"/>
  <c r="AK70" i="20"/>
  <c r="AG70" i="20"/>
  <c r="AE70" i="20"/>
  <c r="AC70" i="20"/>
  <c r="AA70" i="20"/>
  <c r="Y70" i="20"/>
  <c r="W70" i="20"/>
  <c r="U70" i="20"/>
  <c r="S70" i="20"/>
  <c r="P70" i="20"/>
  <c r="AK69" i="20"/>
  <c r="AG69" i="20"/>
  <c r="AE69" i="20"/>
  <c r="AC69" i="20"/>
  <c r="AA69" i="20"/>
  <c r="Y69" i="20"/>
  <c r="W69" i="20"/>
  <c r="U69" i="20"/>
  <c r="S69" i="20"/>
  <c r="P69" i="20"/>
  <c r="AK68" i="20"/>
  <c r="AG68" i="20"/>
  <c r="AE68" i="20"/>
  <c r="AC68" i="20"/>
  <c r="AA68" i="20"/>
  <c r="Y68" i="20"/>
  <c r="W68" i="20"/>
  <c r="U68" i="20"/>
  <c r="S68" i="20"/>
  <c r="P68" i="20"/>
  <c r="AK67" i="20"/>
  <c r="AG67" i="20"/>
  <c r="AE67" i="20"/>
  <c r="AC67" i="20"/>
  <c r="AA67" i="20"/>
  <c r="Y67" i="20"/>
  <c r="W67" i="20"/>
  <c r="U67" i="20"/>
  <c r="S67" i="20"/>
  <c r="P67" i="20"/>
  <c r="AK66" i="20"/>
  <c r="AG66" i="20"/>
  <c r="AE66" i="20"/>
  <c r="AC66" i="20"/>
  <c r="AA66" i="20"/>
  <c r="Y66" i="20"/>
  <c r="W66" i="20"/>
  <c r="U66" i="20"/>
  <c r="S66" i="20"/>
  <c r="P66" i="20"/>
  <c r="AK65" i="20"/>
  <c r="AG65" i="20"/>
  <c r="AE65" i="20"/>
  <c r="AC65" i="20"/>
  <c r="AA65" i="20"/>
  <c r="Y65" i="20"/>
  <c r="W65" i="20"/>
  <c r="U65" i="20"/>
  <c r="S65" i="20"/>
  <c r="P65" i="20"/>
  <c r="AK64" i="20"/>
  <c r="AG64" i="20"/>
  <c r="AE64" i="20"/>
  <c r="AC64" i="20"/>
  <c r="AA64" i="20"/>
  <c r="Y64" i="20"/>
  <c r="W64" i="20"/>
  <c r="U64" i="20"/>
  <c r="S64" i="20"/>
  <c r="P64" i="20"/>
  <c r="AK63" i="20"/>
  <c r="AG63" i="20"/>
  <c r="AE63" i="20"/>
  <c r="AC63" i="20"/>
  <c r="AA63" i="20"/>
  <c r="Y63" i="20"/>
  <c r="W63" i="20"/>
  <c r="U63" i="20"/>
  <c r="S63" i="20"/>
  <c r="P63" i="20"/>
  <c r="AK62" i="20"/>
  <c r="AG62" i="20"/>
  <c r="AE62" i="20"/>
  <c r="AC62" i="20"/>
  <c r="AA62" i="20"/>
  <c r="Y62" i="20"/>
  <c r="W62" i="20"/>
  <c r="U62" i="20"/>
  <c r="S62" i="20"/>
  <c r="P62" i="20"/>
  <c r="AK61" i="20"/>
  <c r="AG61" i="20"/>
  <c r="AE61" i="20"/>
  <c r="AC61" i="20"/>
  <c r="AA61" i="20"/>
  <c r="Y61" i="20"/>
  <c r="W61" i="20"/>
  <c r="U61" i="20"/>
  <c r="S61" i="20"/>
  <c r="P61" i="20"/>
  <c r="AK60" i="20"/>
  <c r="AG60" i="20"/>
  <c r="AE60" i="20"/>
  <c r="AC60" i="20"/>
  <c r="AA60" i="20"/>
  <c r="Y60" i="20"/>
  <c r="W60" i="20"/>
  <c r="U60" i="20"/>
  <c r="S60" i="20"/>
  <c r="P60" i="20"/>
  <c r="AK59" i="20"/>
  <c r="AG59" i="20"/>
  <c r="AE59" i="20"/>
  <c r="AC59" i="20"/>
  <c r="AA59" i="20"/>
  <c r="Y59" i="20"/>
  <c r="W59" i="20"/>
  <c r="U59" i="20"/>
  <c r="S59" i="20"/>
  <c r="P59" i="20"/>
  <c r="AK58" i="20"/>
  <c r="AG58" i="20"/>
  <c r="AE58" i="20"/>
  <c r="AC58" i="20"/>
  <c r="AA58" i="20"/>
  <c r="Y58" i="20"/>
  <c r="W58" i="20"/>
  <c r="U58" i="20"/>
  <c r="S58" i="20"/>
  <c r="P58" i="20"/>
  <c r="AK57" i="20"/>
  <c r="AG57" i="20"/>
  <c r="AE57" i="20"/>
  <c r="AC57" i="20"/>
  <c r="AA57" i="20"/>
  <c r="Y57" i="20"/>
  <c r="W57" i="20"/>
  <c r="U57" i="20"/>
  <c r="S57" i="20"/>
  <c r="P57" i="20"/>
  <c r="AK56" i="20"/>
  <c r="AG56" i="20"/>
  <c r="AE56" i="20"/>
  <c r="AC56" i="20"/>
  <c r="AA56" i="20"/>
  <c r="Y56" i="20"/>
  <c r="W56" i="20"/>
  <c r="U56" i="20"/>
  <c r="S56" i="20"/>
  <c r="P56" i="20"/>
  <c r="AK55" i="20"/>
  <c r="AG55" i="20"/>
  <c r="AE55" i="20"/>
  <c r="AC55" i="20"/>
  <c r="AA55" i="20"/>
  <c r="Y55" i="20"/>
  <c r="W55" i="20"/>
  <c r="U55" i="20"/>
  <c r="S55" i="20"/>
  <c r="P55" i="20"/>
  <c r="AK54" i="20"/>
  <c r="AG54" i="20"/>
  <c r="AE54" i="20"/>
  <c r="AC54" i="20"/>
  <c r="AA54" i="20"/>
  <c r="Y54" i="20"/>
  <c r="W54" i="20"/>
  <c r="U54" i="20"/>
  <c r="S54" i="20"/>
  <c r="P54" i="20"/>
  <c r="AK53" i="20"/>
  <c r="AG53" i="20"/>
  <c r="AE53" i="20"/>
  <c r="AC53" i="20"/>
  <c r="AA53" i="20"/>
  <c r="Y53" i="20"/>
  <c r="W53" i="20"/>
  <c r="U53" i="20"/>
  <c r="S53" i="20"/>
  <c r="P53" i="20"/>
  <c r="AK52" i="20"/>
  <c r="AG52" i="20"/>
  <c r="AE52" i="20"/>
  <c r="AC52" i="20"/>
  <c r="AA52" i="20"/>
  <c r="Y52" i="20"/>
  <c r="W52" i="20"/>
  <c r="U52" i="20"/>
  <c r="S52" i="20"/>
  <c r="P52" i="20"/>
  <c r="AK51" i="20"/>
  <c r="AG51" i="20"/>
  <c r="AE51" i="20"/>
  <c r="AC51" i="20"/>
  <c r="AA51" i="20"/>
  <c r="Y51" i="20"/>
  <c r="W51" i="20"/>
  <c r="U51" i="20"/>
  <c r="S51" i="20"/>
  <c r="P51" i="20"/>
  <c r="AK50" i="20"/>
  <c r="AG50" i="20"/>
  <c r="AE50" i="20"/>
  <c r="AC50" i="20"/>
  <c r="AA50" i="20"/>
  <c r="Y50" i="20"/>
  <c r="W50" i="20"/>
  <c r="U50" i="20"/>
  <c r="S50" i="20"/>
  <c r="P50" i="20"/>
  <c r="AK49" i="20"/>
  <c r="AG49" i="20"/>
  <c r="AE49" i="20"/>
  <c r="AC49" i="20"/>
  <c r="AA49" i="20"/>
  <c r="Y49" i="20"/>
  <c r="W49" i="20"/>
  <c r="U49" i="20"/>
  <c r="S49" i="20"/>
  <c r="P49" i="20"/>
  <c r="AK48" i="20"/>
  <c r="AG48" i="20"/>
  <c r="AE48" i="20"/>
  <c r="AC48" i="20"/>
  <c r="AA48" i="20"/>
  <c r="Y48" i="20"/>
  <c r="W48" i="20"/>
  <c r="U48" i="20"/>
  <c r="S48" i="20"/>
  <c r="P48" i="20"/>
  <c r="AK47" i="20"/>
  <c r="AG47" i="20"/>
  <c r="AE47" i="20"/>
  <c r="AC47" i="20"/>
  <c r="AA47" i="20"/>
  <c r="Y47" i="20"/>
  <c r="W47" i="20"/>
  <c r="U47" i="20"/>
  <c r="S47" i="20"/>
  <c r="P47" i="20"/>
  <c r="AK46" i="20"/>
  <c r="AG46" i="20"/>
  <c r="AE46" i="20"/>
  <c r="AC46" i="20"/>
  <c r="AA46" i="20"/>
  <c r="Y46" i="20"/>
  <c r="W46" i="20"/>
  <c r="U46" i="20"/>
  <c r="S46" i="20"/>
  <c r="P46" i="20"/>
  <c r="AK45" i="20"/>
  <c r="AG45" i="20"/>
  <c r="AE45" i="20"/>
  <c r="AC45" i="20"/>
  <c r="AA45" i="20"/>
  <c r="Y45" i="20"/>
  <c r="W45" i="20"/>
  <c r="U45" i="20"/>
  <c r="S45" i="20"/>
  <c r="P45" i="20"/>
  <c r="AK44" i="20"/>
  <c r="AG44" i="20"/>
  <c r="AE44" i="20"/>
  <c r="AC44" i="20"/>
  <c r="AA44" i="20"/>
  <c r="Y44" i="20"/>
  <c r="W44" i="20"/>
  <c r="U44" i="20"/>
  <c r="S44" i="20"/>
  <c r="P44" i="20"/>
  <c r="AK43" i="20"/>
  <c r="AG43" i="20"/>
  <c r="AE43" i="20"/>
  <c r="AC43" i="20"/>
  <c r="AA43" i="20"/>
  <c r="Y43" i="20"/>
  <c r="W43" i="20"/>
  <c r="U43" i="20"/>
  <c r="S43" i="20"/>
  <c r="P43" i="20"/>
  <c r="AK42" i="20"/>
  <c r="AG42" i="20"/>
  <c r="AE42" i="20"/>
  <c r="AC42" i="20"/>
  <c r="AA42" i="20"/>
  <c r="Y42" i="20"/>
  <c r="W42" i="20"/>
  <c r="U42" i="20"/>
  <c r="S42" i="20"/>
  <c r="P42" i="20"/>
  <c r="AK41" i="20"/>
  <c r="AG41" i="20"/>
  <c r="AE41" i="20"/>
  <c r="AC41" i="20"/>
  <c r="AA41" i="20"/>
  <c r="Y41" i="20"/>
  <c r="W41" i="20"/>
  <c r="U41" i="20"/>
  <c r="S41" i="20"/>
  <c r="P41" i="20"/>
  <c r="AK40" i="20"/>
  <c r="AG40" i="20"/>
  <c r="AE40" i="20"/>
  <c r="AC40" i="20"/>
  <c r="AA40" i="20"/>
  <c r="Y40" i="20"/>
  <c r="W40" i="20"/>
  <c r="U40" i="20"/>
  <c r="S40" i="20"/>
  <c r="P40" i="20"/>
  <c r="AK39" i="20"/>
  <c r="AG39" i="20"/>
  <c r="AE39" i="20"/>
  <c r="AC39" i="20"/>
  <c r="AA39" i="20"/>
  <c r="Y39" i="20"/>
  <c r="W39" i="20"/>
  <c r="U39" i="20"/>
  <c r="S39" i="20"/>
  <c r="P39" i="20"/>
  <c r="AK38" i="20"/>
  <c r="AG38" i="20"/>
  <c r="AE38" i="20"/>
  <c r="AC38" i="20"/>
  <c r="AA38" i="20"/>
  <c r="Y38" i="20"/>
  <c r="W38" i="20"/>
  <c r="U38" i="20"/>
  <c r="S38" i="20"/>
  <c r="P38" i="20"/>
  <c r="AK37" i="20"/>
  <c r="AG37" i="20"/>
  <c r="AE37" i="20"/>
  <c r="AC37" i="20"/>
  <c r="AA37" i="20"/>
  <c r="Y37" i="20"/>
  <c r="W37" i="20"/>
  <c r="U37" i="20"/>
  <c r="S37" i="20"/>
  <c r="P37" i="20"/>
  <c r="AK36" i="20"/>
  <c r="AG36" i="20"/>
  <c r="AE36" i="20"/>
  <c r="AC36" i="20"/>
  <c r="AA36" i="20"/>
  <c r="Y36" i="20"/>
  <c r="W36" i="20"/>
  <c r="U36" i="20"/>
  <c r="S36" i="20"/>
  <c r="P36" i="20"/>
  <c r="AK35" i="20"/>
  <c r="AG35" i="20"/>
  <c r="AE35" i="20"/>
  <c r="AC35" i="20"/>
  <c r="AA35" i="20"/>
  <c r="Y35" i="20"/>
  <c r="W35" i="20"/>
  <c r="U35" i="20"/>
  <c r="S35" i="20"/>
  <c r="P35" i="20"/>
  <c r="AK34" i="20"/>
  <c r="AG34" i="20"/>
  <c r="AE34" i="20"/>
  <c r="AC34" i="20"/>
  <c r="AA34" i="20"/>
  <c r="Y34" i="20"/>
  <c r="W34" i="20"/>
  <c r="U34" i="20"/>
  <c r="S34" i="20"/>
  <c r="P34" i="20"/>
  <c r="AK33" i="20"/>
  <c r="AG33" i="20"/>
  <c r="AE33" i="20"/>
  <c r="AC33" i="20"/>
  <c r="AA33" i="20"/>
  <c r="Y33" i="20"/>
  <c r="W33" i="20"/>
  <c r="U33" i="20"/>
  <c r="S33" i="20"/>
  <c r="P33" i="20"/>
  <c r="AK32" i="20"/>
  <c r="AG32" i="20"/>
  <c r="AE32" i="20"/>
  <c r="AC32" i="20"/>
  <c r="AA32" i="20"/>
  <c r="Y32" i="20"/>
  <c r="W32" i="20"/>
  <c r="U32" i="20"/>
  <c r="S32" i="20"/>
  <c r="P32" i="20"/>
  <c r="AK31" i="20"/>
  <c r="AG31" i="20"/>
  <c r="AE31" i="20"/>
  <c r="AC31" i="20"/>
  <c r="AA31" i="20"/>
  <c r="Y31" i="20"/>
  <c r="W31" i="20"/>
  <c r="U31" i="20"/>
  <c r="S31" i="20"/>
  <c r="P31" i="20"/>
  <c r="AK30" i="20"/>
  <c r="AG30" i="20"/>
  <c r="AE30" i="20"/>
  <c r="AC30" i="20"/>
  <c r="AA30" i="20"/>
  <c r="Y30" i="20"/>
  <c r="W30" i="20"/>
  <c r="U30" i="20"/>
  <c r="S30" i="20"/>
  <c r="P30" i="20"/>
  <c r="AK29" i="20"/>
  <c r="AG29" i="20"/>
  <c r="AE29" i="20"/>
  <c r="AC29" i="20"/>
  <c r="AA29" i="20"/>
  <c r="Y29" i="20"/>
  <c r="W29" i="20"/>
  <c r="U29" i="20"/>
  <c r="S29" i="20"/>
  <c r="P29" i="20"/>
  <c r="AK28" i="20"/>
  <c r="AG28" i="20"/>
  <c r="AE28" i="20"/>
  <c r="AC28" i="20"/>
  <c r="AA28" i="20"/>
  <c r="Y28" i="20"/>
  <c r="W28" i="20"/>
  <c r="U28" i="20"/>
  <c r="S28" i="20"/>
  <c r="P28" i="20"/>
  <c r="AK27" i="20"/>
  <c r="AG27" i="20"/>
  <c r="AE27" i="20"/>
  <c r="AC27" i="20"/>
  <c r="AA27" i="20"/>
  <c r="Y27" i="20"/>
  <c r="W27" i="20"/>
  <c r="U27" i="20"/>
  <c r="S27" i="20"/>
  <c r="P27" i="20"/>
  <c r="AK26" i="20"/>
  <c r="AG26" i="20"/>
  <c r="AE26" i="20"/>
  <c r="AC26" i="20"/>
  <c r="AA26" i="20"/>
  <c r="Y26" i="20"/>
  <c r="W26" i="20"/>
  <c r="U26" i="20"/>
  <c r="S26" i="20"/>
  <c r="P26" i="20"/>
  <c r="AK25" i="20"/>
  <c r="AG25" i="20"/>
  <c r="AE25" i="20"/>
  <c r="AC25" i="20"/>
  <c r="AA25" i="20"/>
  <c r="Y25" i="20"/>
  <c r="W25" i="20"/>
  <c r="U25" i="20"/>
  <c r="S25" i="20"/>
  <c r="P25" i="20"/>
  <c r="AK24" i="20"/>
  <c r="AG24" i="20"/>
  <c r="AE24" i="20"/>
  <c r="AC24" i="20"/>
  <c r="AA24" i="20"/>
  <c r="Y24" i="20"/>
  <c r="W24" i="20"/>
  <c r="U24" i="20"/>
  <c r="S24" i="20"/>
  <c r="P24" i="20"/>
  <c r="AK23" i="20"/>
  <c r="AG23" i="20"/>
  <c r="AE23" i="20"/>
  <c r="AC23" i="20"/>
  <c r="AA23" i="20"/>
  <c r="Y23" i="20"/>
  <c r="W23" i="20"/>
  <c r="U23" i="20"/>
  <c r="S23" i="20"/>
  <c r="P23" i="20"/>
  <c r="AK22" i="20"/>
  <c r="AG22" i="20"/>
  <c r="AE22" i="20"/>
  <c r="AC22" i="20"/>
  <c r="AA22" i="20"/>
  <c r="Y22" i="20"/>
  <c r="W22" i="20"/>
  <c r="U22" i="20"/>
  <c r="S22" i="20"/>
  <c r="P22" i="20"/>
  <c r="AK21" i="20"/>
  <c r="AG21" i="20"/>
  <c r="AE21" i="20"/>
  <c r="AC21" i="20"/>
  <c r="AA21" i="20"/>
  <c r="Y21" i="20"/>
  <c r="W21" i="20"/>
  <c r="U21" i="20"/>
  <c r="S21" i="20"/>
  <c r="P21" i="20"/>
  <c r="AL21" i="20" l="1"/>
  <c r="AN21" i="20" s="1"/>
  <c r="AL23" i="20"/>
  <c r="AN23" i="20" s="1"/>
  <c r="AL25" i="20"/>
  <c r="AN25" i="20" s="1"/>
  <c r="AL27" i="20"/>
  <c r="AN27" i="20" s="1"/>
  <c r="AL29" i="20"/>
  <c r="AN29" i="20" s="1"/>
  <c r="AL31" i="20"/>
  <c r="AN31" i="20" s="1"/>
  <c r="AL33" i="20"/>
  <c r="AN33" i="20" s="1"/>
  <c r="AL35" i="20"/>
  <c r="AN35" i="20" s="1"/>
  <c r="AL37" i="20"/>
  <c r="AN37" i="20" s="1"/>
  <c r="AL39" i="20"/>
  <c r="AN39" i="20" s="1"/>
  <c r="AL41" i="20"/>
  <c r="AN41" i="20" s="1"/>
  <c r="AL43" i="20"/>
  <c r="AN43" i="20" s="1"/>
  <c r="AL45" i="20"/>
  <c r="AN45" i="20" s="1"/>
  <c r="AL47" i="20"/>
  <c r="AN47" i="20" s="1"/>
  <c r="AL49" i="20"/>
  <c r="AN49" i="20" s="1"/>
  <c r="AL51" i="20"/>
  <c r="AN51" i="20" s="1"/>
  <c r="AL53" i="20"/>
  <c r="AN53" i="20" s="1"/>
  <c r="AL55" i="20"/>
  <c r="AN55" i="20" s="1"/>
  <c r="AL57" i="20"/>
  <c r="AN57" i="20" s="1"/>
  <c r="AL59" i="20"/>
  <c r="AN59" i="20" s="1"/>
  <c r="AL61" i="20"/>
  <c r="AN61" i="20" s="1"/>
  <c r="AL63" i="20"/>
  <c r="AN63" i="20" s="1"/>
  <c r="AL65" i="20"/>
  <c r="AN65" i="20" s="1"/>
  <c r="AL67" i="20"/>
  <c r="AN67" i="20" s="1"/>
  <c r="AL69" i="20"/>
  <c r="AN69" i="20" s="1"/>
  <c r="AL71" i="20"/>
  <c r="AN71" i="20" s="1"/>
  <c r="AL73" i="20"/>
  <c r="AN73" i="20" s="1"/>
  <c r="AL75" i="20"/>
  <c r="AN75" i="20" s="1"/>
  <c r="AL77" i="20"/>
  <c r="AN77" i="20" s="1"/>
  <c r="AL78" i="20"/>
  <c r="AN78" i="20" s="1"/>
  <c r="AL79" i="20"/>
  <c r="AN79" i="20" s="1"/>
  <c r="AL80" i="20"/>
  <c r="AN80" i="20" s="1"/>
  <c r="AL81" i="20"/>
  <c r="AN81" i="20" s="1"/>
  <c r="AL82" i="20"/>
  <c r="AN82" i="20" s="1"/>
  <c r="AL83" i="20"/>
  <c r="AN83" i="20" s="1"/>
  <c r="AL84" i="20"/>
  <c r="AN84" i="20" s="1"/>
  <c r="AL85" i="20"/>
  <c r="AN85" i="20" s="1"/>
  <c r="AL86" i="20"/>
  <c r="AN86" i="20" s="1"/>
  <c r="AL87" i="20"/>
  <c r="AN87" i="20" s="1"/>
  <c r="AL88" i="20"/>
  <c r="AN88" i="20" s="1"/>
  <c r="AL89" i="20"/>
  <c r="AN89" i="20" s="1"/>
  <c r="AL90" i="20"/>
  <c r="AN90" i="20" s="1"/>
  <c r="AL91" i="20"/>
  <c r="AN91" i="20" s="1"/>
  <c r="AL92" i="20"/>
  <c r="AN92" i="20" s="1"/>
  <c r="AL93" i="20"/>
  <c r="AN93" i="20" s="1"/>
  <c r="AL94" i="20"/>
  <c r="AN94" i="20" s="1"/>
  <c r="AL95" i="20"/>
  <c r="AN95" i="20" s="1"/>
  <c r="AL96" i="20"/>
  <c r="AN96" i="20" s="1"/>
  <c r="AL97" i="20"/>
  <c r="AN97" i="20" s="1"/>
  <c r="AL98" i="20"/>
  <c r="AN98" i="20" s="1"/>
  <c r="AL99" i="20"/>
  <c r="AN99" i="20" s="1"/>
  <c r="AL100" i="20"/>
  <c r="AN100" i="20" s="1"/>
  <c r="AL101" i="20"/>
  <c r="AN101" i="20" s="1"/>
  <c r="AL102" i="20"/>
  <c r="AN102" i="20" s="1"/>
  <c r="AL103" i="20"/>
  <c r="AN103" i="20" s="1"/>
  <c r="AL104" i="20"/>
  <c r="AN104" i="20" s="1"/>
  <c r="AL105" i="20"/>
  <c r="AN105" i="20" s="1"/>
  <c r="AL106" i="20"/>
  <c r="AN106" i="20" s="1"/>
  <c r="AL107" i="20"/>
  <c r="AN107" i="20" s="1"/>
  <c r="AL108" i="20"/>
  <c r="AN108" i="20" s="1"/>
  <c r="AL109" i="20"/>
  <c r="AN109" i="20" s="1"/>
  <c r="AL22" i="20"/>
  <c r="AN22" i="20" s="1"/>
  <c r="AL24" i="20"/>
  <c r="AN24" i="20" s="1"/>
  <c r="AL26" i="20"/>
  <c r="AN26" i="20" s="1"/>
  <c r="AL28" i="20"/>
  <c r="AN28" i="20" s="1"/>
  <c r="AL30" i="20"/>
  <c r="AN30" i="20" s="1"/>
  <c r="AL32" i="20"/>
  <c r="AN32" i="20" s="1"/>
  <c r="AL34" i="20"/>
  <c r="AN34" i="20" s="1"/>
  <c r="AL36" i="20"/>
  <c r="AN36" i="20" s="1"/>
  <c r="AL38" i="20"/>
  <c r="AN38" i="20" s="1"/>
  <c r="AL40" i="20"/>
  <c r="AN40" i="20" s="1"/>
  <c r="AL42" i="20"/>
  <c r="AN42" i="20" s="1"/>
  <c r="AL44" i="20"/>
  <c r="AN44" i="20" s="1"/>
  <c r="AL46" i="20"/>
  <c r="AN46" i="20" s="1"/>
  <c r="AL48" i="20"/>
  <c r="AN48" i="20" s="1"/>
  <c r="AL50" i="20"/>
  <c r="AN50" i="20" s="1"/>
  <c r="AL52" i="20"/>
  <c r="AN52" i="20" s="1"/>
  <c r="AL54" i="20"/>
  <c r="AN54" i="20" s="1"/>
  <c r="AL56" i="20"/>
  <c r="AN56" i="20" s="1"/>
  <c r="AL58" i="20"/>
  <c r="AN58" i="20" s="1"/>
  <c r="AL60" i="20"/>
  <c r="AN60" i="20" s="1"/>
  <c r="AL62" i="20"/>
  <c r="AN62" i="20" s="1"/>
  <c r="AL64" i="20"/>
  <c r="AN64" i="20" s="1"/>
  <c r="AL66" i="20"/>
  <c r="AN66" i="20" s="1"/>
  <c r="AL68" i="20"/>
  <c r="AN68" i="20" s="1"/>
  <c r="AL70" i="20"/>
  <c r="AN70" i="20" s="1"/>
  <c r="AL72" i="20"/>
  <c r="AN72" i="20" s="1"/>
  <c r="AL74" i="20"/>
  <c r="AN74" i="20" s="1"/>
  <c r="AL76" i="20"/>
  <c r="AN76" i="20" s="1"/>
  <c r="AL110" i="20"/>
  <c r="AP110" i="20" s="1"/>
  <c r="AQ110" i="20" s="1"/>
  <c r="AL111" i="20"/>
  <c r="AP111" i="20" s="1"/>
  <c r="AQ111" i="20" s="1"/>
  <c r="AL112" i="20"/>
  <c r="AP112" i="20" s="1"/>
  <c r="AQ112" i="20" s="1"/>
  <c r="AL113" i="20"/>
  <c r="AP113" i="20" s="1"/>
  <c r="AQ113" i="20" s="1"/>
  <c r="AL114" i="20"/>
  <c r="AP114" i="20" s="1"/>
  <c r="AQ114" i="20" s="1"/>
  <c r="AL115" i="20"/>
  <c r="AP115" i="20" s="1"/>
  <c r="AQ115" i="20" s="1"/>
  <c r="AL116" i="20"/>
  <c r="AP116" i="20" s="1"/>
  <c r="AQ116" i="20" s="1"/>
  <c r="AL117" i="20"/>
  <c r="AP117" i="20" s="1"/>
  <c r="AQ117" i="20" s="1"/>
  <c r="AL118" i="20"/>
  <c r="AP118" i="20" s="1"/>
  <c r="AQ118" i="20" s="1"/>
  <c r="AL119" i="20"/>
  <c r="AP119" i="20" s="1"/>
  <c r="AQ119" i="20" s="1"/>
  <c r="AL120" i="20"/>
  <c r="AP120" i="20" s="1"/>
  <c r="AQ120" i="20" s="1"/>
  <c r="AL121" i="20"/>
  <c r="AP121" i="20" s="1"/>
  <c r="AQ121" i="20" s="1"/>
  <c r="AL122" i="20"/>
  <c r="AP122" i="20" s="1"/>
  <c r="AQ122" i="20" s="1"/>
  <c r="AL123" i="20"/>
  <c r="AP123" i="20" s="1"/>
  <c r="AQ123" i="20" s="1"/>
  <c r="AL124" i="20"/>
  <c r="AP124" i="20" s="1"/>
  <c r="AQ124" i="20" s="1"/>
  <c r="AL125" i="20"/>
  <c r="AP125" i="20" s="1"/>
  <c r="AQ125" i="20" s="1"/>
  <c r="AL126" i="20"/>
  <c r="AP126" i="20" s="1"/>
  <c r="AQ126" i="20" s="1"/>
  <c r="AL127" i="20"/>
  <c r="AN127" i="20" s="1"/>
  <c r="AL128" i="20"/>
  <c r="AN128" i="20" s="1"/>
  <c r="AL129" i="20"/>
  <c r="AN129" i="20" s="1"/>
  <c r="AL130" i="20"/>
  <c r="AN130" i="20" s="1"/>
  <c r="AL131" i="20"/>
  <c r="AN131" i="20" s="1"/>
  <c r="AL132" i="20"/>
  <c r="AN132" i="20" s="1"/>
  <c r="AL133" i="20"/>
  <c r="AN133" i="20" s="1"/>
  <c r="AL134" i="20"/>
  <c r="AN134" i="20" s="1"/>
  <c r="AL135" i="20"/>
  <c r="AN135" i="20" s="1"/>
  <c r="AL136" i="20"/>
  <c r="AN136" i="20" s="1"/>
  <c r="AN111" i="20"/>
  <c r="AP78" i="20"/>
  <c r="AQ78" i="20" s="1"/>
  <c r="AP135" i="20"/>
  <c r="AQ135" i="20" s="1"/>
  <c r="O39" i="7"/>
  <c r="N39" i="7"/>
  <c r="K39" i="7"/>
  <c r="L39" i="7"/>
  <c r="J39" i="7"/>
  <c r="Z62" i="11"/>
  <c r="Y62" i="11"/>
  <c r="V62" i="11"/>
  <c r="W62" i="11"/>
  <c r="U62" i="11"/>
  <c r="U12" i="11" s="1"/>
  <c r="M62" i="11"/>
  <c r="AN110" i="20" l="1"/>
  <c r="AP50" i="20"/>
  <c r="AQ50" i="20" s="1"/>
  <c r="AP80" i="20"/>
  <c r="AQ80" i="20" s="1"/>
  <c r="AP66" i="20"/>
  <c r="AQ66" i="20" s="1"/>
  <c r="AP34" i="20"/>
  <c r="AQ34" i="20" s="1"/>
  <c r="AP96" i="20"/>
  <c r="AQ96" i="20" s="1"/>
  <c r="AP94" i="20"/>
  <c r="AQ94" i="20" s="1"/>
  <c r="AP99" i="20"/>
  <c r="AQ99" i="20" s="1"/>
  <c r="AP127" i="20"/>
  <c r="AQ127" i="20" s="1"/>
  <c r="AP83" i="20"/>
  <c r="AQ83" i="20" s="1"/>
  <c r="AN126" i="20"/>
  <c r="AP132" i="20"/>
  <c r="AQ132" i="20" s="1"/>
  <c r="AP63" i="20"/>
  <c r="AQ63" i="20" s="1"/>
  <c r="AP47" i="20"/>
  <c r="AQ47" i="20" s="1"/>
  <c r="AP31" i="20"/>
  <c r="AQ31" i="20" s="1"/>
  <c r="AN118" i="20"/>
  <c r="AP104" i="20"/>
  <c r="AQ104" i="20" s="1"/>
  <c r="AP88" i="20"/>
  <c r="AQ88" i="20" s="1"/>
  <c r="AP102" i="20"/>
  <c r="AQ102" i="20" s="1"/>
  <c r="AP86" i="20"/>
  <c r="AQ86" i="20" s="1"/>
  <c r="AP136" i="20"/>
  <c r="AQ136" i="20" s="1"/>
  <c r="AP128" i="20"/>
  <c r="AQ128" i="20" s="1"/>
  <c r="AN122" i="20"/>
  <c r="AN114" i="20"/>
  <c r="AP131" i="20"/>
  <c r="AQ131" i="20" s="1"/>
  <c r="AN121" i="20"/>
  <c r="AP107" i="20"/>
  <c r="AQ107" i="20" s="1"/>
  <c r="AP91" i="20"/>
  <c r="AQ91" i="20" s="1"/>
  <c r="AP73" i="20"/>
  <c r="AQ73" i="20" s="1"/>
  <c r="AP65" i="20"/>
  <c r="AQ65" i="20" s="1"/>
  <c r="AP57" i="20"/>
  <c r="AQ57" i="20" s="1"/>
  <c r="AP49" i="20"/>
  <c r="AQ49" i="20" s="1"/>
  <c r="AP41" i="20"/>
  <c r="AQ41" i="20" s="1"/>
  <c r="AP33" i="20"/>
  <c r="AQ33" i="20" s="1"/>
  <c r="AP25" i="20"/>
  <c r="AQ25" i="20" s="1"/>
  <c r="AN119" i="20"/>
  <c r="AP133" i="20"/>
  <c r="AQ133" i="20" s="1"/>
  <c r="AP129" i="20"/>
  <c r="AQ129" i="20" s="1"/>
  <c r="AN125" i="20"/>
  <c r="AP103" i="20"/>
  <c r="AQ103" i="20" s="1"/>
  <c r="AP95" i="20"/>
  <c r="AQ95" i="20" s="1"/>
  <c r="AP87" i="20"/>
  <c r="AQ87" i="20" s="1"/>
  <c r="AP79" i="20"/>
  <c r="AQ79" i="20" s="1"/>
  <c r="AN115" i="20"/>
  <c r="AP134" i="20"/>
  <c r="AQ134" i="20" s="1"/>
  <c r="AP130" i="20"/>
  <c r="AQ130" i="20" s="1"/>
  <c r="AP75" i="20"/>
  <c r="AQ75" i="20" s="1"/>
  <c r="AP70" i="20"/>
  <c r="AQ70" i="20" s="1"/>
  <c r="AP59" i="20"/>
  <c r="AQ59" i="20" s="1"/>
  <c r="AP54" i="20"/>
  <c r="AQ54" i="20" s="1"/>
  <c r="AP43" i="20"/>
  <c r="AQ43" i="20" s="1"/>
  <c r="AP38" i="20"/>
  <c r="AQ38" i="20" s="1"/>
  <c r="AP27" i="20"/>
  <c r="AQ27" i="20" s="1"/>
  <c r="AP22" i="20"/>
  <c r="AQ22" i="20" s="1"/>
  <c r="AN124" i="20"/>
  <c r="AN120" i="20"/>
  <c r="AN116" i="20"/>
  <c r="AN112" i="20"/>
  <c r="AP108" i="20"/>
  <c r="AQ108" i="20" s="1"/>
  <c r="AP100" i="20"/>
  <c r="AQ100" i="20" s="1"/>
  <c r="AP92" i="20"/>
  <c r="AQ92" i="20" s="1"/>
  <c r="AP84" i="20"/>
  <c r="AQ84" i="20" s="1"/>
  <c r="AP106" i="20"/>
  <c r="AQ106" i="20" s="1"/>
  <c r="AP98" i="20"/>
  <c r="AQ98" i="20" s="1"/>
  <c r="AP90" i="20"/>
  <c r="AQ90" i="20" s="1"/>
  <c r="AP82" i="20"/>
  <c r="AQ82" i="20" s="1"/>
  <c r="AP74" i="20"/>
  <c r="AQ74" i="20" s="1"/>
  <c r="AP71" i="20"/>
  <c r="AQ71" i="20" s="1"/>
  <c r="AP67" i="20"/>
  <c r="AQ67" i="20" s="1"/>
  <c r="AP62" i="20"/>
  <c r="AQ62" i="20" s="1"/>
  <c r="AP58" i="20"/>
  <c r="AQ58" i="20" s="1"/>
  <c r="AP55" i="20"/>
  <c r="AQ55" i="20" s="1"/>
  <c r="AP51" i="20"/>
  <c r="AQ51" i="20" s="1"/>
  <c r="AP46" i="20"/>
  <c r="AQ46" i="20" s="1"/>
  <c r="AP42" i="20"/>
  <c r="AQ42" i="20" s="1"/>
  <c r="AP39" i="20"/>
  <c r="AQ39" i="20" s="1"/>
  <c r="AP35" i="20"/>
  <c r="AQ35" i="20" s="1"/>
  <c r="AP30" i="20"/>
  <c r="AQ30" i="20" s="1"/>
  <c r="AP26" i="20"/>
  <c r="AQ26" i="20" s="1"/>
  <c r="AP23" i="20"/>
  <c r="AQ23" i="20" s="1"/>
  <c r="AS112" i="20"/>
  <c r="AU112" i="20" s="1"/>
  <c r="AN123" i="20"/>
  <c r="AP109" i="20"/>
  <c r="AQ109" i="20" s="1"/>
  <c r="AP105" i="20"/>
  <c r="AQ105" i="20" s="1"/>
  <c r="AP101" i="20"/>
  <c r="AQ101" i="20" s="1"/>
  <c r="AP97" i="20"/>
  <c r="AQ97" i="20" s="1"/>
  <c r="AP93" i="20"/>
  <c r="AQ93" i="20" s="1"/>
  <c r="AP89" i="20"/>
  <c r="AQ89" i="20" s="1"/>
  <c r="AP85" i="20"/>
  <c r="AQ85" i="20" s="1"/>
  <c r="AP81" i="20"/>
  <c r="AQ81" i="20" s="1"/>
  <c r="AP77" i="20"/>
  <c r="AQ77" i="20" s="1"/>
  <c r="AP69" i="20"/>
  <c r="AQ69" i="20" s="1"/>
  <c r="AP61" i="20"/>
  <c r="AQ61" i="20" s="1"/>
  <c r="AP53" i="20"/>
  <c r="AQ53" i="20" s="1"/>
  <c r="AP45" i="20"/>
  <c r="AQ45" i="20" s="1"/>
  <c r="AP37" i="20"/>
  <c r="AQ37" i="20" s="1"/>
  <c r="AP29" i="20"/>
  <c r="AQ29" i="20" s="1"/>
  <c r="AP21" i="20"/>
  <c r="AQ21" i="20" s="1"/>
  <c r="AN117" i="20"/>
  <c r="AN113" i="20"/>
  <c r="AP76" i="20"/>
  <c r="AQ76" i="20" s="1"/>
  <c r="AP72" i="20"/>
  <c r="AQ72" i="20" s="1"/>
  <c r="AP68" i="20"/>
  <c r="AQ68" i="20" s="1"/>
  <c r="AP64" i="20"/>
  <c r="AQ64" i="20" s="1"/>
  <c r="AP60" i="20"/>
  <c r="AQ60" i="20" s="1"/>
  <c r="AP56" i="20"/>
  <c r="AQ56" i="20" s="1"/>
  <c r="AP52" i="20"/>
  <c r="AQ52" i="20" s="1"/>
  <c r="AP48" i="20"/>
  <c r="AQ48" i="20" s="1"/>
  <c r="AP44" i="20"/>
  <c r="AQ44" i="20" s="1"/>
  <c r="AP40" i="20"/>
  <c r="AQ40" i="20" s="1"/>
  <c r="AP36" i="20"/>
  <c r="AQ36" i="20" s="1"/>
  <c r="AP32" i="20"/>
  <c r="AQ32" i="20" s="1"/>
  <c r="AP28" i="20"/>
  <c r="AQ28" i="20" s="1"/>
  <c r="AP24" i="20"/>
  <c r="AQ24" i="20" s="1"/>
  <c r="AS121" i="20"/>
  <c r="AU121" i="20" s="1"/>
  <c r="AS122" i="20"/>
  <c r="AU122" i="20" s="1"/>
  <c r="AS116" i="20"/>
  <c r="AU116" i="20" s="1"/>
  <c r="AS100" i="20"/>
  <c r="AU100" i="20" s="1"/>
  <c r="AS115" i="20"/>
  <c r="AU115" i="20" s="1"/>
  <c r="AS129" i="20"/>
  <c r="AU129" i="20" s="1"/>
  <c r="AS95" i="20"/>
  <c r="AU95" i="20" s="1"/>
  <c r="AS125" i="20"/>
  <c r="AU125" i="20" s="1"/>
  <c r="AS107" i="20"/>
  <c r="AU107" i="20" s="1"/>
  <c r="AS99" i="20"/>
  <c r="AU99" i="20" s="1"/>
  <c r="AS126" i="20"/>
  <c r="AU126" i="20" s="1"/>
  <c r="AS110" i="20"/>
  <c r="AU110" i="20" s="1"/>
  <c r="AS119" i="20"/>
  <c r="AU119" i="20" s="1"/>
  <c r="AS111" i="20"/>
  <c r="AU111" i="20" s="1"/>
  <c r="AS135" i="20"/>
  <c r="AU135" i="20" s="1"/>
  <c r="AS123" i="20"/>
  <c r="AU123" i="20" s="1"/>
  <c r="AS101" i="20"/>
  <c r="AU101" i="20" s="1"/>
  <c r="AS124" i="20"/>
  <c r="AU124" i="20" s="1"/>
  <c r="AS120" i="20"/>
  <c r="AU120" i="20" s="1"/>
  <c r="AS118" i="20"/>
  <c r="AU118" i="20" s="1"/>
  <c r="AS114" i="20"/>
  <c r="AU114" i="20" s="1"/>
  <c r="AS80" i="20"/>
  <c r="AU80" i="20" s="1"/>
  <c r="AS78" i="20"/>
  <c r="AU78" i="20" s="1"/>
  <c r="AS117" i="20"/>
  <c r="AU117" i="20" s="1"/>
  <c r="AS113" i="20"/>
  <c r="AU113" i="20" s="1"/>
  <c r="O26" i="8"/>
  <c r="N26" i="8"/>
  <c r="O26" i="9"/>
  <c r="N26" i="9"/>
  <c r="L37" i="15"/>
  <c r="E30" i="25"/>
  <c r="D20" i="25"/>
  <c r="E20" i="25" s="1"/>
  <c r="C20" i="25"/>
  <c r="D17" i="25"/>
  <c r="D27" i="25" s="1"/>
  <c r="D32" i="25" s="1"/>
  <c r="C17" i="25"/>
  <c r="C27" i="25" s="1"/>
  <c r="E16" i="25"/>
  <c r="E15" i="25"/>
  <c r="E14" i="25"/>
  <c r="I9" i="16"/>
  <c r="I9" i="15"/>
  <c r="M9" i="14"/>
  <c r="I9" i="13"/>
  <c r="M9" i="12"/>
  <c r="M9" i="11"/>
  <c r="I9" i="10"/>
  <c r="I9" i="9"/>
  <c r="I9" i="8"/>
  <c r="I9" i="7"/>
  <c r="G9" i="16"/>
  <c r="G9" i="15"/>
  <c r="J9" i="14"/>
  <c r="G9" i="13"/>
  <c r="J9" i="12"/>
  <c r="J9" i="11"/>
  <c r="G9" i="10"/>
  <c r="G9" i="9"/>
  <c r="G9" i="8"/>
  <c r="G9" i="7"/>
  <c r="C11" i="16"/>
  <c r="D11" i="8"/>
  <c r="C11" i="7"/>
  <c r="B9" i="16"/>
  <c r="B9" i="15"/>
  <c r="B9" i="14"/>
  <c r="B9" i="13"/>
  <c r="B9" i="12"/>
  <c r="B9" i="11"/>
  <c r="B9" i="10"/>
  <c r="B9" i="9"/>
  <c r="B9" i="8"/>
  <c r="B9" i="7"/>
  <c r="B10" i="16"/>
  <c r="B10" i="15"/>
  <c r="B10" i="14"/>
  <c r="B10" i="13"/>
  <c r="B10" i="12"/>
  <c r="B10" i="11"/>
  <c r="B10" i="10"/>
  <c r="B10" i="9"/>
  <c r="B10" i="8"/>
  <c r="B10" i="7"/>
  <c r="D9" i="3"/>
  <c r="AS35" i="20" l="1"/>
  <c r="AU35" i="20" s="1"/>
  <c r="AS94" i="20"/>
  <c r="AU94" i="20" s="1"/>
  <c r="AS29" i="20"/>
  <c r="AU29" i="20" s="1"/>
  <c r="AS63" i="20"/>
  <c r="AU63" i="20" s="1"/>
  <c r="AS102" i="20"/>
  <c r="AU102" i="20" s="1"/>
  <c r="AS104" i="20"/>
  <c r="AU104" i="20" s="1"/>
  <c r="AS34" i="20"/>
  <c r="AU34" i="20" s="1"/>
  <c r="AS57" i="20"/>
  <c r="AU57" i="20" s="1"/>
  <c r="AS75" i="20"/>
  <c r="AU75" i="20" s="1"/>
  <c r="AS86" i="20"/>
  <c r="AU86" i="20" s="1"/>
  <c r="AS88" i="20"/>
  <c r="AU88" i="20" s="1"/>
  <c r="AS50" i="20"/>
  <c r="AU50" i="20" s="1"/>
  <c r="AS33" i="20"/>
  <c r="AU33" i="20" s="1"/>
  <c r="AS66" i="20"/>
  <c r="AU66" i="20" s="1"/>
  <c r="AS96" i="20"/>
  <c r="AU96" i="20" s="1"/>
  <c r="AS47" i="20"/>
  <c r="AU47" i="20" s="1"/>
  <c r="AS65" i="20"/>
  <c r="AU65" i="20" s="1"/>
  <c r="AS91" i="20"/>
  <c r="AU91" i="20" s="1"/>
  <c r="AS25" i="20"/>
  <c r="AU25" i="20" s="1"/>
  <c r="AS31" i="20"/>
  <c r="AU31" i="20" s="1"/>
  <c r="AS43" i="20"/>
  <c r="AU43" i="20" s="1"/>
  <c r="AS61" i="20"/>
  <c r="AU61" i="20" s="1"/>
  <c r="AS67" i="20"/>
  <c r="AU67" i="20" s="1"/>
  <c r="AS85" i="20"/>
  <c r="AU85" i="20" s="1"/>
  <c r="AS134" i="20"/>
  <c r="AU134" i="20" s="1"/>
  <c r="AS127" i="20"/>
  <c r="AU127" i="20" s="1"/>
  <c r="AS108" i="20"/>
  <c r="AU108" i="20" s="1"/>
  <c r="AS49" i="20"/>
  <c r="AU49" i="20" s="1"/>
  <c r="AS83" i="20"/>
  <c r="AU83" i="20" s="1"/>
  <c r="AS132" i="20"/>
  <c r="AU132" i="20" s="1"/>
  <c r="AS84" i="20"/>
  <c r="AU84" i="20" s="1"/>
  <c r="AS128" i="20"/>
  <c r="AU128" i="20" s="1"/>
  <c r="AS27" i="20"/>
  <c r="AU27" i="20" s="1"/>
  <c r="AS41" i="20"/>
  <c r="AU41" i="20" s="1"/>
  <c r="AS45" i="20"/>
  <c r="AU45" i="20" s="1"/>
  <c r="AS51" i="20"/>
  <c r="AU51" i="20" s="1"/>
  <c r="AS59" i="20"/>
  <c r="AU59" i="20" s="1"/>
  <c r="AS73" i="20"/>
  <c r="AU73" i="20" s="1"/>
  <c r="AS77" i="20"/>
  <c r="AU77" i="20" s="1"/>
  <c r="AS93" i="20"/>
  <c r="AU93" i="20" s="1"/>
  <c r="AS109" i="20"/>
  <c r="AU109" i="20" s="1"/>
  <c r="AS131" i="20"/>
  <c r="AU131" i="20" s="1"/>
  <c r="AS106" i="20"/>
  <c r="AU106" i="20" s="1"/>
  <c r="AS133" i="20"/>
  <c r="AU133" i="20" s="1"/>
  <c r="AS79" i="20"/>
  <c r="AU79" i="20" s="1"/>
  <c r="AS136" i="20"/>
  <c r="AU136" i="20" s="1"/>
  <c r="AS22" i="20"/>
  <c r="AU22" i="20" s="1"/>
  <c r="AS40" i="20"/>
  <c r="AU40" i="20" s="1"/>
  <c r="AS46" i="20"/>
  <c r="AU46" i="20" s="1"/>
  <c r="AS48" i="20"/>
  <c r="AU48" i="20" s="1"/>
  <c r="AS54" i="20"/>
  <c r="AU54" i="20" s="1"/>
  <c r="AS72" i="20"/>
  <c r="AU72" i="20" s="1"/>
  <c r="AS81" i="20"/>
  <c r="AU81" i="20" s="1"/>
  <c r="AS89" i="20"/>
  <c r="AU89" i="20" s="1"/>
  <c r="AS97" i="20"/>
  <c r="AU97" i="20" s="1"/>
  <c r="AS105" i="20"/>
  <c r="AU105" i="20" s="1"/>
  <c r="AS130" i="20"/>
  <c r="AU130" i="20" s="1"/>
  <c r="AS87" i="20"/>
  <c r="AU87" i="20" s="1"/>
  <c r="AS23" i="20"/>
  <c r="AU23" i="20" s="1"/>
  <c r="AS38" i="20"/>
  <c r="AU38" i="20" s="1"/>
  <c r="AS55" i="20"/>
  <c r="AU55" i="20" s="1"/>
  <c r="AS70" i="20"/>
  <c r="AU70" i="20" s="1"/>
  <c r="AS82" i="20"/>
  <c r="AU82" i="20" s="1"/>
  <c r="AS103" i="20"/>
  <c r="AU103" i="20" s="1"/>
  <c r="AS98" i="20"/>
  <c r="AU98" i="20" s="1"/>
  <c r="AS26" i="20"/>
  <c r="AU26" i="20" s="1"/>
  <c r="AS28" i="20"/>
  <c r="AU28" i="20" s="1"/>
  <c r="AS36" i="20"/>
  <c r="AU36" i="20" s="1"/>
  <c r="AS42" i="20"/>
  <c r="AU42" i="20" s="1"/>
  <c r="AS44" i="20"/>
  <c r="AU44" i="20" s="1"/>
  <c r="AS52" i="20"/>
  <c r="AU52" i="20" s="1"/>
  <c r="AS58" i="20"/>
  <c r="AU58" i="20" s="1"/>
  <c r="AS60" i="20"/>
  <c r="AU60" i="20" s="1"/>
  <c r="AS68" i="20"/>
  <c r="AU68" i="20" s="1"/>
  <c r="AS74" i="20"/>
  <c r="AU74" i="20" s="1"/>
  <c r="AS76" i="20"/>
  <c r="AU76" i="20" s="1"/>
  <c r="AS90" i="20"/>
  <c r="AU90" i="20" s="1"/>
  <c r="AS92" i="20"/>
  <c r="AU92" i="20" s="1"/>
  <c r="AS24" i="20"/>
  <c r="AU24" i="20" s="1"/>
  <c r="AS30" i="20"/>
  <c r="AU30" i="20" s="1"/>
  <c r="AS32" i="20"/>
  <c r="AU32" i="20" s="1"/>
  <c r="AS39" i="20"/>
  <c r="AU39" i="20" s="1"/>
  <c r="AS56" i="20"/>
  <c r="AU56" i="20" s="1"/>
  <c r="AS62" i="20"/>
  <c r="AU62" i="20" s="1"/>
  <c r="AS64" i="20"/>
  <c r="AU64" i="20" s="1"/>
  <c r="AS71" i="20"/>
  <c r="AU71" i="20" s="1"/>
  <c r="AS21" i="20"/>
  <c r="AU21" i="20" s="1"/>
  <c r="AS37" i="20"/>
  <c r="AU37" i="20" s="1"/>
  <c r="AS53" i="20"/>
  <c r="AU53" i="20" s="1"/>
  <c r="AS69" i="20"/>
  <c r="AU69" i="20" s="1"/>
  <c r="C32" i="25"/>
  <c r="E32" i="25" s="1"/>
  <c r="E27" i="25"/>
  <c r="E17" i="25"/>
  <c r="BD11" i="20"/>
  <c r="G94" i="23" l="1"/>
  <c r="Z94" i="23" s="1"/>
  <c r="G93" i="23"/>
  <c r="Z93" i="23" s="1"/>
  <c r="G92" i="23"/>
  <c r="Z92" i="23" s="1"/>
  <c r="G91" i="23"/>
  <c r="Z91" i="23" s="1"/>
  <c r="G90" i="23"/>
  <c r="Z90" i="23" s="1"/>
  <c r="G89" i="23"/>
  <c r="Z89" i="23" s="1"/>
  <c r="G88" i="23"/>
  <c r="Z88" i="23" s="1"/>
  <c r="G87" i="23"/>
  <c r="Z87" i="23" s="1"/>
  <c r="G86" i="23"/>
  <c r="Z86" i="23" s="1"/>
  <c r="G85" i="23"/>
  <c r="Z85" i="23" s="1"/>
  <c r="G84" i="23"/>
  <c r="Z84" i="23" s="1"/>
  <c r="G83" i="23"/>
  <c r="Z83" i="23" s="1"/>
  <c r="G82" i="23"/>
  <c r="Z82" i="23" s="1"/>
  <c r="G81" i="23"/>
  <c r="Z81" i="23" s="1"/>
  <c r="G80" i="23"/>
  <c r="Z80" i="23" s="1"/>
  <c r="G79" i="23"/>
  <c r="Z79" i="23" s="1"/>
  <c r="G78" i="23"/>
  <c r="Z78" i="23" s="1"/>
  <c r="G77" i="23"/>
  <c r="Z77" i="23" s="1"/>
  <c r="G76" i="23"/>
  <c r="Z76" i="23" s="1"/>
  <c r="G75" i="23"/>
  <c r="Z75" i="23" s="1"/>
  <c r="G74" i="23"/>
  <c r="Z74" i="23" s="1"/>
  <c r="G73" i="23"/>
  <c r="Z73" i="23" s="1"/>
  <c r="G72" i="23"/>
  <c r="Z72" i="23" s="1"/>
  <c r="G71" i="23"/>
  <c r="Z71" i="23" s="1"/>
  <c r="G70" i="23"/>
  <c r="Z70" i="23" s="1"/>
  <c r="G69" i="23"/>
  <c r="Z69" i="23" s="1"/>
  <c r="G68" i="23"/>
  <c r="Z68" i="23" s="1"/>
  <c r="G67" i="23"/>
  <c r="Z67" i="23" s="1"/>
  <c r="G66" i="23"/>
  <c r="Z66" i="23" s="1"/>
  <c r="G65" i="23"/>
  <c r="Z65" i="23" s="1"/>
  <c r="G64" i="23"/>
  <c r="Z64" i="23" s="1"/>
  <c r="G63" i="23"/>
  <c r="Z63" i="23" s="1"/>
  <c r="G62" i="23"/>
  <c r="Z62" i="23" s="1"/>
  <c r="G61" i="23"/>
  <c r="Z61" i="23" s="1"/>
  <c r="G60" i="23"/>
  <c r="Z60" i="23" s="1"/>
  <c r="G59" i="23"/>
  <c r="Z59" i="23" s="1"/>
  <c r="G58" i="23"/>
  <c r="Z58" i="23" s="1"/>
  <c r="G57" i="23"/>
  <c r="Z57" i="23" s="1"/>
  <c r="G56" i="23"/>
  <c r="Z56" i="23" s="1"/>
  <c r="G55" i="23"/>
  <c r="Z55" i="23" s="1"/>
  <c r="G54" i="23"/>
  <c r="Z54" i="23" s="1"/>
  <c r="G53" i="23"/>
  <c r="Z53" i="23" s="1"/>
  <c r="G52" i="23"/>
  <c r="Z52" i="23" s="1"/>
  <c r="G51" i="23"/>
  <c r="Z51" i="23" s="1"/>
  <c r="G50" i="23"/>
  <c r="Z50" i="23" s="1"/>
  <c r="G49" i="23"/>
  <c r="Z49" i="23" s="1"/>
  <c r="G48" i="23"/>
  <c r="Z48" i="23" s="1"/>
  <c r="G47" i="23"/>
  <c r="Z47" i="23" s="1"/>
  <c r="G46" i="23"/>
  <c r="Z46" i="23" s="1"/>
  <c r="G45" i="23"/>
  <c r="Z45" i="23" s="1"/>
  <c r="G44" i="23"/>
  <c r="Z44" i="23" s="1"/>
  <c r="G43" i="23"/>
  <c r="Z43" i="23" s="1"/>
  <c r="G42" i="23"/>
  <c r="Z42" i="23" s="1"/>
  <c r="G41" i="23"/>
  <c r="Z41" i="23" s="1"/>
  <c r="G40" i="23"/>
  <c r="Z40" i="23" s="1"/>
  <c r="G39" i="23"/>
  <c r="Z39" i="23" s="1"/>
  <c r="G38" i="23"/>
  <c r="Z38" i="23" s="1"/>
  <c r="G37" i="23"/>
  <c r="Z37" i="23" s="1"/>
  <c r="G36" i="23"/>
  <c r="Z36" i="23" s="1"/>
  <c r="G35" i="23"/>
  <c r="Z35" i="23" s="1"/>
  <c r="G34" i="23"/>
  <c r="Z34" i="23" s="1"/>
  <c r="G33" i="23"/>
  <c r="Z33" i="23" s="1"/>
  <c r="G32" i="23"/>
  <c r="Z32" i="23" s="1"/>
  <c r="G31" i="23"/>
  <c r="Z31" i="23" s="1"/>
  <c r="G30" i="23"/>
  <c r="Z30" i="23" s="1"/>
  <c r="G29" i="23"/>
  <c r="Z29" i="23" s="1"/>
  <c r="G28" i="23"/>
  <c r="Z28" i="23" s="1"/>
  <c r="G27" i="23"/>
  <c r="Z27" i="23" s="1"/>
  <c r="G26" i="23"/>
  <c r="Z26" i="23" s="1"/>
  <c r="G25" i="23"/>
  <c r="Z25" i="23" s="1"/>
  <c r="G24" i="23"/>
  <c r="Z24" i="23" s="1"/>
  <c r="G23" i="23"/>
  <c r="Z23" i="23" s="1"/>
  <c r="G22" i="23"/>
  <c r="Z22" i="23" s="1"/>
  <c r="G21" i="23"/>
  <c r="Z21" i="23" s="1"/>
  <c r="G20" i="23"/>
  <c r="Z20" i="23" s="1"/>
  <c r="G19" i="23"/>
  <c r="Z19" i="23" s="1"/>
  <c r="G18" i="23"/>
  <c r="Z18" i="23" s="1"/>
  <c r="G17" i="23"/>
  <c r="Z17" i="23" s="1"/>
  <c r="G16" i="23"/>
  <c r="Z16" i="23" s="1"/>
  <c r="G15" i="23"/>
  <c r="Z15" i="23" s="1"/>
  <c r="G14" i="23"/>
  <c r="Z14" i="23" s="1"/>
  <c r="G13" i="23"/>
  <c r="Z13" i="23" s="1"/>
  <c r="G12" i="23"/>
  <c r="Z12" i="23" s="1"/>
  <c r="G11" i="23"/>
  <c r="Z11" i="23" s="1"/>
  <c r="G10" i="23"/>
  <c r="Z10" i="23" s="1"/>
  <c r="G9" i="23"/>
  <c r="Z9" i="23" s="1"/>
  <c r="G7" i="23"/>
  <c r="Z7" i="23" s="1"/>
  <c r="G6" i="23"/>
  <c r="Z6" i="23" s="1"/>
  <c r="AG6" i="23" s="1"/>
  <c r="G5" i="23"/>
  <c r="Z5" i="23" s="1"/>
  <c r="G4" i="23"/>
  <c r="Z4" i="23" s="1"/>
  <c r="AG4" i="23" s="1"/>
  <c r="K94" i="23"/>
  <c r="K93" i="23"/>
  <c r="K92" i="23"/>
  <c r="K91" i="23"/>
  <c r="K90" i="23"/>
  <c r="K89" i="23"/>
  <c r="K88" i="23"/>
  <c r="K87" i="23"/>
  <c r="K86" i="23"/>
  <c r="K85" i="23"/>
  <c r="K84" i="23"/>
  <c r="K83" i="23"/>
  <c r="K82" i="23"/>
  <c r="K81" i="23"/>
  <c r="K80" i="23"/>
  <c r="K79"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M41" i="23" s="1"/>
  <c r="K40" i="23"/>
  <c r="K39" i="23"/>
  <c r="K38" i="23"/>
  <c r="K37" i="23"/>
  <c r="M37" i="23" s="1"/>
  <c r="K36" i="23"/>
  <c r="K35" i="23"/>
  <c r="K34" i="23"/>
  <c r="K33" i="23"/>
  <c r="M33" i="23" s="1"/>
  <c r="K32" i="23"/>
  <c r="K31" i="23"/>
  <c r="K30" i="23"/>
  <c r="K29" i="23"/>
  <c r="M29" i="23" s="1"/>
  <c r="K28" i="23"/>
  <c r="K27" i="23"/>
  <c r="K26" i="23"/>
  <c r="K25" i="23"/>
  <c r="M25" i="23" s="1"/>
  <c r="K24" i="23"/>
  <c r="K23" i="23"/>
  <c r="K22" i="23"/>
  <c r="K21" i="23"/>
  <c r="M21" i="23" s="1"/>
  <c r="K20" i="23"/>
  <c r="K19" i="23"/>
  <c r="K18" i="23"/>
  <c r="K17" i="23"/>
  <c r="M17" i="23" s="1"/>
  <c r="K16" i="23"/>
  <c r="K15" i="23"/>
  <c r="K14" i="23"/>
  <c r="K13" i="23"/>
  <c r="M13" i="23" s="1"/>
  <c r="K12" i="23"/>
  <c r="K11" i="23"/>
  <c r="K10" i="23"/>
  <c r="K9" i="23"/>
  <c r="M9" i="23" s="1"/>
  <c r="K8" i="23"/>
  <c r="M7" i="23"/>
  <c r="K6" i="23"/>
  <c r="K5" i="23"/>
  <c r="M5" i="23" s="1"/>
  <c r="X94" i="23"/>
  <c r="V94" i="23"/>
  <c r="T94" i="23"/>
  <c r="U94" i="23" s="1"/>
  <c r="R94" i="23"/>
  <c r="Q94" i="23"/>
  <c r="P94" i="23"/>
  <c r="N94" i="23"/>
  <c r="O94" i="23" s="1"/>
  <c r="W94" i="23" s="1"/>
  <c r="Y94" i="23" s="1"/>
  <c r="AF94" i="23" s="1"/>
  <c r="M94" i="23"/>
  <c r="X93" i="23"/>
  <c r="U93" i="23"/>
  <c r="T93" i="23"/>
  <c r="S93" i="23"/>
  <c r="Q93" i="23"/>
  <c r="R93" i="23" s="1"/>
  <c r="O93" i="23"/>
  <c r="W93" i="23" s="1"/>
  <c r="Y93" i="23" s="1"/>
  <c r="AF93" i="23" s="1"/>
  <c r="N93" i="23"/>
  <c r="M93" i="23"/>
  <c r="X92" i="23"/>
  <c r="V92" i="23"/>
  <c r="T92" i="23"/>
  <c r="U92" i="23" s="1"/>
  <c r="R92" i="23"/>
  <c r="Q92" i="23"/>
  <c r="N92" i="23"/>
  <c r="O92" i="23" s="1"/>
  <c r="W92" i="23" s="1"/>
  <c r="Y92" i="23" s="1"/>
  <c r="AF92" i="23" s="1"/>
  <c r="M92" i="23"/>
  <c r="X91" i="23"/>
  <c r="T91" i="23"/>
  <c r="U91" i="23" s="1"/>
  <c r="Q91" i="23"/>
  <c r="R91" i="23" s="1"/>
  <c r="N91" i="23"/>
  <c r="O91" i="23" s="1"/>
  <c r="W91" i="23" s="1"/>
  <c r="Y91" i="23" s="1"/>
  <c r="AF91" i="23" s="1"/>
  <c r="M91" i="23"/>
  <c r="X90" i="23"/>
  <c r="T90" i="23"/>
  <c r="U90" i="23" s="1"/>
  <c r="Q90" i="23"/>
  <c r="R90" i="23" s="1"/>
  <c r="N90" i="23"/>
  <c r="O90" i="23" s="1"/>
  <c r="W90" i="23" s="1"/>
  <c r="Y90" i="23" s="1"/>
  <c r="AF90" i="23" s="1"/>
  <c r="M90" i="23"/>
  <c r="X89" i="23"/>
  <c r="T89" i="23"/>
  <c r="U89" i="23" s="1"/>
  <c r="Q89" i="23"/>
  <c r="R89" i="23" s="1"/>
  <c r="N89" i="23"/>
  <c r="O89" i="23" s="1"/>
  <c r="W89" i="23" s="1"/>
  <c r="Y89" i="23" s="1"/>
  <c r="AF89" i="23" s="1"/>
  <c r="M89" i="23"/>
  <c r="X88" i="23"/>
  <c r="T88" i="23"/>
  <c r="U88" i="23" s="1"/>
  <c r="Q88" i="23"/>
  <c r="R88" i="23" s="1"/>
  <c r="N88" i="23"/>
  <c r="O88" i="23" s="1"/>
  <c r="W88" i="23" s="1"/>
  <c r="Y88" i="23" s="1"/>
  <c r="AF88" i="23" s="1"/>
  <c r="M88" i="23"/>
  <c r="X87" i="23"/>
  <c r="T87" i="23"/>
  <c r="U87" i="23" s="1"/>
  <c r="Q87" i="23"/>
  <c r="R87" i="23" s="1"/>
  <c r="N87" i="23"/>
  <c r="O87" i="23" s="1"/>
  <c r="W87" i="23" s="1"/>
  <c r="Y87" i="23" s="1"/>
  <c r="AF87" i="23" s="1"/>
  <c r="M87" i="23"/>
  <c r="X86" i="23"/>
  <c r="T86" i="23"/>
  <c r="U86" i="23" s="1"/>
  <c r="Q86" i="23"/>
  <c r="R86" i="23" s="1"/>
  <c r="N86" i="23"/>
  <c r="O86" i="23" s="1"/>
  <c r="W86" i="23" s="1"/>
  <c r="Y86" i="23" s="1"/>
  <c r="AF86" i="23" s="1"/>
  <c r="M86" i="23"/>
  <c r="X85" i="23"/>
  <c r="T85" i="23"/>
  <c r="U85" i="23" s="1"/>
  <c r="Q85" i="23"/>
  <c r="R85" i="23" s="1"/>
  <c r="N85" i="23"/>
  <c r="O85" i="23" s="1"/>
  <c r="W85" i="23" s="1"/>
  <c r="Y85" i="23" s="1"/>
  <c r="AF85" i="23" s="1"/>
  <c r="M85" i="23"/>
  <c r="X84" i="23"/>
  <c r="T84" i="23"/>
  <c r="U84" i="23" s="1"/>
  <c r="Q84" i="23"/>
  <c r="R84" i="23" s="1"/>
  <c r="N84" i="23"/>
  <c r="O84" i="23" s="1"/>
  <c r="W84" i="23" s="1"/>
  <c r="Y84" i="23" s="1"/>
  <c r="AF84" i="23" s="1"/>
  <c r="M84" i="23"/>
  <c r="X83" i="23"/>
  <c r="T83" i="23"/>
  <c r="U83" i="23" s="1"/>
  <c r="Q83" i="23"/>
  <c r="R83" i="23" s="1"/>
  <c r="N83" i="23"/>
  <c r="O83" i="23" s="1"/>
  <c r="W83" i="23" s="1"/>
  <c r="Y83" i="23" s="1"/>
  <c r="AF83" i="23" s="1"/>
  <c r="M83" i="23"/>
  <c r="X82" i="23"/>
  <c r="T82" i="23"/>
  <c r="U82" i="23" s="1"/>
  <c r="Q82" i="23"/>
  <c r="R82" i="23" s="1"/>
  <c r="N82" i="23"/>
  <c r="O82" i="23" s="1"/>
  <c r="W82" i="23" s="1"/>
  <c r="Y82" i="23" s="1"/>
  <c r="AF82" i="23" s="1"/>
  <c r="M82" i="23"/>
  <c r="X81" i="23"/>
  <c r="T81" i="23"/>
  <c r="U81" i="23" s="1"/>
  <c r="Q81" i="23"/>
  <c r="R81" i="23" s="1"/>
  <c r="N81" i="23"/>
  <c r="O81" i="23" s="1"/>
  <c r="W81" i="23" s="1"/>
  <c r="Y81" i="23" s="1"/>
  <c r="AF81" i="23" s="1"/>
  <c r="M81" i="23"/>
  <c r="X80" i="23"/>
  <c r="T80" i="23"/>
  <c r="U80" i="23" s="1"/>
  <c r="Q80" i="23"/>
  <c r="R80" i="23" s="1"/>
  <c r="N80" i="23"/>
  <c r="O80" i="23" s="1"/>
  <c r="W80" i="23" s="1"/>
  <c r="Y80" i="23" s="1"/>
  <c r="AF80" i="23" s="1"/>
  <c r="M80" i="23"/>
  <c r="X79" i="23"/>
  <c r="T79" i="23"/>
  <c r="U79" i="23" s="1"/>
  <c r="Q79" i="23"/>
  <c r="R79" i="23" s="1"/>
  <c r="N79" i="23"/>
  <c r="O79" i="23" s="1"/>
  <c r="W79" i="23" s="1"/>
  <c r="Y79" i="23" s="1"/>
  <c r="AF79" i="23" s="1"/>
  <c r="M79" i="23"/>
  <c r="X78" i="23"/>
  <c r="T78" i="23"/>
  <c r="U78" i="23" s="1"/>
  <c r="Q78" i="23"/>
  <c r="R78" i="23" s="1"/>
  <c r="N78" i="23"/>
  <c r="O78" i="23" s="1"/>
  <c r="W78" i="23" s="1"/>
  <c r="Y78" i="23" s="1"/>
  <c r="AF78" i="23" s="1"/>
  <c r="M78" i="23"/>
  <c r="X77" i="23"/>
  <c r="T77" i="23"/>
  <c r="U77" i="23" s="1"/>
  <c r="Q77" i="23"/>
  <c r="R77" i="23" s="1"/>
  <c r="N77" i="23"/>
  <c r="O77" i="23" s="1"/>
  <c r="W77" i="23" s="1"/>
  <c r="Y77" i="23" s="1"/>
  <c r="AF77" i="23" s="1"/>
  <c r="M77" i="23"/>
  <c r="X76" i="23"/>
  <c r="T76" i="23"/>
  <c r="U76" i="23" s="1"/>
  <c r="Q76" i="23"/>
  <c r="R76" i="23" s="1"/>
  <c r="N76" i="23"/>
  <c r="O76" i="23" s="1"/>
  <c r="W76" i="23" s="1"/>
  <c r="Y76" i="23" s="1"/>
  <c r="AF76" i="23" s="1"/>
  <c r="M76" i="23"/>
  <c r="X75" i="23"/>
  <c r="T75" i="23"/>
  <c r="U75" i="23" s="1"/>
  <c r="Q75" i="23"/>
  <c r="R75" i="23" s="1"/>
  <c r="N75" i="23"/>
  <c r="O75" i="23" s="1"/>
  <c r="W75" i="23" s="1"/>
  <c r="Y75" i="23" s="1"/>
  <c r="AF75" i="23" s="1"/>
  <c r="M75" i="23"/>
  <c r="X74" i="23"/>
  <c r="T74" i="23"/>
  <c r="U74" i="23" s="1"/>
  <c r="Q74" i="23"/>
  <c r="R74" i="23" s="1"/>
  <c r="N74" i="23"/>
  <c r="O74" i="23" s="1"/>
  <c r="W74" i="23" s="1"/>
  <c r="Y74" i="23" s="1"/>
  <c r="AF74" i="23" s="1"/>
  <c r="M74" i="23"/>
  <c r="X73" i="23"/>
  <c r="T73" i="23"/>
  <c r="U73" i="23" s="1"/>
  <c r="Q73" i="23"/>
  <c r="R73" i="23" s="1"/>
  <c r="N73" i="23"/>
  <c r="O73" i="23" s="1"/>
  <c r="W73" i="23" s="1"/>
  <c r="Y73" i="23" s="1"/>
  <c r="AF73" i="23" s="1"/>
  <c r="M73" i="23"/>
  <c r="X72" i="23"/>
  <c r="T72" i="23"/>
  <c r="U72" i="23" s="1"/>
  <c r="Q72" i="23"/>
  <c r="R72" i="23" s="1"/>
  <c r="N72" i="23"/>
  <c r="O72" i="23" s="1"/>
  <c r="W72" i="23" s="1"/>
  <c r="Y72" i="23" s="1"/>
  <c r="AF72" i="23" s="1"/>
  <c r="M72" i="23"/>
  <c r="X71" i="23"/>
  <c r="T71" i="23"/>
  <c r="U71" i="23" s="1"/>
  <c r="Q71" i="23"/>
  <c r="R71" i="23" s="1"/>
  <c r="N71" i="23"/>
  <c r="O71" i="23" s="1"/>
  <c r="W71" i="23" s="1"/>
  <c r="Y71" i="23" s="1"/>
  <c r="AF71" i="23" s="1"/>
  <c r="M71" i="23"/>
  <c r="X70" i="23"/>
  <c r="T70" i="23"/>
  <c r="U70" i="23" s="1"/>
  <c r="Q70" i="23"/>
  <c r="R70" i="23" s="1"/>
  <c r="N70" i="23"/>
  <c r="O70" i="23" s="1"/>
  <c r="W70" i="23" s="1"/>
  <c r="Y70" i="23" s="1"/>
  <c r="AF70" i="23" s="1"/>
  <c r="M70" i="23"/>
  <c r="X69" i="23"/>
  <c r="T69" i="23"/>
  <c r="U69" i="23" s="1"/>
  <c r="Q69" i="23"/>
  <c r="R69" i="23" s="1"/>
  <c r="N69" i="23"/>
  <c r="O69" i="23" s="1"/>
  <c r="W69" i="23" s="1"/>
  <c r="Y69" i="23" s="1"/>
  <c r="AF69" i="23" s="1"/>
  <c r="M69" i="23"/>
  <c r="X68" i="23"/>
  <c r="T68" i="23"/>
  <c r="U68" i="23" s="1"/>
  <c r="Q68" i="23"/>
  <c r="R68" i="23" s="1"/>
  <c r="N68" i="23"/>
  <c r="O68" i="23" s="1"/>
  <c r="W68" i="23" s="1"/>
  <c r="Y68" i="23" s="1"/>
  <c r="AF68" i="23" s="1"/>
  <c r="M68" i="23"/>
  <c r="X67" i="23"/>
  <c r="T67" i="23"/>
  <c r="U67" i="23" s="1"/>
  <c r="Q67" i="23"/>
  <c r="R67" i="23" s="1"/>
  <c r="N67" i="23"/>
  <c r="O67" i="23" s="1"/>
  <c r="W67" i="23" s="1"/>
  <c r="Y67" i="23" s="1"/>
  <c r="AF67" i="23" s="1"/>
  <c r="M67" i="23"/>
  <c r="X66" i="23"/>
  <c r="T66" i="23"/>
  <c r="U66" i="23" s="1"/>
  <c r="Q66" i="23"/>
  <c r="R66" i="23" s="1"/>
  <c r="N66" i="23"/>
  <c r="O66" i="23" s="1"/>
  <c r="W66" i="23" s="1"/>
  <c r="Y66" i="23" s="1"/>
  <c r="AF66" i="23" s="1"/>
  <c r="M66" i="23"/>
  <c r="X65" i="23"/>
  <c r="T65" i="23"/>
  <c r="U65" i="23" s="1"/>
  <c r="Q65" i="23"/>
  <c r="R65" i="23" s="1"/>
  <c r="N65" i="23"/>
  <c r="O65" i="23" s="1"/>
  <c r="W65" i="23" s="1"/>
  <c r="Y65" i="23" s="1"/>
  <c r="AF65" i="23" s="1"/>
  <c r="M65" i="23"/>
  <c r="X64" i="23"/>
  <c r="T64" i="23"/>
  <c r="U64" i="23" s="1"/>
  <c r="Q64" i="23"/>
  <c r="R64" i="23" s="1"/>
  <c r="N64" i="23"/>
  <c r="O64" i="23" s="1"/>
  <c r="W64" i="23" s="1"/>
  <c r="Y64" i="23" s="1"/>
  <c r="AF64" i="23" s="1"/>
  <c r="M64" i="23"/>
  <c r="X63" i="23"/>
  <c r="T63" i="23"/>
  <c r="U63" i="23" s="1"/>
  <c r="Q63" i="23"/>
  <c r="R63" i="23" s="1"/>
  <c r="N63" i="23"/>
  <c r="O63" i="23" s="1"/>
  <c r="W63" i="23" s="1"/>
  <c r="Y63" i="23" s="1"/>
  <c r="AF63" i="23" s="1"/>
  <c r="M63" i="23"/>
  <c r="X62" i="23"/>
  <c r="T62" i="23"/>
  <c r="U62" i="23" s="1"/>
  <c r="Q62" i="23"/>
  <c r="R62" i="23" s="1"/>
  <c r="N62" i="23"/>
  <c r="O62" i="23" s="1"/>
  <c r="W62" i="23" s="1"/>
  <c r="Y62" i="23" s="1"/>
  <c r="AF62" i="23" s="1"/>
  <c r="M62" i="23"/>
  <c r="X61" i="23"/>
  <c r="T61" i="23"/>
  <c r="U61" i="23" s="1"/>
  <c r="Q61" i="23"/>
  <c r="R61" i="23" s="1"/>
  <c r="N61" i="23"/>
  <c r="O61" i="23" s="1"/>
  <c r="W61" i="23" s="1"/>
  <c r="Y61" i="23" s="1"/>
  <c r="AF61" i="23" s="1"/>
  <c r="M61" i="23"/>
  <c r="X60" i="23"/>
  <c r="T60" i="23"/>
  <c r="U60" i="23" s="1"/>
  <c r="Q60" i="23"/>
  <c r="R60" i="23" s="1"/>
  <c r="N60" i="23"/>
  <c r="O60" i="23" s="1"/>
  <c r="W60" i="23" s="1"/>
  <c r="Y60" i="23" s="1"/>
  <c r="AF60" i="23" s="1"/>
  <c r="M60" i="23"/>
  <c r="X59" i="23"/>
  <c r="T59" i="23"/>
  <c r="U59" i="23" s="1"/>
  <c r="Q59" i="23"/>
  <c r="R59" i="23" s="1"/>
  <c r="N59" i="23"/>
  <c r="O59" i="23" s="1"/>
  <c r="W59" i="23" s="1"/>
  <c r="Y59" i="23" s="1"/>
  <c r="AF59" i="23" s="1"/>
  <c r="M59" i="23"/>
  <c r="X58" i="23"/>
  <c r="T58" i="23"/>
  <c r="U58" i="23" s="1"/>
  <c r="Q58" i="23"/>
  <c r="R58" i="23" s="1"/>
  <c r="N58" i="23"/>
  <c r="O58" i="23" s="1"/>
  <c r="W58" i="23" s="1"/>
  <c r="Y58" i="23" s="1"/>
  <c r="AF58" i="23" s="1"/>
  <c r="M58" i="23"/>
  <c r="X57" i="23"/>
  <c r="T57" i="23"/>
  <c r="U57" i="23" s="1"/>
  <c r="Q57" i="23"/>
  <c r="R57" i="23" s="1"/>
  <c r="N57" i="23"/>
  <c r="O57" i="23" s="1"/>
  <c r="W57" i="23" s="1"/>
  <c r="Y57" i="23" s="1"/>
  <c r="AF57" i="23" s="1"/>
  <c r="M57" i="23"/>
  <c r="X56" i="23"/>
  <c r="T56" i="23"/>
  <c r="U56" i="23" s="1"/>
  <c r="Q56" i="23"/>
  <c r="R56" i="23" s="1"/>
  <c r="N56" i="23"/>
  <c r="O56" i="23" s="1"/>
  <c r="W56" i="23" s="1"/>
  <c r="Y56" i="23" s="1"/>
  <c r="AF56" i="23" s="1"/>
  <c r="M56" i="23"/>
  <c r="X55" i="23"/>
  <c r="T55" i="23"/>
  <c r="U55" i="23" s="1"/>
  <c r="Q55" i="23"/>
  <c r="R55" i="23" s="1"/>
  <c r="N55" i="23"/>
  <c r="O55" i="23" s="1"/>
  <c r="W55" i="23" s="1"/>
  <c r="Y55" i="23" s="1"/>
  <c r="AF55" i="23" s="1"/>
  <c r="M55" i="23"/>
  <c r="X54" i="23"/>
  <c r="T54" i="23"/>
  <c r="U54" i="23" s="1"/>
  <c r="Q54" i="23"/>
  <c r="R54" i="23" s="1"/>
  <c r="N54" i="23"/>
  <c r="O54" i="23" s="1"/>
  <c r="W54" i="23" s="1"/>
  <c r="Y54" i="23" s="1"/>
  <c r="AF54" i="23" s="1"/>
  <c r="M54" i="23"/>
  <c r="X53" i="23"/>
  <c r="T53" i="23"/>
  <c r="U53" i="23" s="1"/>
  <c r="Q53" i="23"/>
  <c r="R53" i="23" s="1"/>
  <c r="N53" i="23"/>
  <c r="O53" i="23" s="1"/>
  <c r="W53" i="23" s="1"/>
  <c r="Y53" i="23" s="1"/>
  <c r="AF53" i="23" s="1"/>
  <c r="M53" i="23"/>
  <c r="X52" i="23"/>
  <c r="T52" i="23"/>
  <c r="U52" i="23" s="1"/>
  <c r="Q52" i="23"/>
  <c r="R52" i="23" s="1"/>
  <c r="N52" i="23"/>
  <c r="O52" i="23" s="1"/>
  <c r="W52" i="23" s="1"/>
  <c r="Y52" i="23" s="1"/>
  <c r="AF52" i="23" s="1"/>
  <c r="M52" i="23"/>
  <c r="X51" i="23"/>
  <c r="T51" i="23"/>
  <c r="U51" i="23" s="1"/>
  <c r="Q51" i="23"/>
  <c r="R51" i="23" s="1"/>
  <c r="N51" i="23"/>
  <c r="O51" i="23" s="1"/>
  <c r="W51" i="23" s="1"/>
  <c r="Y51" i="23" s="1"/>
  <c r="AF51" i="23" s="1"/>
  <c r="M51" i="23"/>
  <c r="X50" i="23"/>
  <c r="T50" i="23"/>
  <c r="U50" i="23" s="1"/>
  <c r="Q50" i="23"/>
  <c r="R50" i="23" s="1"/>
  <c r="N50" i="23"/>
  <c r="O50" i="23" s="1"/>
  <c r="W50" i="23" s="1"/>
  <c r="Y50" i="23" s="1"/>
  <c r="AF50" i="23" s="1"/>
  <c r="M50" i="23"/>
  <c r="X49" i="23"/>
  <c r="T49" i="23"/>
  <c r="U49" i="23" s="1"/>
  <c r="Q49" i="23"/>
  <c r="R49" i="23" s="1"/>
  <c r="N49" i="23"/>
  <c r="O49" i="23" s="1"/>
  <c r="W49" i="23" s="1"/>
  <c r="Y49" i="23" s="1"/>
  <c r="AF49" i="23" s="1"/>
  <c r="M49" i="23"/>
  <c r="X48" i="23"/>
  <c r="T48" i="23"/>
  <c r="U48" i="23" s="1"/>
  <c r="Q48" i="23"/>
  <c r="R48" i="23" s="1"/>
  <c r="N48" i="23"/>
  <c r="O48" i="23" s="1"/>
  <c r="W48" i="23" s="1"/>
  <c r="Y48" i="23" s="1"/>
  <c r="AF48" i="23" s="1"/>
  <c r="M48" i="23"/>
  <c r="X47" i="23"/>
  <c r="T47" i="23"/>
  <c r="U47" i="23" s="1"/>
  <c r="Q47" i="23"/>
  <c r="R47" i="23" s="1"/>
  <c r="N47" i="23"/>
  <c r="O47" i="23" s="1"/>
  <c r="W47" i="23" s="1"/>
  <c r="Y47" i="23" s="1"/>
  <c r="AF47" i="23" s="1"/>
  <c r="M47" i="23"/>
  <c r="X46" i="23"/>
  <c r="T46" i="23"/>
  <c r="U46" i="23" s="1"/>
  <c r="Q46" i="23"/>
  <c r="R46" i="23" s="1"/>
  <c r="N46" i="23"/>
  <c r="O46" i="23" s="1"/>
  <c r="W46" i="23" s="1"/>
  <c r="Y46" i="23" s="1"/>
  <c r="AF46" i="23" s="1"/>
  <c r="M46" i="23"/>
  <c r="X45" i="23"/>
  <c r="T45" i="23"/>
  <c r="U45" i="23" s="1"/>
  <c r="Q45" i="23"/>
  <c r="R45" i="23" s="1"/>
  <c r="N45" i="23"/>
  <c r="O45" i="23" s="1"/>
  <c r="W45" i="23" s="1"/>
  <c r="Y45" i="23" s="1"/>
  <c r="AF45" i="23" s="1"/>
  <c r="M45" i="23"/>
  <c r="X44" i="23"/>
  <c r="T44" i="23"/>
  <c r="U44" i="23" s="1"/>
  <c r="Q44" i="23"/>
  <c r="R44" i="23" s="1"/>
  <c r="N44" i="23"/>
  <c r="O44" i="23" s="1"/>
  <c r="W44" i="23" s="1"/>
  <c r="M44" i="23"/>
  <c r="X43" i="23"/>
  <c r="T43" i="23"/>
  <c r="Q43" i="23"/>
  <c r="R43" i="23" s="1"/>
  <c r="O43" i="23"/>
  <c r="W43" i="23" s="1"/>
  <c r="Y43" i="23" s="1"/>
  <c r="AF43" i="23" s="1"/>
  <c r="N43" i="23"/>
  <c r="M43" i="23"/>
  <c r="X42" i="23"/>
  <c r="T42" i="23"/>
  <c r="U42" i="23" s="1"/>
  <c r="Q42" i="23"/>
  <c r="N42" i="23"/>
  <c r="O42" i="23" s="1"/>
  <c r="W42" i="23" s="1"/>
  <c r="Y42" i="23" s="1"/>
  <c r="AF42" i="23" s="1"/>
  <c r="M42" i="23"/>
  <c r="X41" i="23"/>
  <c r="T41" i="23"/>
  <c r="U41" i="23" s="1"/>
  <c r="Q41" i="23"/>
  <c r="R41" i="23" s="1"/>
  <c r="N41" i="23"/>
  <c r="X40" i="23"/>
  <c r="T40" i="23"/>
  <c r="U40" i="23" s="1"/>
  <c r="Q40" i="23"/>
  <c r="R40" i="23" s="1"/>
  <c r="N40" i="23"/>
  <c r="O40" i="23" s="1"/>
  <c r="W40" i="23" s="1"/>
  <c r="Y40" i="23" s="1"/>
  <c r="AF40" i="23" s="1"/>
  <c r="M40" i="23"/>
  <c r="X39" i="23"/>
  <c r="T39" i="23"/>
  <c r="Q39" i="23"/>
  <c r="R39" i="23" s="1"/>
  <c r="O39" i="23"/>
  <c r="W39" i="23" s="1"/>
  <c r="Y39" i="23" s="1"/>
  <c r="AF39" i="23" s="1"/>
  <c r="N39" i="23"/>
  <c r="M39" i="23"/>
  <c r="X38" i="23"/>
  <c r="T38" i="23"/>
  <c r="U38" i="23" s="1"/>
  <c r="Q38" i="23"/>
  <c r="N38" i="23"/>
  <c r="O38" i="23" s="1"/>
  <c r="W38" i="23" s="1"/>
  <c r="Y38" i="23" s="1"/>
  <c r="AF38" i="23" s="1"/>
  <c r="M38" i="23"/>
  <c r="X37" i="23"/>
  <c r="T37" i="23"/>
  <c r="U37" i="23" s="1"/>
  <c r="Q37" i="23"/>
  <c r="R37" i="23" s="1"/>
  <c r="N37" i="23"/>
  <c r="X36" i="23"/>
  <c r="T36" i="23"/>
  <c r="U36" i="23" s="1"/>
  <c r="Q36" i="23"/>
  <c r="R36" i="23" s="1"/>
  <c r="N36" i="23"/>
  <c r="O36" i="23" s="1"/>
  <c r="W36" i="23" s="1"/>
  <c r="Y36" i="23" s="1"/>
  <c r="AF36" i="23" s="1"/>
  <c r="M36" i="23"/>
  <c r="X35" i="23"/>
  <c r="T35" i="23"/>
  <c r="Q35" i="23"/>
  <c r="R35" i="23" s="1"/>
  <c r="O35" i="23"/>
  <c r="W35" i="23" s="1"/>
  <c r="Y35" i="23" s="1"/>
  <c r="AF35" i="23" s="1"/>
  <c r="N35" i="23"/>
  <c r="M35" i="23"/>
  <c r="X34" i="23"/>
  <c r="T34" i="23"/>
  <c r="U34" i="23" s="1"/>
  <c r="Q34" i="23"/>
  <c r="N34" i="23"/>
  <c r="O34" i="23" s="1"/>
  <c r="W34" i="23" s="1"/>
  <c r="Y34" i="23" s="1"/>
  <c r="AF34" i="23" s="1"/>
  <c r="M34" i="23"/>
  <c r="X33" i="23"/>
  <c r="T33" i="23"/>
  <c r="U33" i="23" s="1"/>
  <c r="Q33" i="23"/>
  <c r="R33" i="23" s="1"/>
  <c r="N33" i="23"/>
  <c r="X32" i="23"/>
  <c r="T32" i="23"/>
  <c r="U32" i="23" s="1"/>
  <c r="Q32" i="23"/>
  <c r="R32" i="23" s="1"/>
  <c r="N32" i="23"/>
  <c r="O32" i="23" s="1"/>
  <c r="W32" i="23" s="1"/>
  <c r="Y32" i="23" s="1"/>
  <c r="AF32" i="23" s="1"/>
  <c r="M32" i="23"/>
  <c r="X31" i="23"/>
  <c r="T31" i="23"/>
  <c r="Q31" i="23"/>
  <c r="R31" i="23" s="1"/>
  <c r="O31" i="23"/>
  <c r="W31" i="23" s="1"/>
  <c r="Y31" i="23" s="1"/>
  <c r="AF31" i="23" s="1"/>
  <c r="N31" i="23"/>
  <c r="M31" i="23"/>
  <c r="X30" i="23"/>
  <c r="T30" i="23"/>
  <c r="U30" i="23" s="1"/>
  <c r="Q30" i="23"/>
  <c r="N30" i="23"/>
  <c r="O30" i="23" s="1"/>
  <c r="W30" i="23" s="1"/>
  <c r="Y30" i="23" s="1"/>
  <c r="AF30" i="23" s="1"/>
  <c r="M30" i="23"/>
  <c r="X29" i="23"/>
  <c r="T29" i="23"/>
  <c r="U29" i="23" s="1"/>
  <c r="Q29" i="23"/>
  <c r="R29" i="23" s="1"/>
  <c r="N29" i="23"/>
  <c r="X28" i="23"/>
  <c r="T28" i="23"/>
  <c r="U28" i="23" s="1"/>
  <c r="Q28" i="23"/>
  <c r="R28" i="23" s="1"/>
  <c r="N28" i="23"/>
  <c r="O28" i="23" s="1"/>
  <c r="W28" i="23" s="1"/>
  <c r="Y28" i="23" s="1"/>
  <c r="AF28" i="23" s="1"/>
  <c r="M28" i="23"/>
  <c r="X27" i="23"/>
  <c r="T27" i="23"/>
  <c r="Q27" i="23"/>
  <c r="R27" i="23" s="1"/>
  <c r="O27" i="23"/>
  <c r="W27" i="23" s="1"/>
  <c r="Y27" i="23" s="1"/>
  <c r="AF27" i="23" s="1"/>
  <c r="N27" i="23"/>
  <c r="M27" i="23"/>
  <c r="X26" i="23"/>
  <c r="T26" i="23"/>
  <c r="U26" i="23" s="1"/>
  <c r="Q26" i="23"/>
  <c r="N26" i="23"/>
  <c r="O26" i="23" s="1"/>
  <c r="W26" i="23" s="1"/>
  <c r="Y26" i="23" s="1"/>
  <c r="AF26" i="23" s="1"/>
  <c r="M26" i="23"/>
  <c r="X25" i="23"/>
  <c r="T25" i="23"/>
  <c r="U25" i="23" s="1"/>
  <c r="Q25" i="23"/>
  <c r="R25" i="23" s="1"/>
  <c r="N25" i="23"/>
  <c r="X24" i="23"/>
  <c r="T24" i="23"/>
  <c r="U24" i="23" s="1"/>
  <c r="Q24" i="23"/>
  <c r="R24" i="23" s="1"/>
  <c r="N24" i="23"/>
  <c r="O24" i="23" s="1"/>
  <c r="W24" i="23" s="1"/>
  <c r="Y24" i="23" s="1"/>
  <c r="AF24" i="23" s="1"/>
  <c r="M24" i="23"/>
  <c r="X23" i="23"/>
  <c r="T23" i="23"/>
  <c r="Q23" i="23"/>
  <c r="R23" i="23" s="1"/>
  <c r="O23" i="23"/>
  <c r="W23" i="23" s="1"/>
  <c r="Y23" i="23" s="1"/>
  <c r="AF23" i="23" s="1"/>
  <c r="N23" i="23"/>
  <c r="M23" i="23"/>
  <c r="X22" i="23"/>
  <c r="T22" i="23"/>
  <c r="U22" i="23" s="1"/>
  <c r="Q22" i="23"/>
  <c r="N22" i="23"/>
  <c r="O22" i="23" s="1"/>
  <c r="W22" i="23" s="1"/>
  <c r="Y22" i="23" s="1"/>
  <c r="AF22" i="23" s="1"/>
  <c r="M22" i="23"/>
  <c r="X21" i="23"/>
  <c r="T21" i="23"/>
  <c r="U21" i="23" s="1"/>
  <c r="Q21" i="23"/>
  <c r="R21" i="23" s="1"/>
  <c r="N21" i="23"/>
  <c r="X20" i="23"/>
  <c r="T20" i="23"/>
  <c r="U20" i="23" s="1"/>
  <c r="Q20" i="23"/>
  <c r="R20" i="23" s="1"/>
  <c r="N20" i="23"/>
  <c r="O20" i="23" s="1"/>
  <c r="W20" i="23" s="1"/>
  <c r="Y20" i="23" s="1"/>
  <c r="AF20" i="23" s="1"/>
  <c r="M20" i="23"/>
  <c r="X19" i="23"/>
  <c r="T19" i="23"/>
  <c r="Q19" i="23"/>
  <c r="R19" i="23" s="1"/>
  <c r="O19" i="23"/>
  <c r="W19" i="23" s="1"/>
  <c r="N19" i="23"/>
  <c r="M19" i="23"/>
  <c r="X18" i="23"/>
  <c r="T18" i="23"/>
  <c r="U18" i="23" s="1"/>
  <c r="Q18" i="23"/>
  <c r="N18" i="23"/>
  <c r="O18" i="23" s="1"/>
  <c r="W18" i="23" s="1"/>
  <c r="Y18" i="23" s="1"/>
  <c r="AF18" i="23" s="1"/>
  <c r="M18" i="23"/>
  <c r="X17" i="23"/>
  <c r="T17" i="23"/>
  <c r="U17" i="23" s="1"/>
  <c r="Q17" i="23"/>
  <c r="R17" i="23" s="1"/>
  <c r="N17" i="23"/>
  <c r="X16" i="23"/>
  <c r="T16" i="23"/>
  <c r="U16" i="23" s="1"/>
  <c r="Q16" i="23"/>
  <c r="R16" i="23" s="1"/>
  <c r="N16" i="23"/>
  <c r="O16" i="23" s="1"/>
  <c r="W16" i="23" s="1"/>
  <c r="Y16" i="23" s="1"/>
  <c r="AF16" i="23" s="1"/>
  <c r="M16" i="23"/>
  <c r="X15" i="23"/>
  <c r="T15" i="23"/>
  <c r="Q15" i="23"/>
  <c r="R15" i="23" s="1"/>
  <c r="O15" i="23"/>
  <c r="W15" i="23" s="1"/>
  <c r="N15" i="23"/>
  <c r="M15" i="23"/>
  <c r="X14" i="23"/>
  <c r="T14" i="23"/>
  <c r="U14" i="23" s="1"/>
  <c r="Q14" i="23"/>
  <c r="N14" i="23"/>
  <c r="O14" i="23" s="1"/>
  <c r="W14" i="23" s="1"/>
  <c r="Y14" i="23" s="1"/>
  <c r="AF14" i="23" s="1"/>
  <c r="M14" i="23"/>
  <c r="X13" i="23"/>
  <c r="T13" i="23"/>
  <c r="U13" i="23" s="1"/>
  <c r="Q13" i="23"/>
  <c r="R13" i="23" s="1"/>
  <c r="N13" i="23"/>
  <c r="X12" i="23"/>
  <c r="T12" i="23"/>
  <c r="U12" i="23" s="1"/>
  <c r="Q12" i="23"/>
  <c r="R12" i="23" s="1"/>
  <c r="N12" i="23"/>
  <c r="O12" i="23" s="1"/>
  <c r="W12" i="23" s="1"/>
  <c r="Y12" i="23" s="1"/>
  <c r="AF12" i="23" s="1"/>
  <c r="M12" i="23"/>
  <c r="X11" i="23"/>
  <c r="T11" i="23"/>
  <c r="Q11" i="23"/>
  <c r="R11" i="23" s="1"/>
  <c r="O11" i="23"/>
  <c r="W11" i="23" s="1"/>
  <c r="N11" i="23"/>
  <c r="M11" i="23"/>
  <c r="X10" i="23"/>
  <c r="T10" i="23"/>
  <c r="U10" i="23" s="1"/>
  <c r="Q10" i="23"/>
  <c r="N10" i="23"/>
  <c r="O10" i="23" s="1"/>
  <c r="W10" i="23" s="1"/>
  <c r="Y10" i="23" s="1"/>
  <c r="AF10" i="23" s="1"/>
  <c r="M10" i="23"/>
  <c r="X9" i="23"/>
  <c r="T9" i="23"/>
  <c r="U9" i="23" s="1"/>
  <c r="Q9" i="23"/>
  <c r="R9" i="23" s="1"/>
  <c r="N9" i="23"/>
  <c r="X8" i="23"/>
  <c r="T8" i="23"/>
  <c r="U8" i="23" s="1"/>
  <c r="Q8" i="23"/>
  <c r="R8" i="23" s="1"/>
  <c r="N8" i="23"/>
  <c r="O8" i="23" s="1"/>
  <c r="W8" i="23" s="1"/>
  <c r="Y8" i="23" s="1"/>
  <c r="AF8" i="23" s="1"/>
  <c r="M8" i="23"/>
  <c r="X7" i="23"/>
  <c r="T7" i="23"/>
  <c r="Q7" i="23"/>
  <c r="R7" i="23" s="1"/>
  <c r="N7" i="23"/>
  <c r="O7" i="23" s="1"/>
  <c r="W7" i="23" s="1"/>
  <c r="X6" i="23"/>
  <c r="T6" i="23"/>
  <c r="U6" i="23" s="1"/>
  <c r="Q6" i="23"/>
  <c r="N6" i="23"/>
  <c r="O6" i="23" s="1"/>
  <c r="W6" i="23" s="1"/>
  <c r="Y6" i="23" s="1"/>
  <c r="AF6" i="23" s="1"/>
  <c r="M6" i="23"/>
  <c r="X5" i="23"/>
  <c r="T5" i="23"/>
  <c r="U5" i="23" s="1"/>
  <c r="Q5" i="23"/>
  <c r="R5" i="23" s="1"/>
  <c r="N5" i="23"/>
  <c r="AG93" i="23"/>
  <c r="AG91" i="23"/>
  <c r="AG89" i="23"/>
  <c r="AG87" i="23"/>
  <c r="AG85" i="23"/>
  <c r="AG83" i="23"/>
  <c r="AG81" i="23"/>
  <c r="AG79" i="23"/>
  <c r="AG77" i="23"/>
  <c r="AG75" i="23"/>
  <c r="AG73" i="23"/>
  <c r="AG71" i="23"/>
  <c r="AG69" i="23"/>
  <c r="AG67" i="23"/>
  <c r="AG65" i="23"/>
  <c r="AG63" i="23"/>
  <c r="AG61" i="23"/>
  <c r="AG59" i="23"/>
  <c r="AG57" i="23"/>
  <c r="AG55" i="23"/>
  <c r="AG53" i="23"/>
  <c r="AG51" i="23"/>
  <c r="AG49" i="23"/>
  <c r="AG47" i="23"/>
  <c r="AG45" i="23"/>
  <c r="AG43" i="23"/>
  <c r="AG41" i="23"/>
  <c r="AG39" i="23"/>
  <c r="AG37" i="23"/>
  <c r="AG35" i="23"/>
  <c r="AG33" i="23"/>
  <c r="AG31" i="23"/>
  <c r="AG29" i="23"/>
  <c r="AG27" i="23"/>
  <c r="AG25" i="23"/>
  <c r="AG23" i="23"/>
  <c r="AG21" i="23"/>
  <c r="AG19" i="23"/>
  <c r="AG17" i="23"/>
  <c r="AG15" i="23"/>
  <c r="AG13" i="23"/>
  <c r="AG11" i="23"/>
  <c r="AG9" i="23"/>
  <c r="AG7" i="23"/>
  <c r="AE94" i="23"/>
  <c r="AE93" i="23"/>
  <c r="AE92" i="23"/>
  <c r="AE91" i="23"/>
  <c r="AE90" i="23"/>
  <c r="AE89" i="23"/>
  <c r="AE88" i="23"/>
  <c r="AE87" i="23"/>
  <c r="AE86" i="23"/>
  <c r="AE85" i="23"/>
  <c r="AE84" i="23"/>
  <c r="AE83" i="23"/>
  <c r="AE82" i="23"/>
  <c r="AE81" i="23"/>
  <c r="AE80" i="23"/>
  <c r="AE79" i="23"/>
  <c r="AE78" i="23"/>
  <c r="AE77" i="23"/>
  <c r="AE76" i="23"/>
  <c r="AE75" i="23"/>
  <c r="AE74" i="23"/>
  <c r="AE73" i="23"/>
  <c r="AE72" i="23"/>
  <c r="AE71" i="23"/>
  <c r="AE70" i="23"/>
  <c r="AE69" i="23"/>
  <c r="AE68" i="23"/>
  <c r="AE67" i="23"/>
  <c r="AE66" i="23"/>
  <c r="AE65" i="23"/>
  <c r="AE64" i="23"/>
  <c r="AE63" i="23"/>
  <c r="AE62" i="23"/>
  <c r="AE61" i="23"/>
  <c r="AE60" i="23"/>
  <c r="AE59" i="23"/>
  <c r="AE58" i="23"/>
  <c r="AE57" i="23"/>
  <c r="AE56" i="23"/>
  <c r="AE55" i="23"/>
  <c r="AE54" i="23"/>
  <c r="AE53" i="23"/>
  <c r="AE52" i="23"/>
  <c r="AE51" i="23"/>
  <c r="AE50" i="23"/>
  <c r="AE49" i="23"/>
  <c r="AE48" i="23"/>
  <c r="AE47" i="23"/>
  <c r="AE46" i="23"/>
  <c r="AE45" i="23"/>
  <c r="AE44" i="23"/>
  <c r="AE43" i="23"/>
  <c r="AE42" i="23"/>
  <c r="AE41" i="23"/>
  <c r="AE40" i="23"/>
  <c r="AE39" i="23"/>
  <c r="AE38" i="23"/>
  <c r="AE37" i="23"/>
  <c r="AE36" i="23"/>
  <c r="AE35" i="23"/>
  <c r="AE34" i="23"/>
  <c r="AE33" i="23"/>
  <c r="AE32" i="23"/>
  <c r="AE31" i="23"/>
  <c r="AE30" i="23"/>
  <c r="AE29" i="23"/>
  <c r="AE28" i="23"/>
  <c r="AE27" i="23"/>
  <c r="AE26" i="23"/>
  <c r="AE25" i="23"/>
  <c r="AE24" i="23"/>
  <c r="AE23" i="23"/>
  <c r="AE22" i="23"/>
  <c r="AE21" i="23"/>
  <c r="AE20" i="23"/>
  <c r="AE19" i="23"/>
  <c r="AE18" i="23"/>
  <c r="AE17" i="23"/>
  <c r="AE16" i="23"/>
  <c r="AE15" i="23"/>
  <c r="AE14" i="23"/>
  <c r="AE13" i="23"/>
  <c r="AE12" i="23"/>
  <c r="AE11" i="23"/>
  <c r="AE10" i="23"/>
  <c r="AE9" i="23"/>
  <c r="AE8" i="23"/>
  <c r="AE7" i="23"/>
  <c r="AE6" i="23"/>
  <c r="AE5" i="23"/>
  <c r="AG8" i="23"/>
  <c r="AG10" i="23"/>
  <c r="AG12" i="23"/>
  <c r="AG14" i="23"/>
  <c r="AG16" i="23"/>
  <c r="AG18" i="23"/>
  <c r="AG20" i="23"/>
  <c r="AG22" i="23"/>
  <c r="AG24" i="23"/>
  <c r="AG26" i="23"/>
  <c r="AG28" i="23"/>
  <c r="AG30" i="23"/>
  <c r="AG32" i="23"/>
  <c r="AG34" i="23"/>
  <c r="AG36" i="23"/>
  <c r="AG38" i="23"/>
  <c r="AG40" i="23"/>
  <c r="AG42" i="23"/>
  <c r="AG44" i="23"/>
  <c r="AG46" i="23"/>
  <c r="AG48" i="23"/>
  <c r="AG50" i="23"/>
  <c r="AG52" i="23"/>
  <c r="AG54" i="23"/>
  <c r="AG56" i="23"/>
  <c r="AG58" i="23"/>
  <c r="AG60" i="23"/>
  <c r="AG62" i="23"/>
  <c r="AG64" i="23"/>
  <c r="AG66" i="23"/>
  <c r="AG68" i="23"/>
  <c r="AG70" i="23"/>
  <c r="AG72" i="23"/>
  <c r="AG74" i="23"/>
  <c r="AG76" i="23"/>
  <c r="AG78" i="23"/>
  <c r="AG80" i="23"/>
  <c r="AG82" i="23"/>
  <c r="AG84" i="23"/>
  <c r="AG86" i="23"/>
  <c r="AG88" i="23"/>
  <c r="AG90" i="23"/>
  <c r="AG92" i="23"/>
  <c r="AG94" i="23"/>
  <c r="Y44" i="23" l="1"/>
  <c r="AF44" i="23" s="1"/>
  <c r="S44" i="23"/>
  <c r="P45" i="23"/>
  <c r="V45" i="23"/>
  <c r="S46" i="23"/>
  <c r="P47" i="23"/>
  <c r="V47" i="23"/>
  <c r="S48" i="23"/>
  <c r="P49" i="23"/>
  <c r="V49" i="23"/>
  <c r="S50" i="23"/>
  <c r="P51" i="23"/>
  <c r="V51" i="23"/>
  <c r="S52" i="23"/>
  <c r="P53" i="23"/>
  <c r="V53" i="23"/>
  <c r="S54" i="23"/>
  <c r="P55" i="23"/>
  <c r="V55" i="23"/>
  <c r="S56" i="23"/>
  <c r="P57" i="23"/>
  <c r="V57" i="23"/>
  <c r="S58" i="23"/>
  <c r="P59" i="23"/>
  <c r="V59" i="23"/>
  <c r="S60" i="23"/>
  <c r="P61" i="23"/>
  <c r="V61" i="23"/>
  <c r="S62" i="23"/>
  <c r="P63" i="23"/>
  <c r="V63" i="23"/>
  <c r="S64" i="23"/>
  <c r="P65" i="23"/>
  <c r="V65" i="23"/>
  <c r="S66" i="23"/>
  <c r="P67" i="23"/>
  <c r="V67" i="23"/>
  <c r="S68" i="23"/>
  <c r="P69" i="23"/>
  <c r="V69" i="23"/>
  <c r="S70" i="23"/>
  <c r="P71" i="23"/>
  <c r="V71" i="23"/>
  <c r="S72" i="23"/>
  <c r="P73" i="23"/>
  <c r="V73" i="23"/>
  <c r="P74" i="23"/>
  <c r="V74" i="23"/>
  <c r="S75" i="23"/>
  <c r="P76" i="23"/>
  <c r="V76" i="23"/>
  <c r="S77" i="23"/>
  <c r="P78" i="23"/>
  <c r="V78" i="23"/>
  <c r="S79" i="23"/>
  <c r="P80" i="23"/>
  <c r="V80" i="23"/>
  <c r="S81" i="23"/>
  <c r="P82" i="23"/>
  <c r="V82" i="23"/>
  <c r="S83" i="23"/>
  <c r="P84" i="23"/>
  <c r="V84" i="23"/>
  <c r="S85" i="23"/>
  <c r="P86" i="23"/>
  <c r="V86" i="23"/>
  <c r="S87" i="23"/>
  <c r="P88" i="23"/>
  <c r="V88" i="23"/>
  <c r="S89" i="23"/>
  <c r="P90" i="23"/>
  <c r="V90" i="23"/>
  <c r="S91" i="23"/>
  <c r="P92" i="23"/>
  <c r="AV84" i="20"/>
  <c r="AW84" i="20" s="1"/>
  <c r="AV20" i="20"/>
  <c r="AV24" i="20"/>
  <c r="AW24" i="20" s="1"/>
  <c r="AV28" i="20"/>
  <c r="AW28" i="20" s="1"/>
  <c r="AV32" i="20"/>
  <c r="AW32" i="20" s="1"/>
  <c r="AV36" i="20"/>
  <c r="AW36" i="20" s="1"/>
  <c r="AV40" i="20"/>
  <c r="AW40" i="20" s="1"/>
  <c r="AV44" i="20"/>
  <c r="AW44" i="20" s="1"/>
  <c r="AV48" i="20"/>
  <c r="AW48" i="20" s="1"/>
  <c r="AV52" i="20"/>
  <c r="AW52" i="20" s="1"/>
  <c r="AV56" i="20"/>
  <c r="AW56" i="20" s="1"/>
  <c r="AV60" i="20"/>
  <c r="AW60" i="20" s="1"/>
  <c r="AV64" i="20"/>
  <c r="AW64" i="20" s="1"/>
  <c r="AV68" i="20"/>
  <c r="AW68" i="20" s="1"/>
  <c r="AV72" i="20"/>
  <c r="AW72" i="20" s="1"/>
  <c r="AV76" i="20"/>
  <c r="AW76" i="20" s="1"/>
  <c r="AV80" i="20"/>
  <c r="AW80" i="20" s="1"/>
  <c r="AV253" i="20"/>
  <c r="AV249" i="20"/>
  <c r="AV245" i="20"/>
  <c r="AV241" i="20"/>
  <c r="AV237" i="20"/>
  <c r="AV233" i="20"/>
  <c r="AV229" i="20"/>
  <c r="AV225" i="20"/>
  <c r="AV221" i="20"/>
  <c r="AV217" i="20"/>
  <c r="AV213" i="20"/>
  <c r="AV209" i="20"/>
  <c r="AV205" i="20"/>
  <c r="AV201" i="20"/>
  <c r="AV197" i="20"/>
  <c r="AV193" i="20"/>
  <c r="AV189" i="20"/>
  <c r="AV185" i="20"/>
  <c r="AV181" i="20"/>
  <c r="AV177" i="20"/>
  <c r="AV173" i="20"/>
  <c r="AV169" i="20"/>
  <c r="AV165" i="20"/>
  <c r="AV161" i="20"/>
  <c r="AV157" i="20"/>
  <c r="AV153" i="20"/>
  <c r="AV149" i="20"/>
  <c r="AV145" i="20"/>
  <c r="AV141" i="20"/>
  <c r="AV137" i="20"/>
  <c r="AV133" i="20"/>
  <c r="AW133" i="20" s="1"/>
  <c r="AV129" i="20"/>
  <c r="AW129" i="20" s="1"/>
  <c r="AV125" i="20"/>
  <c r="AW125" i="20" s="1"/>
  <c r="AV121" i="20"/>
  <c r="AW121" i="20" s="1"/>
  <c r="AV117" i="20"/>
  <c r="AW117" i="20" s="1"/>
  <c r="AV113" i="20"/>
  <c r="AW113" i="20" s="1"/>
  <c r="AV109" i="20"/>
  <c r="AW109" i="20" s="1"/>
  <c r="AV105" i="20"/>
  <c r="AW105" i="20" s="1"/>
  <c r="AV101" i="20"/>
  <c r="AW101" i="20" s="1"/>
  <c r="AV97" i="20"/>
  <c r="AW97" i="20" s="1"/>
  <c r="AV93" i="20"/>
  <c r="AW93" i="20" s="1"/>
  <c r="AV89" i="20"/>
  <c r="AW89" i="20" s="1"/>
  <c r="AV85" i="20"/>
  <c r="AW85" i="20" s="1"/>
  <c r="AV252" i="20"/>
  <c r="AV248" i="20"/>
  <c r="AV244" i="20"/>
  <c r="AV240" i="20"/>
  <c r="AV236" i="20"/>
  <c r="AV232" i="20"/>
  <c r="AV228" i="20"/>
  <c r="AV224" i="20"/>
  <c r="AV220" i="20"/>
  <c r="AV216" i="20"/>
  <c r="AV212" i="20"/>
  <c r="AV208" i="20"/>
  <c r="AV204" i="20"/>
  <c r="AV200" i="20"/>
  <c r="AV196" i="20"/>
  <c r="AV192" i="20"/>
  <c r="AV188" i="20"/>
  <c r="AV184" i="20"/>
  <c r="AV180" i="20"/>
  <c r="AV176" i="20"/>
  <c r="AV172" i="20"/>
  <c r="AV168" i="20"/>
  <c r="AV164" i="20"/>
  <c r="AV160" i="20"/>
  <c r="AV156" i="20"/>
  <c r="AV152" i="20"/>
  <c r="AV148" i="20"/>
  <c r="AV144" i="20"/>
  <c r="AV140" i="20"/>
  <c r="AV136" i="20"/>
  <c r="AW136" i="20" s="1"/>
  <c r="AV132" i="20"/>
  <c r="AW132" i="20" s="1"/>
  <c r="AV128" i="20"/>
  <c r="AW128" i="20" s="1"/>
  <c r="AV124" i="20"/>
  <c r="AW124" i="20" s="1"/>
  <c r="AV120" i="20"/>
  <c r="AW120" i="20" s="1"/>
  <c r="AV116" i="20"/>
  <c r="AW116" i="20" s="1"/>
  <c r="AV112" i="20"/>
  <c r="AW112" i="20" s="1"/>
  <c r="AV108" i="20"/>
  <c r="AW108" i="20" s="1"/>
  <c r="AV104" i="20"/>
  <c r="AW104" i="20" s="1"/>
  <c r="AV100" i="20"/>
  <c r="AW100" i="20" s="1"/>
  <c r="AV96" i="20"/>
  <c r="AW96" i="20" s="1"/>
  <c r="AV92" i="20"/>
  <c r="AW92" i="20" s="1"/>
  <c r="AV88" i="20"/>
  <c r="AW88" i="20" s="1"/>
  <c r="AV17" i="20"/>
  <c r="AV21" i="20"/>
  <c r="AW21" i="20" s="1"/>
  <c r="AV25" i="20"/>
  <c r="AW25" i="20" s="1"/>
  <c r="AV29" i="20"/>
  <c r="AW29" i="20" s="1"/>
  <c r="AV33" i="20"/>
  <c r="AW33" i="20" s="1"/>
  <c r="AV37" i="20"/>
  <c r="AW37" i="20" s="1"/>
  <c r="AV41" i="20"/>
  <c r="AW41" i="20" s="1"/>
  <c r="AV45" i="20"/>
  <c r="AW45" i="20" s="1"/>
  <c r="AV49" i="20"/>
  <c r="AW49" i="20" s="1"/>
  <c r="AV53" i="20"/>
  <c r="AW53" i="20" s="1"/>
  <c r="AV57" i="20"/>
  <c r="AW57" i="20" s="1"/>
  <c r="AV61" i="20"/>
  <c r="AW61" i="20" s="1"/>
  <c r="AV65" i="20"/>
  <c r="AW65" i="20" s="1"/>
  <c r="AV73" i="20"/>
  <c r="AW73" i="20" s="1"/>
  <c r="AV77" i="20"/>
  <c r="AW77" i="20" s="1"/>
  <c r="AV18" i="20"/>
  <c r="AV22" i="20"/>
  <c r="AW22" i="20" s="1"/>
  <c r="AV26" i="20"/>
  <c r="AW26" i="20" s="1"/>
  <c r="AV30" i="20"/>
  <c r="AW30" i="20" s="1"/>
  <c r="AV34" i="20"/>
  <c r="AW34" i="20" s="1"/>
  <c r="AV38" i="20"/>
  <c r="AW38" i="20" s="1"/>
  <c r="AV42" i="20"/>
  <c r="AW42" i="20" s="1"/>
  <c r="AV46" i="20"/>
  <c r="AW46" i="20" s="1"/>
  <c r="AV50" i="20"/>
  <c r="AW50" i="20" s="1"/>
  <c r="AV54" i="20"/>
  <c r="AW54" i="20" s="1"/>
  <c r="AV58" i="20"/>
  <c r="AW58" i="20" s="1"/>
  <c r="AV62" i="20"/>
  <c r="AW62" i="20" s="1"/>
  <c r="AV66" i="20"/>
  <c r="AW66" i="20" s="1"/>
  <c r="AV70" i="20"/>
  <c r="AW70" i="20" s="1"/>
  <c r="AV74" i="20"/>
  <c r="AW74" i="20" s="1"/>
  <c r="AV78" i="20"/>
  <c r="AW78" i="20" s="1"/>
  <c r="AV82" i="20"/>
  <c r="AW82" i="20" s="1"/>
  <c r="AV251" i="20"/>
  <c r="AV247" i="20"/>
  <c r="AV243" i="20"/>
  <c r="AV239" i="20"/>
  <c r="AV235" i="20"/>
  <c r="AV231" i="20"/>
  <c r="AV227" i="20"/>
  <c r="AV223" i="20"/>
  <c r="AV219" i="20"/>
  <c r="AV215" i="20"/>
  <c r="AV211" i="20"/>
  <c r="AV207" i="20"/>
  <c r="AV203" i="20"/>
  <c r="AV199" i="20"/>
  <c r="AV195" i="20"/>
  <c r="AV191" i="20"/>
  <c r="AV187" i="20"/>
  <c r="AV183" i="20"/>
  <c r="AV179" i="20"/>
  <c r="AV175" i="20"/>
  <c r="AV171" i="20"/>
  <c r="AV167" i="20"/>
  <c r="AV163" i="20"/>
  <c r="AV159" i="20"/>
  <c r="AV155" i="20"/>
  <c r="AV151" i="20"/>
  <c r="AV147" i="20"/>
  <c r="AV143" i="20"/>
  <c r="AV139" i="20"/>
  <c r="AV135" i="20"/>
  <c r="AW135" i="20" s="1"/>
  <c r="AV131" i="20"/>
  <c r="AW131" i="20" s="1"/>
  <c r="AV127" i="20"/>
  <c r="AW127" i="20" s="1"/>
  <c r="AV123" i="20"/>
  <c r="AW123" i="20" s="1"/>
  <c r="AV119" i="20"/>
  <c r="AW119" i="20" s="1"/>
  <c r="AV115" i="20"/>
  <c r="AW115" i="20" s="1"/>
  <c r="AV111" i="20"/>
  <c r="AW111" i="20" s="1"/>
  <c r="AV107" i="20"/>
  <c r="AW107" i="20" s="1"/>
  <c r="AV103" i="20"/>
  <c r="AW103" i="20" s="1"/>
  <c r="AV99" i="20"/>
  <c r="AW99" i="20" s="1"/>
  <c r="AV95" i="20"/>
  <c r="AW95" i="20" s="1"/>
  <c r="AV91" i="20"/>
  <c r="AW91" i="20" s="1"/>
  <c r="AV87" i="20"/>
  <c r="AW87" i="20" s="1"/>
  <c r="AV254" i="20"/>
  <c r="AV250" i="20"/>
  <c r="AV246" i="20"/>
  <c r="AV242" i="20"/>
  <c r="AV238" i="20"/>
  <c r="AV234" i="20"/>
  <c r="AV230" i="20"/>
  <c r="AV226" i="20"/>
  <c r="AV222" i="20"/>
  <c r="AV218" i="20"/>
  <c r="AV214" i="20"/>
  <c r="AV210" i="20"/>
  <c r="AV206" i="20"/>
  <c r="AV202" i="20"/>
  <c r="AV198" i="20"/>
  <c r="AV194" i="20"/>
  <c r="AV190" i="20"/>
  <c r="AV186" i="20"/>
  <c r="AV182" i="20"/>
  <c r="AV178" i="20"/>
  <c r="AV174" i="20"/>
  <c r="AV170" i="20"/>
  <c r="AV166" i="20"/>
  <c r="AV162" i="20"/>
  <c r="AV158" i="20"/>
  <c r="AV154" i="20"/>
  <c r="AV150" i="20"/>
  <c r="AV146" i="20"/>
  <c r="AV142" i="20"/>
  <c r="AV138" i="20"/>
  <c r="AV134" i="20"/>
  <c r="AW134" i="20" s="1"/>
  <c r="AV130" i="20"/>
  <c r="AW130" i="20" s="1"/>
  <c r="AV126" i="20"/>
  <c r="AW126" i="20" s="1"/>
  <c r="AV122" i="20"/>
  <c r="AW122" i="20" s="1"/>
  <c r="AV118" i="20"/>
  <c r="AW118" i="20" s="1"/>
  <c r="AV114" i="20"/>
  <c r="AW114" i="20" s="1"/>
  <c r="AV110" i="20"/>
  <c r="AW110" i="20" s="1"/>
  <c r="AV106" i="20"/>
  <c r="AW106" i="20" s="1"/>
  <c r="AV102" i="20"/>
  <c r="AW102" i="20" s="1"/>
  <c r="AV98" i="20"/>
  <c r="AW98" i="20" s="1"/>
  <c r="AV94" i="20"/>
  <c r="AW94" i="20" s="1"/>
  <c r="AV90" i="20"/>
  <c r="AW90" i="20" s="1"/>
  <c r="AV86" i="20"/>
  <c r="AW86" i="20" s="1"/>
  <c r="AV19" i="20"/>
  <c r="AV23" i="20"/>
  <c r="AW23" i="20" s="1"/>
  <c r="AV27" i="20"/>
  <c r="AW27" i="20" s="1"/>
  <c r="AV31" i="20"/>
  <c r="AW31" i="20" s="1"/>
  <c r="AV35" i="20"/>
  <c r="AW35" i="20" s="1"/>
  <c r="AV39" i="20"/>
  <c r="AW39" i="20" s="1"/>
  <c r="AV43" i="20"/>
  <c r="AW43" i="20" s="1"/>
  <c r="AV47" i="20"/>
  <c r="AW47" i="20" s="1"/>
  <c r="AV51" i="20"/>
  <c r="AW51" i="20" s="1"/>
  <c r="AV55" i="20"/>
  <c r="AW55" i="20" s="1"/>
  <c r="AV59" i="20"/>
  <c r="AW59" i="20" s="1"/>
  <c r="AV63" i="20"/>
  <c r="AW63" i="20" s="1"/>
  <c r="AV67" i="20"/>
  <c r="AW67" i="20" s="1"/>
  <c r="AV71" i="20"/>
  <c r="AW71" i="20" s="1"/>
  <c r="AV75" i="20"/>
  <c r="AW75" i="20" s="1"/>
  <c r="AV79" i="20"/>
  <c r="AW79" i="20" s="1"/>
  <c r="AV83" i="20"/>
  <c r="AW83" i="20" s="1"/>
  <c r="AV69" i="20"/>
  <c r="AW69" i="20" s="1"/>
  <c r="AV81" i="20"/>
  <c r="AW81" i="20" s="1"/>
  <c r="R14" i="23"/>
  <c r="S14" i="23" s="1"/>
  <c r="R18" i="23"/>
  <c r="S18" i="23" s="1"/>
  <c r="R22" i="23"/>
  <c r="S22" i="23" s="1"/>
  <c r="R6" i="23"/>
  <c r="S6" i="23" s="1"/>
  <c r="R10" i="23"/>
  <c r="S10" i="23" s="1"/>
  <c r="O5" i="23"/>
  <c r="W5" i="23" s="1"/>
  <c r="Y5" i="23" s="1"/>
  <c r="AF5" i="23" s="1"/>
  <c r="Y7" i="23"/>
  <c r="AF7" i="23" s="1"/>
  <c r="U7" i="23"/>
  <c r="V7" i="23" s="1"/>
  <c r="O9" i="23"/>
  <c r="W9" i="23" s="1"/>
  <c r="Y9" i="23" s="1"/>
  <c r="AF9" i="23" s="1"/>
  <c r="Y11" i="23"/>
  <c r="AF11" i="23" s="1"/>
  <c r="U11" i="23"/>
  <c r="V11" i="23" s="1"/>
  <c r="O13" i="23"/>
  <c r="W13" i="23" s="1"/>
  <c r="Y13" i="23" s="1"/>
  <c r="AF13" i="23" s="1"/>
  <c r="Y15" i="23"/>
  <c r="AF15" i="23" s="1"/>
  <c r="U15" i="23"/>
  <c r="V15" i="23" s="1"/>
  <c r="O17" i="23"/>
  <c r="W17" i="23" s="1"/>
  <c r="Y17" i="23" s="1"/>
  <c r="AF17" i="23" s="1"/>
  <c r="Y19" i="23"/>
  <c r="AF19" i="23" s="1"/>
  <c r="U19" i="23"/>
  <c r="V19" i="23" s="1"/>
  <c r="O21" i="23"/>
  <c r="W21" i="23" s="1"/>
  <c r="Y21" i="23" s="1"/>
  <c r="AF21" i="23" s="1"/>
  <c r="V5" i="23"/>
  <c r="P7" i="23"/>
  <c r="S8" i="23"/>
  <c r="V9" i="23"/>
  <c r="P11" i="23"/>
  <c r="S12" i="23"/>
  <c r="V13" i="23"/>
  <c r="P15" i="23"/>
  <c r="S16" i="23"/>
  <c r="V17" i="23"/>
  <c r="P19" i="23"/>
  <c r="S20" i="23"/>
  <c r="V21" i="23"/>
  <c r="P23" i="23"/>
  <c r="U23" i="23"/>
  <c r="V23" i="23" s="1"/>
  <c r="S24" i="23"/>
  <c r="O25" i="23"/>
  <c r="W25" i="23" s="1"/>
  <c r="Y25" i="23" s="1"/>
  <c r="AF25" i="23" s="1"/>
  <c r="V25" i="23"/>
  <c r="R26" i="23"/>
  <c r="S26" i="23" s="1"/>
  <c r="P27" i="23"/>
  <c r="U27" i="23"/>
  <c r="V27" i="23" s="1"/>
  <c r="S28" i="23"/>
  <c r="O29" i="23"/>
  <c r="W29" i="23" s="1"/>
  <c r="Y29" i="23" s="1"/>
  <c r="AF29" i="23" s="1"/>
  <c r="V29" i="23"/>
  <c r="R30" i="23"/>
  <c r="S30" i="23" s="1"/>
  <c r="P31" i="23"/>
  <c r="U31" i="23"/>
  <c r="V31" i="23" s="1"/>
  <c r="S32" i="23"/>
  <c r="O33" i="23"/>
  <c r="W33" i="23" s="1"/>
  <c r="Y33" i="23" s="1"/>
  <c r="AF33" i="23" s="1"/>
  <c r="V33" i="23"/>
  <c r="R34" i="23"/>
  <c r="S34" i="23" s="1"/>
  <c r="P35" i="23"/>
  <c r="U35" i="23"/>
  <c r="V35" i="23" s="1"/>
  <c r="S36" i="23"/>
  <c r="O37" i="23"/>
  <c r="W37" i="23" s="1"/>
  <c r="Y37" i="23" s="1"/>
  <c r="AF37" i="23" s="1"/>
  <c r="V37" i="23"/>
  <c r="R38" i="23"/>
  <c r="S38" i="23" s="1"/>
  <c r="P39" i="23"/>
  <c r="U39" i="23"/>
  <c r="V39" i="23" s="1"/>
  <c r="S40" i="23"/>
  <c r="O41" i="23"/>
  <c r="W41" i="23" s="1"/>
  <c r="Y41" i="23" s="1"/>
  <c r="AF41" i="23" s="1"/>
  <c r="V41" i="23"/>
  <c r="R42" i="23"/>
  <c r="S42" i="23" s="1"/>
  <c r="P43" i="23"/>
  <c r="U43" i="23"/>
  <c r="V43" i="23" s="1"/>
  <c r="S5" i="23"/>
  <c r="P6" i="23"/>
  <c r="V6" i="23"/>
  <c r="S7" i="23"/>
  <c r="P8" i="23"/>
  <c r="V8" i="23"/>
  <c r="S9" i="23"/>
  <c r="P10" i="23"/>
  <c r="V10" i="23"/>
  <c r="S11" i="23"/>
  <c r="P12" i="23"/>
  <c r="V12" i="23"/>
  <c r="S13" i="23"/>
  <c r="P14" i="23"/>
  <c r="V14" i="23"/>
  <c r="S15" i="23"/>
  <c r="P16" i="23"/>
  <c r="V16" i="23"/>
  <c r="S17" i="23"/>
  <c r="P18" i="23"/>
  <c r="V18" i="23"/>
  <c r="S19" i="23"/>
  <c r="P20" i="23"/>
  <c r="V20" i="23"/>
  <c r="S21" i="23"/>
  <c r="P22" i="23"/>
  <c r="V22" i="23"/>
  <c r="S23" i="23"/>
  <c r="P24" i="23"/>
  <c r="V24" i="23"/>
  <c r="S25" i="23"/>
  <c r="P26" i="23"/>
  <c r="V26" i="23"/>
  <c r="S27" i="23"/>
  <c r="P28" i="23"/>
  <c r="V28" i="23"/>
  <c r="S29" i="23"/>
  <c r="P30" i="23"/>
  <c r="V30" i="23"/>
  <c r="S31" i="23"/>
  <c r="P32" i="23"/>
  <c r="V32" i="23"/>
  <c r="S33" i="23"/>
  <c r="P34" i="23"/>
  <c r="V34" i="23"/>
  <c r="S35" i="23"/>
  <c r="P36" i="23"/>
  <c r="V36" i="23"/>
  <c r="S37" i="23"/>
  <c r="P38" i="23"/>
  <c r="V38" i="23"/>
  <c r="S39" i="23"/>
  <c r="P40" i="23"/>
  <c r="V40" i="23"/>
  <c r="S41" i="23"/>
  <c r="P42" i="23"/>
  <c r="V42" i="23"/>
  <c r="S43" i="23"/>
  <c r="P44" i="23"/>
  <c r="V44" i="23"/>
  <c r="S45" i="23"/>
  <c r="P46" i="23"/>
  <c r="V46" i="23"/>
  <c r="S47" i="23"/>
  <c r="P48" i="23"/>
  <c r="V48" i="23"/>
  <c r="S49" i="23"/>
  <c r="P50" i="23"/>
  <c r="V50" i="23"/>
  <c r="S51" i="23"/>
  <c r="P52" i="23"/>
  <c r="V52" i="23"/>
  <c r="S53" i="23"/>
  <c r="P54" i="23"/>
  <c r="V54" i="23"/>
  <c r="S55" i="23"/>
  <c r="P56" i="23"/>
  <c r="V56" i="23"/>
  <c r="S57" i="23"/>
  <c r="P58" i="23"/>
  <c r="V58" i="23"/>
  <c r="S59" i="23"/>
  <c r="P60" i="23"/>
  <c r="V60" i="23"/>
  <c r="S61" i="23"/>
  <c r="P62" i="23"/>
  <c r="V62" i="23"/>
  <c r="S63" i="23"/>
  <c r="P64" i="23"/>
  <c r="V64" i="23"/>
  <c r="S65" i="23"/>
  <c r="P66" i="23"/>
  <c r="V66" i="23"/>
  <c r="S67" i="23"/>
  <c r="P68" i="23"/>
  <c r="V68" i="23"/>
  <c r="S69" i="23"/>
  <c r="P70" i="23"/>
  <c r="V70" i="23"/>
  <c r="S71" i="23"/>
  <c r="P72" i="23"/>
  <c r="V72" i="23"/>
  <c r="S73" i="23"/>
  <c r="S74" i="23"/>
  <c r="P75" i="23"/>
  <c r="V75" i="23"/>
  <c r="S76" i="23"/>
  <c r="P77" i="23"/>
  <c r="V77" i="23"/>
  <c r="S78" i="23"/>
  <c r="P79" i="23"/>
  <c r="V79" i="23"/>
  <c r="S80" i="23"/>
  <c r="P81" i="23"/>
  <c r="V81" i="23"/>
  <c r="S82" i="23"/>
  <c r="P83" i="23"/>
  <c r="V83" i="23"/>
  <c r="S84" i="23"/>
  <c r="P85" i="23"/>
  <c r="V85" i="23"/>
  <c r="S86" i="23"/>
  <c r="P87" i="23"/>
  <c r="V87" i="23"/>
  <c r="S88" i="23"/>
  <c r="P89" i="23"/>
  <c r="V89" i="23"/>
  <c r="S90" i="23"/>
  <c r="P91" i="23"/>
  <c r="V91" i="23"/>
  <c r="S92" i="23"/>
  <c r="P93" i="23"/>
  <c r="V93" i="23"/>
  <c r="S94" i="23"/>
  <c r="K4" i="23"/>
  <c r="M4" i="23" s="1"/>
  <c r="N4" i="23"/>
  <c r="X4" i="23"/>
  <c r="AG5" i="23"/>
  <c r="P17" i="23" l="1"/>
  <c r="P9" i="23"/>
  <c r="P41" i="23"/>
  <c r="P33" i="23"/>
  <c r="P25" i="23"/>
  <c r="P37" i="23"/>
  <c r="P29" i="23"/>
  <c r="P21" i="23"/>
  <c r="P13" i="23"/>
  <c r="P5" i="23"/>
  <c r="O4" i="23"/>
  <c r="P4" i="23" s="1"/>
  <c r="Q4" i="23"/>
  <c r="W4" i="23"/>
  <c r="Y4" i="23" s="1"/>
  <c r="AF4" i="23" s="1"/>
  <c r="F41" i="22"/>
  <c r="G41" i="22" s="1"/>
  <c r="F40" i="22"/>
  <c r="G40" i="22" s="1"/>
  <c r="F39" i="22"/>
  <c r="F42" i="22" s="1"/>
  <c r="G38" i="22"/>
  <c r="R6" i="22"/>
  <c r="I6" i="22"/>
  <c r="L6" i="22" s="1"/>
  <c r="AI254" i="20" l="1"/>
  <c r="AI246" i="20"/>
  <c r="AI238" i="20"/>
  <c r="AI230" i="20"/>
  <c r="AI222" i="20"/>
  <c r="AI214" i="20"/>
  <c r="AI206" i="20"/>
  <c r="AI198" i="20"/>
  <c r="AI190" i="20"/>
  <c r="AI182" i="20"/>
  <c r="AI174" i="20"/>
  <c r="AI166" i="20"/>
  <c r="AI158" i="20"/>
  <c r="AI150" i="20"/>
  <c r="AI142" i="20"/>
  <c r="AI134" i="20"/>
  <c r="AX134" i="20" s="1"/>
  <c r="AI126" i="20"/>
  <c r="AX126" i="20" s="1"/>
  <c r="AI118" i="20"/>
  <c r="AX118" i="20" s="1"/>
  <c r="AI110" i="20"/>
  <c r="AX110" i="20" s="1"/>
  <c r="AI102" i="20"/>
  <c r="AX102" i="20" s="1"/>
  <c r="AI94" i="20"/>
  <c r="AX94" i="20" s="1"/>
  <c r="AI86" i="20"/>
  <c r="AX86" i="20" s="1"/>
  <c r="AI241" i="20"/>
  <c r="AI225" i="20"/>
  <c r="AI209" i="20"/>
  <c r="AI193" i="20"/>
  <c r="AI177" i="20"/>
  <c r="AI161" i="20"/>
  <c r="AI145" i="20"/>
  <c r="AI129" i="20"/>
  <c r="AX129" i="20" s="1"/>
  <c r="AI113" i="20"/>
  <c r="AX113" i="20" s="1"/>
  <c r="AI97" i="20"/>
  <c r="AX97" i="20" s="1"/>
  <c r="AI83" i="20"/>
  <c r="AX83" i="20" s="1"/>
  <c r="AI75" i="20"/>
  <c r="AX75" i="20" s="1"/>
  <c r="AI67" i="20"/>
  <c r="AX67" i="20" s="1"/>
  <c r="AI59" i="20"/>
  <c r="AX59" i="20" s="1"/>
  <c r="AI51" i="20"/>
  <c r="AX51" i="20" s="1"/>
  <c r="AI43" i="20"/>
  <c r="AX43" i="20" s="1"/>
  <c r="AI35" i="20"/>
  <c r="AX35" i="20" s="1"/>
  <c r="AI27" i="20"/>
  <c r="AX27" i="20" s="1"/>
  <c r="AI19" i="20"/>
  <c r="AI243" i="20"/>
  <c r="AI250" i="20"/>
  <c r="AI242" i="20"/>
  <c r="AI234" i="20"/>
  <c r="AI226" i="20"/>
  <c r="AI218" i="20"/>
  <c r="AI210" i="20"/>
  <c r="AI202" i="20"/>
  <c r="AI194" i="20"/>
  <c r="AI186" i="20"/>
  <c r="AI178" i="20"/>
  <c r="AI170" i="20"/>
  <c r="AI162" i="20"/>
  <c r="AI154" i="20"/>
  <c r="AI146" i="20"/>
  <c r="AI138" i="20"/>
  <c r="AI130" i="20"/>
  <c r="AX130" i="20" s="1"/>
  <c r="AI122" i="20"/>
  <c r="AX122" i="20" s="1"/>
  <c r="AI114" i="20"/>
  <c r="AX114" i="20" s="1"/>
  <c r="AI106" i="20"/>
  <c r="AX106" i="20" s="1"/>
  <c r="AI98" i="20"/>
  <c r="AX98" i="20" s="1"/>
  <c r="AI90" i="20"/>
  <c r="AX90" i="20" s="1"/>
  <c r="AI249" i="20"/>
  <c r="AI233" i="20"/>
  <c r="AI217" i="20"/>
  <c r="AI201" i="20"/>
  <c r="AI185" i="20"/>
  <c r="AI169" i="20"/>
  <c r="AI153" i="20"/>
  <c r="AI137" i="20"/>
  <c r="AI121" i="20"/>
  <c r="AX121" i="20" s="1"/>
  <c r="AI105" i="20"/>
  <c r="AX105" i="20" s="1"/>
  <c r="AI89" i="20"/>
  <c r="AX89" i="20" s="1"/>
  <c r="AI79" i="20"/>
  <c r="AX79" i="20" s="1"/>
  <c r="AI71" i="20"/>
  <c r="AX71" i="20" s="1"/>
  <c r="AI63" i="20"/>
  <c r="AX63" i="20" s="1"/>
  <c r="AI55" i="20"/>
  <c r="AX55" i="20" s="1"/>
  <c r="AI47" i="20"/>
  <c r="AX47" i="20" s="1"/>
  <c r="AI39" i="20"/>
  <c r="AX39" i="20" s="1"/>
  <c r="AI31" i="20"/>
  <c r="AX31" i="20" s="1"/>
  <c r="AI23" i="20"/>
  <c r="AX23" i="20" s="1"/>
  <c r="AI251" i="20"/>
  <c r="AI235" i="20"/>
  <c r="AI219" i="20"/>
  <c r="AI203" i="20"/>
  <c r="AI187" i="20"/>
  <c r="AI171" i="20"/>
  <c r="AI155" i="20"/>
  <c r="AI139" i="20"/>
  <c r="AI123" i="20"/>
  <c r="AX123" i="20" s="1"/>
  <c r="AI107" i="20"/>
  <c r="AX107" i="20" s="1"/>
  <c r="AI91" i="20"/>
  <c r="AX91" i="20" s="1"/>
  <c r="AI80" i="20"/>
  <c r="AX80" i="20" s="1"/>
  <c r="AI72" i="20"/>
  <c r="AX72" i="20" s="1"/>
  <c r="AI64" i="20"/>
  <c r="AX64" i="20" s="1"/>
  <c r="AI56" i="20"/>
  <c r="AX56" i="20" s="1"/>
  <c r="AI48" i="20"/>
  <c r="AX48" i="20" s="1"/>
  <c r="AI248" i="20"/>
  <c r="AI240" i="20"/>
  <c r="AI232" i="20"/>
  <c r="AI224" i="20"/>
  <c r="AI216" i="20"/>
  <c r="AI208" i="20"/>
  <c r="AI200" i="20"/>
  <c r="AI192" i="20"/>
  <c r="AI184" i="20"/>
  <c r="AI176" i="20"/>
  <c r="AI168" i="20"/>
  <c r="AI160" i="20"/>
  <c r="AI152" i="20"/>
  <c r="AI144" i="20"/>
  <c r="AI136" i="20"/>
  <c r="AX136" i="20" s="1"/>
  <c r="AI128" i="20"/>
  <c r="AX128" i="20" s="1"/>
  <c r="AI120" i="20"/>
  <c r="AX120" i="20" s="1"/>
  <c r="AI112" i="20"/>
  <c r="AX112" i="20" s="1"/>
  <c r="AI104" i="20"/>
  <c r="AX104" i="20" s="1"/>
  <c r="AI96" i="20"/>
  <c r="AX96" i="20" s="1"/>
  <c r="AI88" i="20"/>
  <c r="AX88" i="20" s="1"/>
  <c r="AI245" i="20"/>
  <c r="AI229" i="20"/>
  <c r="AI213" i="20"/>
  <c r="AI197" i="20"/>
  <c r="AI181" i="20"/>
  <c r="AI165" i="20"/>
  <c r="AI149" i="20"/>
  <c r="AI133" i="20"/>
  <c r="AX133" i="20" s="1"/>
  <c r="AI227" i="20"/>
  <c r="AI195" i="20"/>
  <c r="AI163" i="20"/>
  <c r="AI131" i="20"/>
  <c r="AX131" i="20" s="1"/>
  <c r="AI99" i="20"/>
  <c r="AX99" i="20" s="1"/>
  <c r="AI76" i="20"/>
  <c r="AX76" i="20" s="1"/>
  <c r="AI60" i="20"/>
  <c r="AX60" i="20" s="1"/>
  <c r="AI252" i="20"/>
  <c r="AI236" i="20"/>
  <c r="AI220" i="20"/>
  <c r="AI204" i="20"/>
  <c r="AI188" i="20"/>
  <c r="AI172" i="20"/>
  <c r="AI156" i="20"/>
  <c r="AI140" i="20"/>
  <c r="AI124" i="20"/>
  <c r="AX124" i="20" s="1"/>
  <c r="AI108" i="20"/>
  <c r="AX108" i="20" s="1"/>
  <c r="AI92" i="20"/>
  <c r="AX92" i="20" s="1"/>
  <c r="AI237" i="20"/>
  <c r="AI205" i="20"/>
  <c r="AI173" i="20"/>
  <c r="AI141" i="20"/>
  <c r="AI117" i="20"/>
  <c r="AX117" i="20" s="1"/>
  <c r="AI101" i="20"/>
  <c r="AX101" i="20" s="1"/>
  <c r="AI85" i="20"/>
  <c r="AX85" i="20" s="1"/>
  <c r="AI77" i="20"/>
  <c r="AX77" i="20" s="1"/>
  <c r="AI69" i="20"/>
  <c r="AX69" i="20" s="1"/>
  <c r="AI61" i="20"/>
  <c r="AX61" i="20" s="1"/>
  <c r="AI53" i="20"/>
  <c r="AX53" i="20" s="1"/>
  <c r="AI45" i="20"/>
  <c r="AX45" i="20" s="1"/>
  <c r="AI37" i="20"/>
  <c r="AX37" i="20" s="1"/>
  <c r="AI29" i="20"/>
  <c r="AX29" i="20" s="1"/>
  <c r="AI21" i="20"/>
  <c r="AX21" i="20" s="1"/>
  <c r="AI247" i="20"/>
  <c r="AI231" i="20"/>
  <c r="AI215" i="20"/>
  <c r="AI183" i="20"/>
  <c r="AI151" i="20"/>
  <c r="AI119" i="20"/>
  <c r="AX119" i="20" s="1"/>
  <c r="AI87" i="20"/>
  <c r="AX87" i="20" s="1"/>
  <c r="AI70" i="20"/>
  <c r="AX70" i="20" s="1"/>
  <c r="AI54" i="20"/>
  <c r="AX54" i="20" s="1"/>
  <c r="AI42" i="20"/>
  <c r="AX42" i="20" s="1"/>
  <c r="AI34" i="20"/>
  <c r="AX34" i="20" s="1"/>
  <c r="AI26" i="20"/>
  <c r="AX26" i="20" s="1"/>
  <c r="AI18" i="20"/>
  <c r="AI191" i="20"/>
  <c r="AI159" i="20"/>
  <c r="AI127" i="20"/>
  <c r="AX127" i="20" s="1"/>
  <c r="AI95" i="20"/>
  <c r="AX95" i="20" s="1"/>
  <c r="AI74" i="20"/>
  <c r="AX74" i="20" s="1"/>
  <c r="AI58" i="20"/>
  <c r="AX58" i="20" s="1"/>
  <c r="AI44" i="20"/>
  <c r="AX44" i="20" s="1"/>
  <c r="AI36" i="20"/>
  <c r="AX36" i="20" s="1"/>
  <c r="AI28" i="20"/>
  <c r="AX28" i="20" s="1"/>
  <c r="AI20" i="20"/>
  <c r="AI211" i="20"/>
  <c r="AI179" i="20"/>
  <c r="AI147" i="20"/>
  <c r="AI115" i="20"/>
  <c r="AX115" i="20" s="1"/>
  <c r="AI84" i="20"/>
  <c r="AX84" i="20" s="1"/>
  <c r="AI68" i="20"/>
  <c r="AX68" i="20" s="1"/>
  <c r="AI52" i="20"/>
  <c r="AX52" i="20" s="1"/>
  <c r="AI244" i="20"/>
  <c r="AI228" i="20"/>
  <c r="AI212" i="20"/>
  <c r="AI196" i="20"/>
  <c r="AI180" i="20"/>
  <c r="AI164" i="20"/>
  <c r="AI148" i="20"/>
  <c r="AI132" i="20"/>
  <c r="AX132" i="20" s="1"/>
  <c r="AI116" i="20"/>
  <c r="AX116" i="20" s="1"/>
  <c r="AI100" i="20"/>
  <c r="AX100" i="20" s="1"/>
  <c r="AI253" i="20"/>
  <c r="AI221" i="20"/>
  <c r="AI189" i="20"/>
  <c r="AI157" i="20"/>
  <c r="AI125" i="20"/>
  <c r="AX125" i="20" s="1"/>
  <c r="AI109" i="20"/>
  <c r="AX109" i="20" s="1"/>
  <c r="AI93" i="20"/>
  <c r="AX93" i="20" s="1"/>
  <c r="AI81" i="20"/>
  <c r="AX81" i="20" s="1"/>
  <c r="AI73" i="20"/>
  <c r="AX73" i="20" s="1"/>
  <c r="AI65" i="20"/>
  <c r="AX65" i="20" s="1"/>
  <c r="AI57" i="20"/>
  <c r="AX57" i="20" s="1"/>
  <c r="AI49" i="20"/>
  <c r="AX49" i="20" s="1"/>
  <c r="AI41" i="20"/>
  <c r="AX41" i="20" s="1"/>
  <c r="AI33" i="20"/>
  <c r="AX33" i="20" s="1"/>
  <c r="AI25" i="20"/>
  <c r="AX25" i="20" s="1"/>
  <c r="AI17" i="20"/>
  <c r="AI239" i="20"/>
  <c r="AI223" i="20"/>
  <c r="AI199" i="20"/>
  <c r="AI167" i="20"/>
  <c r="AI135" i="20"/>
  <c r="AX135" i="20" s="1"/>
  <c r="AI103" i="20"/>
  <c r="AX103" i="20" s="1"/>
  <c r="AI78" i="20"/>
  <c r="AX78" i="20" s="1"/>
  <c r="AI62" i="20"/>
  <c r="AX62" i="20" s="1"/>
  <c r="AI46" i="20"/>
  <c r="AX46" i="20" s="1"/>
  <c r="AI38" i="20"/>
  <c r="AX38" i="20" s="1"/>
  <c r="AI30" i="20"/>
  <c r="AX30" i="20" s="1"/>
  <c r="AI22" i="20"/>
  <c r="AX22" i="20" s="1"/>
  <c r="AI207" i="20"/>
  <c r="AI175" i="20"/>
  <c r="AI143" i="20"/>
  <c r="AI111" i="20"/>
  <c r="AX111" i="20" s="1"/>
  <c r="AI82" i="20"/>
  <c r="AX82" i="20" s="1"/>
  <c r="AI66" i="20"/>
  <c r="AX66" i="20" s="1"/>
  <c r="AI50" i="20"/>
  <c r="AX50" i="20" s="1"/>
  <c r="AI40" i="20"/>
  <c r="AX40" i="20" s="1"/>
  <c r="AI32" i="20"/>
  <c r="AX32" i="20" s="1"/>
  <c r="AI24" i="20"/>
  <c r="AX24" i="20" s="1"/>
  <c r="R4" i="23"/>
  <c r="S4" i="23" s="1"/>
  <c r="T4" i="23"/>
  <c r="M6" i="22"/>
  <c r="U6" i="22" s="1"/>
  <c r="N6" i="22"/>
  <c r="G39" i="22"/>
  <c r="G42" i="22" s="1"/>
  <c r="K6" i="22"/>
  <c r="O6" i="22"/>
  <c r="S6" i="22"/>
  <c r="T6" i="22" s="1"/>
  <c r="AK254" i="20"/>
  <c r="AK253" i="20"/>
  <c r="AK252" i="20"/>
  <c r="AK251" i="20"/>
  <c r="AK250" i="20"/>
  <c r="AK249" i="20"/>
  <c r="AK248" i="20"/>
  <c r="AK247" i="20"/>
  <c r="AK246" i="20"/>
  <c r="AK245" i="20"/>
  <c r="AK244" i="20"/>
  <c r="AK243" i="20"/>
  <c r="AK242" i="20"/>
  <c r="AK241" i="20"/>
  <c r="AK240" i="20"/>
  <c r="AK239" i="20"/>
  <c r="AK238" i="20"/>
  <c r="AK237" i="20"/>
  <c r="AK236" i="20"/>
  <c r="AK235" i="20"/>
  <c r="AK234" i="20"/>
  <c r="AK233" i="20"/>
  <c r="AK232" i="20"/>
  <c r="AK231" i="20"/>
  <c r="AK230" i="20"/>
  <c r="AK229" i="20"/>
  <c r="AK228" i="20"/>
  <c r="AK227" i="20"/>
  <c r="AK226" i="20"/>
  <c r="AK225" i="20"/>
  <c r="AK224" i="20"/>
  <c r="AK223" i="20"/>
  <c r="AK222" i="20"/>
  <c r="AK221" i="20"/>
  <c r="AK220" i="20"/>
  <c r="AK219" i="20"/>
  <c r="AK218" i="20"/>
  <c r="AK217" i="20"/>
  <c r="AK216" i="20"/>
  <c r="AK215" i="20"/>
  <c r="AK214" i="20"/>
  <c r="AK213" i="20"/>
  <c r="AK212" i="20"/>
  <c r="AK211" i="20"/>
  <c r="AK210" i="20"/>
  <c r="AK209" i="20"/>
  <c r="AK208" i="20"/>
  <c r="AK207" i="20"/>
  <c r="AK206" i="20"/>
  <c r="AK205" i="20"/>
  <c r="AK204" i="20"/>
  <c r="AK203" i="20"/>
  <c r="AK202" i="20"/>
  <c r="AK201" i="20"/>
  <c r="AK200" i="20"/>
  <c r="AK199" i="20"/>
  <c r="AK198" i="20"/>
  <c r="AK197" i="20"/>
  <c r="AK196" i="20"/>
  <c r="AK195" i="20"/>
  <c r="AK194" i="20"/>
  <c r="AK193" i="20"/>
  <c r="AK192" i="20"/>
  <c r="AK191" i="20"/>
  <c r="AK190" i="20"/>
  <c r="AK189" i="20"/>
  <c r="AK188" i="20"/>
  <c r="AK187" i="20"/>
  <c r="AK186" i="20"/>
  <c r="AK185" i="20"/>
  <c r="AK184" i="20"/>
  <c r="AK183" i="20"/>
  <c r="AK182" i="20"/>
  <c r="AK181" i="20"/>
  <c r="AK180" i="20"/>
  <c r="AK179" i="20"/>
  <c r="AK178" i="20"/>
  <c r="AK177" i="20"/>
  <c r="AK176" i="20"/>
  <c r="AK175" i="20"/>
  <c r="AK174" i="20"/>
  <c r="AK173" i="20"/>
  <c r="AK172" i="20"/>
  <c r="AK171" i="20"/>
  <c r="AK170" i="20"/>
  <c r="AK169" i="20"/>
  <c r="AK168" i="20"/>
  <c r="AK167" i="20"/>
  <c r="AK166" i="20"/>
  <c r="AK165" i="20"/>
  <c r="AK164" i="20"/>
  <c r="AK163" i="20"/>
  <c r="AK162" i="20"/>
  <c r="AK161" i="20"/>
  <c r="AK160" i="20"/>
  <c r="AK159" i="20"/>
  <c r="AK158" i="20"/>
  <c r="AK157" i="20"/>
  <c r="AK156" i="20"/>
  <c r="AK155" i="20"/>
  <c r="AK154" i="20"/>
  <c r="AK153" i="20"/>
  <c r="AK152" i="20"/>
  <c r="AK151" i="20"/>
  <c r="AK150" i="20"/>
  <c r="AK149" i="20"/>
  <c r="AK148" i="20"/>
  <c r="AK147" i="20"/>
  <c r="AK146" i="20"/>
  <c r="AK145" i="20"/>
  <c r="AK144" i="20"/>
  <c r="AK143" i="20"/>
  <c r="AK142" i="20"/>
  <c r="AK141" i="20"/>
  <c r="AK140" i="20"/>
  <c r="AK139" i="20"/>
  <c r="AK138" i="20"/>
  <c r="AK137" i="20"/>
  <c r="AK20" i="20"/>
  <c r="AK19" i="20"/>
  <c r="AK18" i="20"/>
  <c r="BC24" i="20" l="1"/>
  <c r="AY24" i="20"/>
  <c r="BC40" i="20"/>
  <c r="AY40" i="20"/>
  <c r="AY66" i="20"/>
  <c r="BC66" i="20"/>
  <c r="AY111" i="20"/>
  <c r="BC111" i="20"/>
  <c r="AY22" i="20"/>
  <c r="BC22" i="20"/>
  <c r="AY38" i="20"/>
  <c r="BC38" i="20"/>
  <c r="AY62" i="20"/>
  <c r="BC62" i="20"/>
  <c r="AY103" i="20"/>
  <c r="BC103" i="20"/>
  <c r="AY33" i="20"/>
  <c r="BC33" i="20"/>
  <c r="BC49" i="20"/>
  <c r="AY49" i="20"/>
  <c r="BC65" i="20"/>
  <c r="AY65" i="20"/>
  <c r="BC81" i="20"/>
  <c r="AY81" i="20"/>
  <c r="AY109" i="20"/>
  <c r="BC109" i="20"/>
  <c r="AY100" i="20"/>
  <c r="BC100" i="20"/>
  <c r="AY132" i="20"/>
  <c r="BC132" i="20"/>
  <c r="AY52" i="20"/>
  <c r="BC52" i="20"/>
  <c r="BC84" i="20"/>
  <c r="AY84" i="20"/>
  <c r="BC28" i="20"/>
  <c r="AY28" i="20"/>
  <c r="BC44" i="20"/>
  <c r="AY44" i="20"/>
  <c r="AY74" i="20"/>
  <c r="BC74" i="20"/>
  <c r="AY127" i="20"/>
  <c r="BC127" i="20"/>
  <c r="AY26" i="20"/>
  <c r="BC26" i="20"/>
  <c r="AY42" i="20"/>
  <c r="BC42" i="20"/>
  <c r="AY70" i="20"/>
  <c r="BC70" i="20"/>
  <c r="AY119" i="20"/>
  <c r="BC119" i="20"/>
  <c r="AY21" i="20"/>
  <c r="BC21" i="20"/>
  <c r="AY37" i="20"/>
  <c r="BC37" i="20"/>
  <c r="BC53" i="20"/>
  <c r="AY53" i="20"/>
  <c r="BC69" i="20"/>
  <c r="AY69" i="20"/>
  <c r="AY85" i="20"/>
  <c r="BC85" i="20"/>
  <c r="AY117" i="20"/>
  <c r="BC117" i="20"/>
  <c r="AY108" i="20"/>
  <c r="BC108" i="20"/>
  <c r="AY60" i="20"/>
  <c r="BC60" i="20"/>
  <c r="AY99" i="20"/>
  <c r="BC99" i="20"/>
  <c r="BC96" i="20"/>
  <c r="AY96" i="20"/>
  <c r="AY112" i="20"/>
  <c r="BC112" i="20"/>
  <c r="BC128" i="20"/>
  <c r="AY128" i="20"/>
  <c r="BC48" i="20"/>
  <c r="AY48" i="20"/>
  <c r="BC64" i="20"/>
  <c r="AY64" i="20"/>
  <c r="AY80" i="20"/>
  <c r="BC80" i="20"/>
  <c r="BC107" i="20"/>
  <c r="AY107" i="20"/>
  <c r="AY23" i="20"/>
  <c r="BC23" i="20"/>
  <c r="BC39" i="20"/>
  <c r="AY39" i="20"/>
  <c r="BC55" i="20"/>
  <c r="AY55" i="20"/>
  <c r="BC71" i="20"/>
  <c r="AY71" i="20"/>
  <c r="AY89" i="20"/>
  <c r="BC89" i="20"/>
  <c r="AY121" i="20"/>
  <c r="BC121" i="20"/>
  <c r="BC98" i="20"/>
  <c r="AY98" i="20"/>
  <c r="AY114" i="20"/>
  <c r="BC114" i="20"/>
  <c r="BC130" i="20"/>
  <c r="AY130" i="20"/>
  <c r="BC27" i="20"/>
  <c r="AY27" i="20"/>
  <c r="AY43" i="20"/>
  <c r="BC43" i="20"/>
  <c r="AY59" i="20"/>
  <c r="BC59" i="20"/>
  <c r="AY75" i="20"/>
  <c r="BC75" i="20"/>
  <c r="AY97" i="20"/>
  <c r="BC97" i="20"/>
  <c r="BC129" i="20"/>
  <c r="AY129" i="20"/>
  <c r="BC86" i="20"/>
  <c r="AY86" i="20"/>
  <c r="BC102" i="20"/>
  <c r="AY102" i="20"/>
  <c r="AY118" i="20"/>
  <c r="BC118" i="20"/>
  <c r="BC134" i="20"/>
  <c r="AY134" i="20"/>
  <c r="BC32" i="20"/>
  <c r="AY32" i="20"/>
  <c r="AY50" i="20"/>
  <c r="BC50" i="20"/>
  <c r="AY82" i="20"/>
  <c r="BC82" i="20"/>
  <c r="AY30" i="20"/>
  <c r="BC30" i="20"/>
  <c r="AY46" i="20"/>
  <c r="BC46" i="20"/>
  <c r="AY78" i="20"/>
  <c r="BC78" i="20"/>
  <c r="AY135" i="20"/>
  <c r="BC135" i="20"/>
  <c r="AY25" i="20"/>
  <c r="BC25" i="20"/>
  <c r="AY41" i="20"/>
  <c r="BC41" i="20"/>
  <c r="BC57" i="20"/>
  <c r="AY57" i="20"/>
  <c r="BC73" i="20"/>
  <c r="AY73" i="20"/>
  <c r="AY93" i="20"/>
  <c r="BC93" i="20"/>
  <c r="AY125" i="20"/>
  <c r="BC125" i="20"/>
  <c r="BC116" i="20"/>
  <c r="AY116" i="20"/>
  <c r="BC68" i="20"/>
  <c r="AY68" i="20"/>
  <c r="BC115" i="20"/>
  <c r="AY115" i="20"/>
  <c r="BC36" i="20"/>
  <c r="AY36" i="20"/>
  <c r="AY58" i="20"/>
  <c r="BC58" i="20"/>
  <c r="AY95" i="20"/>
  <c r="BC95" i="20"/>
  <c r="AY34" i="20"/>
  <c r="BC34" i="20"/>
  <c r="AY54" i="20"/>
  <c r="BC54" i="20"/>
  <c r="AY87" i="20"/>
  <c r="BC87" i="20"/>
  <c r="AY29" i="20"/>
  <c r="BC29" i="20"/>
  <c r="AY45" i="20"/>
  <c r="BC45" i="20"/>
  <c r="BC61" i="20"/>
  <c r="AY61" i="20"/>
  <c r="BC77" i="20"/>
  <c r="AY77" i="20"/>
  <c r="AY101" i="20"/>
  <c r="BC101" i="20"/>
  <c r="BC92" i="20"/>
  <c r="AY92" i="20"/>
  <c r="AY124" i="20"/>
  <c r="BC124" i="20"/>
  <c r="BC76" i="20"/>
  <c r="AY76" i="20"/>
  <c r="BC131" i="20"/>
  <c r="AY131" i="20"/>
  <c r="AY133" i="20"/>
  <c r="BC133" i="20"/>
  <c r="BC88" i="20"/>
  <c r="AY88" i="20"/>
  <c r="BC104" i="20"/>
  <c r="AY104" i="20"/>
  <c r="BC120" i="20"/>
  <c r="AY120" i="20"/>
  <c r="BC136" i="20"/>
  <c r="AY136" i="20"/>
  <c r="BC56" i="20"/>
  <c r="AY56" i="20"/>
  <c r="AY72" i="20"/>
  <c r="BC72" i="20"/>
  <c r="AY91" i="20"/>
  <c r="BC91" i="20"/>
  <c r="AY123" i="20"/>
  <c r="BC123" i="20"/>
  <c r="AY31" i="20"/>
  <c r="BC31" i="20"/>
  <c r="BC47" i="20"/>
  <c r="AY47" i="20"/>
  <c r="BC63" i="20"/>
  <c r="AY63" i="20"/>
  <c r="BC79" i="20"/>
  <c r="AY79" i="20"/>
  <c r="AY105" i="20"/>
  <c r="BC105" i="20"/>
  <c r="BC90" i="20"/>
  <c r="AY90" i="20"/>
  <c r="BC106" i="20"/>
  <c r="AY106" i="20"/>
  <c r="BC122" i="20"/>
  <c r="AY122" i="20"/>
  <c r="BC35" i="20"/>
  <c r="AY35" i="20"/>
  <c r="AY51" i="20"/>
  <c r="BC51" i="20"/>
  <c r="AY67" i="20"/>
  <c r="BC67" i="20"/>
  <c r="AY83" i="20"/>
  <c r="BC83" i="20"/>
  <c r="AY113" i="20"/>
  <c r="BC113" i="20"/>
  <c r="AY94" i="20"/>
  <c r="BC94" i="20"/>
  <c r="BC110" i="20"/>
  <c r="AY110" i="20"/>
  <c r="AY126" i="20"/>
  <c r="BC126" i="20"/>
  <c r="U4" i="23"/>
  <c r="V4" i="23" s="1"/>
  <c r="P6" i="22"/>
  <c r="Q6" i="22" s="1"/>
  <c r="V6" i="22" s="1"/>
  <c r="W6" i="22" s="1"/>
  <c r="H6" i="24"/>
  <c r="J6" i="24" s="1"/>
  <c r="K6" i="24"/>
  <c r="H11" i="24"/>
  <c r="AF11" i="24" s="1"/>
  <c r="K11" i="24"/>
  <c r="AG11" i="24" s="1"/>
  <c r="N11" i="24"/>
  <c r="AH11" i="24" s="1"/>
  <c r="Q11" i="24"/>
  <c r="W11" i="24"/>
  <c r="AI11" i="24"/>
  <c r="H12" i="24"/>
  <c r="AF12" i="24" s="1"/>
  <c r="K12" i="24"/>
  <c r="AG12" i="24" s="1"/>
  <c r="N12" i="24"/>
  <c r="Q12" i="24"/>
  <c r="AH12" i="24"/>
  <c r="H13" i="24"/>
  <c r="AF13" i="24" s="1"/>
  <c r="K13" i="24"/>
  <c r="AG13" i="24" s="1"/>
  <c r="N13" i="24"/>
  <c r="Q13" i="24"/>
  <c r="AI13" i="24" s="1"/>
  <c r="H14" i="24"/>
  <c r="K14" i="24"/>
  <c r="N14" i="24"/>
  <c r="AH14" i="24" s="1"/>
  <c r="Q14" i="24"/>
  <c r="AI14" i="24" s="1"/>
  <c r="AF14" i="24"/>
  <c r="H15" i="24"/>
  <c r="N15" i="24"/>
  <c r="AH15" i="24" s="1"/>
  <c r="Q15" i="24"/>
  <c r="AI15" i="24"/>
  <c r="H16" i="24"/>
  <c r="K16" i="24" s="1"/>
  <c r="N16" i="24"/>
  <c r="Q16" i="24"/>
  <c r="AI16" i="24" s="1"/>
  <c r="AH16" i="24"/>
  <c r="H17" i="24"/>
  <c r="K17" i="24" s="1"/>
  <c r="N17" i="24"/>
  <c r="AH17" i="24" s="1"/>
  <c r="Q17" i="24"/>
  <c r="AI17" i="24" s="1"/>
  <c r="H18" i="24"/>
  <c r="K18" i="24" s="1"/>
  <c r="N18" i="24"/>
  <c r="AH18" i="24" s="1"/>
  <c r="Q18" i="24"/>
  <c r="AI18" i="24" s="1"/>
  <c r="AF18" i="24"/>
  <c r="H19" i="24"/>
  <c r="N19" i="24"/>
  <c r="AH19" i="24" s="1"/>
  <c r="Q19" i="24"/>
  <c r="AI19" i="24"/>
  <c r="H20" i="24"/>
  <c r="K20" i="24" s="1"/>
  <c r="N20" i="24"/>
  <c r="Q20" i="24"/>
  <c r="AI20" i="24" s="1"/>
  <c r="AH20" i="24"/>
  <c r="H21" i="24"/>
  <c r="K21" i="24" s="1"/>
  <c r="AG21" i="24" s="1"/>
  <c r="N21" i="24"/>
  <c r="AH21" i="24" s="1"/>
  <c r="Q21" i="24"/>
  <c r="AI21" i="24" s="1"/>
  <c r="H22" i="24"/>
  <c r="K22" i="24" s="1"/>
  <c r="N22" i="24"/>
  <c r="AH22" i="24" s="1"/>
  <c r="Q22" i="24"/>
  <c r="AI22" i="24" s="1"/>
  <c r="AF22" i="24"/>
  <c r="H23" i="24"/>
  <c r="N23" i="24"/>
  <c r="AH23" i="24" s="1"/>
  <c r="Q23" i="24"/>
  <c r="AI23" i="24"/>
  <c r="H24" i="24"/>
  <c r="K24" i="24" s="1"/>
  <c r="N24" i="24"/>
  <c r="Q24" i="24"/>
  <c r="AI24" i="24" s="1"/>
  <c r="AH24" i="24"/>
  <c r="H25" i="24"/>
  <c r="K25" i="24" s="1"/>
  <c r="N25" i="24"/>
  <c r="AH25" i="24" s="1"/>
  <c r="Q25" i="24"/>
  <c r="AI25" i="24" s="1"/>
  <c r="H26" i="24"/>
  <c r="K26" i="24" s="1"/>
  <c r="N26" i="24"/>
  <c r="AH26" i="24" s="1"/>
  <c r="Q26" i="24"/>
  <c r="AI26" i="24" s="1"/>
  <c r="AF26" i="24"/>
  <c r="H27" i="24"/>
  <c r="Q27" i="24"/>
  <c r="AI27" i="24" s="1"/>
  <c r="H28" i="24"/>
  <c r="K28" i="24" s="1"/>
  <c r="Q28" i="24"/>
  <c r="AI28" i="24" s="1"/>
  <c r="H29" i="24"/>
  <c r="K29" i="24" s="1"/>
  <c r="Q29" i="24"/>
  <c r="AI29" i="24" s="1"/>
  <c r="H30" i="24"/>
  <c r="K30" i="24" s="1"/>
  <c r="Q30" i="24"/>
  <c r="AI30" i="24" s="1"/>
  <c r="H31" i="24"/>
  <c r="Q31" i="24"/>
  <c r="AI31" i="24"/>
  <c r="H32" i="24"/>
  <c r="K32" i="24" s="1"/>
  <c r="H33" i="24"/>
  <c r="K33" i="24" s="1"/>
  <c r="H34" i="24"/>
  <c r="K34" i="24"/>
  <c r="AF34" i="24"/>
  <c r="H35" i="24"/>
  <c r="H36" i="24"/>
  <c r="K36" i="24" s="1"/>
  <c r="H37" i="24"/>
  <c r="K37" i="24" s="1"/>
  <c r="AF37" i="24"/>
  <c r="H38" i="24"/>
  <c r="K38" i="24"/>
  <c r="AF38" i="24"/>
  <c r="H39" i="24"/>
  <c r="H40" i="24"/>
  <c r="K40" i="24"/>
  <c r="AG40" i="24" s="1"/>
  <c r="AF40" i="24"/>
  <c r="H41" i="24"/>
  <c r="K41" i="24" s="1"/>
  <c r="AG41" i="24"/>
  <c r="H42" i="24"/>
  <c r="K42" i="24"/>
  <c r="AF42" i="24"/>
  <c r="H43" i="24"/>
  <c r="H44" i="24"/>
  <c r="K44" i="24"/>
  <c r="AG44" i="24" s="1"/>
  <c r="AF44" i="24"/>
  <c r="H45" i="24"/>
  <c r="K45" i="24" s="1"/>
  <c r="H46" i="24"/>
  <c r="K46" i="24"/>
  <c r="N46" i="24"/>
  <c r="Q46" i="24"/>
  <c r="AI46" i="24" s="1"/>
  <c r="AF46" i="24"/>
  <c r="AH46" i="24"/>
  <c r="H47" i="24"/>
  <c r="AF47" i="24" s="1"/>
  <c r="K47" i="24"/>
  <c r="W47" i="24" s="1"/>
  <c r="N47" i="24"/>
  <c r="AH47" i="24" s="1"/>
  <c r="Q47" i="24"/>
  <c r="AI47" i="24" s="1"/>
  <c r="AG47" i="24"/>
  <c r="H48" i="24"/>
  <c r="K48" i="24"/>
  <c r="N48" i="24"/>
  <c r="AH48" i="24" s="1"/>
  <c r="Q48" i="24"/>
  <c r="AI48" i="24" s="1"/>
  <c r="AF48" i="24"/>
  <c r="H49" i="24"/>
  <c r="N49" i="24"/>
  <c r="AH49" i="24" s="1"/>
  <c r="Q49" i="24"/>
  <c r="AI49" i="24" s="1"/>
  <c r="H50" i="24"/>
  <c r="K50" i="24" s="1"/>
  <c r="N50" i="24"/>
  <c r="AH50" i="24" s="1"/>
  <c r="Q50" i="24"/>
  <c r="AI50" i="24" s="1"/>
  <c r="AF50" i="24"/>
  <c r="H51" i="24"/>
  <c r="N51" i="24"/>
  <c r="AH51" i="24" s="1"/>
  <c r="Q51" i="24"/>
  <c r="AI51" i="24" s="1"/>
  <c r="H52" i="24"/>
  <c r="K52" i="24" s="1"/>
  <c r="N52" i="24"/>
  <c r="Q52" i="24"/>
  <c r="AI52" i="24" s="1"/>
  <c r="AF52" i="24"/>
  <c r="AH52" i="24"/>
  <c r="H53" i="24"/>
  <c r="K53" i="24"/>
  <c r="N53" i="24"/>
  <c r="AH53" i="24" s="1"/>
  <c r="Q53" i="24"/>
  <c r="AI53" i="24" s="1"/>
  <c r="AF53" i="24"/>
  <c r="AG53" i="24"/>
  <c r="H54" i="24"/>
  <c r="K54" i="24" s="1"/>
  <c r="AG54" i="24" s="1"/>
  <c r="N54" i="24"/>
  <c r="AH54" i="24" s="1"/>
  <c r="Q54" i="24"/>
  <c r="AF54" i="24"/>
  <c r="AI54" i="24"/>
  <c r="H55" i="24"/>
  <c r="N55" i="24"/>
  <c r="Q55" i="24"/>
  <c r="AI55" i="24" s="1"/>
  <c r="AH55" i="24"/>
  <c r="H56" i="24"/>
  <c r="K56" i="24"/>
  <c r="N56" i="24"/>
  <c r="Q56" i="24"/>
  <c r="AI56" i="24" s="1"/>
  <c r="AF56" i="24"/>
  <c r="AG56" i="24"/>
  <c r="AH56" i="24"/>
  <c r="H57" i="24"/>
  <c r="K57" i="24" s="1"/>
  <c r="N57" i="24"/>
  <c r="AH57" i="24" s="1"/>
  <c r="Q57" i="24"/>
  <c r="AF57" i="24"/>
  <c r="AI57" i="24"/>
  <c r="H58" i="24"/>
  <c r="K58" i="24" s="1"/>
  <c r="AG58" i="24" s="1"/>
  <c r="N58" i="24"/>
  <c r="AH58" i="24" s="1"/>
  <c r="Q58" i="24"/>
  <c r="AF58" i="24"/>
  <c r="AI58" i="24"/>
  <c r="H59" i="24"/>
  <c r="N59" i="24"/>
  <c r="AH59" i="24" s="1"/>
  <c r="Q59" i="24"/>
  <c r="AI59" i="24"/>
  <c r="H60" i="24"/>
  <c r="K60" i="24"/>
  <c r="N60" i="24"/>
  <c r="Q60" i="24"/>
  <c r="AI60" i="24" s="1"/>
  <c r="AF60" i="24"/>
  <c r="AG60" i="24"/>
  <c r="AH60" i="24"/>
  <c r="H61" i="24"/>
  <c r="K61" i="24" s="1"/>
  <c r="Q61" i="24"/>
  <c r="AI61" i="24" s="1"/>
  <c r="AF61" i="24"/>
  <c r="H62" i="24"/>
  <c r="K62" i="24"/>
  <c r="N62" i="24" s="1"/>
  <c r="AH62" i="24" s="1"/>
  <c r="Q62" i="24"/>
  <c r="AI62" i="24" s="1"/>
  <c r="AF62" i="24"/>
  <c r="AG62" i="24"/>
  <c r="H63" i="24"/>
  <c r="Q63" i="24"/>
  <c r="AF63" i="24"/>
  <c r="AI63" i="24"/>
  <c r="H64" i="24"/>
  <c r="Q64" i="24"/>
  <c r="AI64" i="24" s="1"/>
  <c r="H65" i="24"/>
  <c r="K65" i="24" s="1"/>
  <c r="Q65" i="24"/>
  <c r="AI65" i="24" s="1"/>
  <c r="AF65" i="24"/>
  <c r="H66" i="24"/>
  <c r="K66" i="24"/>
  <c r="N66" i="24" s="1"/>
  <c r="AH66" i="24" s="1"/>
  <c r="AF66" i="24"/>
  <c r="H67" i="24"/>
  <c r="H68" i="24"/>
  <c r="H69" i="24"/>
  <c r="K69" i="24"/>
  <c r="N69" i="24" s="1"/>
  <c r="AF69" i="24"/>
  <c r="H70" i="24"/>
  <c r="K70" i="24"/>
  <c r="N70" i="24" s="1"/>
  <c r="AH70" i="24" s="1"/>
  <c r="AF70" i="24"/>
  <c r="H71" i="24"/>
  <c r="K71" i="24" s="1"/>
  <c r="AG71" i="24" s="1"/>
  <c r="AF71" i="24"/>
  <c r="H72" i="24"/>
  <c r="H73" i="24"/>
  <c r="K73" i="24" s="1"/>
  <c r="AF73" i="24"/>
  <c r="H74" i="24"/>
  <c r="K74" i="24"/>
  <c r="AF74" i="24"/>
  <c r="H75" i="24"/>
  <c r="H76" i="24"/>
  <c r="H77" i="24"/>
  <c r="K77" i="24" s="1"/>
  <c r="H78" i="24"/>
  <c r="K78" i="24"/>
  <c r="N78" i="24" s="1"/>
  <c r="AH78" i="24" s="1"/>
  <c r="AF78" i="24"/>
  <c r="H79" i="24"/>
  <c r="K79" i="24" s="1"/>
  <c r="AG79" i="24" s="1"/>
  <c r="AF79" i="24"/>
  <c r="H80" i="24"/>
  <c r="AF80" i="24" s="1"/>
  <c r="K80" i="24"/>
  <c r="W80" i="24" s="1"/>
  <c r="N80" i="24"/>
  <c r="Q80" i="24"/>
  <c r="AG80" i="24"/>
  <c r="AH80" i="24"/>
  <c r="AI80" i="24"/>
  <c r="H81" i="24"/>
  <c r="K81" i="24"/>
  <c r="N81" i="24"/>
  <c r="Q81" i="24"/>
  <c r="AI81" i="24" s="1"/>
  <c r="AF81" i="24"/>
  <c r="AG81" i="24"/>
  <c r="AH81" i="24"/>
  <c r="H82" i="24"/>
  <c r="K82" i="24" s="1"/>
  <c r="AG82" i="24" s="1"/>
  <c r="N82" i="24"/>
  <c r="AH82" i="24" s="1"/>
  <c r="Q82" i="24"/>
  <c r="AF82" i="24"/>
  <c r="AI82" i="24"/>
  <c r="H83" i="24"/>
  <c r="N83" i="24"/>
  <c r="Q83" i="24"/>
  <c r="AH83" i="24"/>
  <c r="AI83" i="24"/>
  <c r="H84" i="24"/>
  <c r="N84" i="24"/>
  <c r="Q84" i="24"/>
  <c r="AI84" i="24" s="1"/>
  <c r="AH84" i="24"/>
  <c r="H85" i="24"/>
  <c r="K85" i="24" s="1"/>
  <c r="N85" i="24"/>
  <c r="Q85" i="24"/>
  <c r="AI85" i="24" s="1"/>
  <c r="AF85" i="24"/>
  <c r="AH85" i="24"/>
  <c r="H86" i="24"/>
  <c r="K86" i="24"/>
  <c r="N86" i="24"/>
  <c r="AH86" i="24" s="1"/>
  <c r="Q86" i="24"/>
  <c r="AI86" i="24" s="1"/>
  <c r="AF86" i="24"/>
  <c r="AG86" i="24"/>
  <c r="H87" i="24"/>
  <c r="N87" i="24"/>
  <c r="Q87" i="24"/>
  <c r="AH87" i="24"/>
  <c r="AI87" i="24"/>
  <c r="H88" i="24"/>
  <c r="N88" i="24"/>
  <c r="Q88" i="24"/>
  <c r="AI88" i="24" s="1"/>
  <c r="AH88" i="24"/>
  <c r="H89" i="24"/>
  <c r="K89" i="24"/>
  <c r="N89" i="24"/>
  <c r="Q89" i="24"/>
  <c r="AI89" i="24" s="1"/>
  <c r="AF89" i="24"/>
  <c r="AG89" i="24"/>
  <c r="AH89" i="24"/>
  <c r="H90" i="24"/>
  <c r="K90" i="24" s="1"/>
  <c r="AG90" i="24" s="1"/>
  <c r="N90" i="24"/>
  <c r="AH90" i="24" s="1"/>
  <c r="Q90" i="24"/>
  <c r="AF90" i="24"/>
  <c r="AI90" i="24"/>
  <c r="H91" i="24"/>
  <c r="N91" i="24"/>
  <c r="Q91" i="24"/>
  <c r="AH91" i="24"/>
  <c r="AI91" i="24"/>
  <c r="H92" i="24"/>
  <c r="N92" i="24"/>
  <c r="Q92" i="24"/>
  <c r="AI92" i="24" s="1"/>
  <c r="AH92" i="24"/>
  <c r="H93" i="24"/>
  <c r="K93" i="24" s="1"/>
  <c r="AG93" i="24" s="1"/>
  <c r="N93" i="24"/>
  <c r="Q93" i="24"/>
  <c r="AI93" i="24" s="1"/>
  <c r="AF93" i="24"/>
  <c r="AH93" i="24"/>
  <c r="H94" i="24"/>
  <c r="K94" i="24"/>
  <c r="N94" i="24" s="1"/>
  <c r="AH94" i="24" s="1"/>
  <c r="Q94" i="24"/>
  <c r="AI94" i="24" s="1"/>
  <c r="AF94" i="24"/>
  <c r="AG94" i="24"/>
  <c r="H95" i="24"/>
  <c r="Q95" i="24"/>
  <c r="AI95" i="24"/>
  <c r="H96" i="24"/>
  <c r="Q96" i="24"/>
  <c r="AI96" i="24" s="1"/>
  <c r="H97" i="24"/>
  <c r="K97" i="24"/>
  <c r="Q97" i="24"/>
  <c r="AI97" i="24" s="1"/>
  <c r="AF97" i="24"/>
  <c r="AG97" i="24"/>
  <c r="H98" i="24"/>
  <c r="K98" i="24" s="1"/>
  <c r="AG98" i="24" s="1"/>
  <c r="Q98" i="24"/>
  <c r="AI98" i="24" s="1"/>
  <c r="H99" i="24"/>
  <c r="K99" i="24" s="1"/>
  <c r="AG99" i="24" s="1"/>
  <c r="AF99" i="24"/>
  <c r="H100" i="24"/>
  <c r="H101" i="24"/>
  <c r="K101" i="24" s="1"/>
  <c r="AF101" i="24"/>
  <c r="H102" i="24"/>
  <c r="K102" i="24"/>
  <c r="AF102" i="24"/>
  <c r="H103" i="24"/>
  <c r="K103" i="24" s="1"/>
  <c r="AG103" i="24" s="1"/>
  <c r="H104" i="24"/>
  <c r="H105" i="24"/>
  <c r="K105" i="24"/>
  <c r="N105" i="24" s="1"/>
  <c r="AF105" i="24"/>
  <c r="H106" i="24"/>
  <c r="K106" i="24"/>
  <c r="N106" i="24" s="1"/>
  <c r="AH106" i="24" s="1"/>
  <c r="AF106" i="24"/>
  <c r="H107" i="24"/>
  <c r="K107" i="24" s="1"/>
  <c r="AG107" i="24" s="1"/>
  <c r="AF107" i="24"/>
  <c r="H108" i="24"/>
  <c r="H109" i="24"/>
  <c r="K109" i="24" s="1"/>
  <c r="AF109" i="24"/>
  <c r="H110" i="24"/>
  <c r="K110" i="24"/>
  <c r="AF110" i="24"/>
  <c r="H111" i="24"/>
  <c r="K111" i="24" s="1"/>
  <c r="AG111" i="24" s="1"/>
  <c r="H112" i="24"/>
  <c r="AF112" i="24" s="1"/>
  <c r="K112" i="24"/>
  <c r="N112" i="24"/>
  <c r="AH112" i="24" s="1"/>
  <c r="Q112" i="24"/>
  <c r="AG112" i="24"/>
  <c r="AI112" i="24"/>
  <c r="H113" i="24"/>
  <c r="K113" i="24"/>
  <c r="N113" i="24"/>
  <c r="Q113" i="24"/>
  <c r="AI113" i="24" s="1"/>
  <c r="AF113" i="24"/>
  <c r="AG113" i="24"/>
  <c r="AH113" i="24"/>
  <c r="H114" i="24"/>
  <c r="K114" i="24"/>
  <c r="N114" i="24"/>
  <c r="AH114" i="24" s="1"/>
  <c r="Q114" i="24"/>
  <c r="AF114" i="24"/>
  <c r="AG114" i="24"/>
  <c r="AI114" i="24"/>
  <c r="H115" i="24"/>
  <c r="K115" i="24"/>
  <c r="N115" i="24"/>
  <c r="Q115" i="24"/>
  <c r="AI115" i="24" s="1"/>
  <c r="AF115" i="24"/>
  <c r="AH115" i="24"/>
  <c r="H116" i="24"/>
  <c r="AF116" i="24" s="1"/>
  <c r="K116" i="24"/>
  <c r="N116" i="24"/>
  <c r="Q116" i="24"/>
  <c r="W116" i="24"/>
  <c r="AG116" i="24"/>
  <c r="AH116" i="24"/>
  <c r="AI116" i="24"/>
  <c r="H117" i="24"/>
  <c r="K117" i="24"/>
  <c r="N117" i="24"/>
  <c r="Q117" i="24"/>
  <c r="AI117" i="24" s="1"/>
  <c r="AF117" i="24"/>
  <c r="AG117" i="24"/>
  <c r="AH117" i="24"/>
  <c r="H118" i="24"/>
  <c r="K118" i="24"/>
  <c r="N118" i="24"/>
  <c r="AH118" i="24" s="1"/>
  <c r="Q118" i="24"/>
  <c r="AI118" i="24" s="1"/>
  <c r="AF118" i="24"/>
  <c r="AG118" i="24"/>
  <c r="H119" i="24"/>
  <c r="AF119" i="24" s="1"/>
  <c r="K119" i="24"/>
  <c r="AG119" i="24" s="1"/>
  <c r="N119" i="24"/>
  <c r="AH119" i="24" s="1"/>
  <c r="Q119" i="24"/>
  <c r="W119" i="24"/>
  <c r="AI119" i="24"/>
  <c r="H120" i="24"/>
  <c r="AF120" i="24" s="1"/>
  <c r="K120" i="24"/>
  <c r="AG120" i="24" s="1"/>
  <c r="N120" i="24"/>
  <c r="Q120" i="24"/>
  <c r="W120" i="24" s="1"/>
  <c r="AH120" i="24"/>
  <c r="H121" i="24"/>
  <c r="K121" i="24"/>
  <c r="N121" i="24"/>
  <c r="Q121" i="24"/>
  <c r="AI121" i="24" s="1"/>
  <c r="AF121" i="24"/>
  <c r="AG121" i="24"/>
  <c r="AH121" i="24"/>
  <c r="H122" i="24"/>
  <c r="K122" i="24"/>
  <c r="N122" i="24"/>
  <c r="AH122" i="24" s="1"/>
  <c r="Q122" i="24"/>
  <c r="AI122" i="24" s="1"/>
  <c r="AF122" i="24"/>
  <c r="AG122" i="24"/>
  <c r="H123" i="24"/>
  <c r="K123" i="24"/>
  <c r="N123" i="24"/>
  <c r="AH123" i="24" s="1"/>
  <c r="Q123" i="24"/>
  <c r="AF123" i="24"/>
  <c r="AI123" i="24"/>
  <c r="H124" i="24"/>
  <c r="AF124" i="24" s="1"/>
  <c r="K124" i="24"/>
  <c r="W124" i="24" s="1"/>
  <c r="N124" i="24"/>
  <c r="Q124" i="24"/>
  <c r="AG124" i="24"/>
  <c r="AH124" i="24"/>
  <c r="AI124" i="24"/>
  <c r="H125" i="24"/>
  <c r="K125" i="24"/>
  <c r="N125" i="24" s="1"/>
  <c r="AH125" i="24" s="1"/>
  <c r="Q125" i="24"/>
  <c r="AI125" i="24" s="1"/>
  <c r="AF125" i="24"/>
  <c r="AG125" i="24"/>
  <c r="H126" i="24"/>
  <c r="K126" i="24"/>
  <c r="N126" i="24"/>
  <c r="AH126" i="24" s="1"/>
  <c r="Q126" i="24"/>
  <c r="AF126" i="24"/>
  <c r="AG126" i="24"/>
  <c r="AI126" i="24"/>
  <c r="H127" i="24"/>
  <c r="K127" i="24"/>
  <c r="AG127" i="24" s="1"/>
  <c r="Q127" i="24"/>
  <c r="AF127" i="24"/>
  <c r="AI127" i="24"/>
  <c r="H128" i="24"/>
  <c r="K128" i="24"/>
  <c r="Q128" i="24"/>
  <c r="AI128" i="24" s="1"/>
  <c r="AG128" i="24"/>
  <c r="H129" i="24"/>
  <c r="K129" i="24"/>
  <c r="N129" i="24"/>
  <c r="Q129" i="24"/>
  <c r="AI129" i="24" s="1"/>
  <c r="AF129" i="24"/>
  <c r="AG129" i="24"/>
  <c r="AH129" i="24"/>
  <c r="H130" i="24"/>
  <c r="K130" i="24"/>
  <c r="N130" i="24" s="1"/>
  <c r="AH130" i="24" s="1"/>
  <c r="AF130" i="24"/>
  <c r="H131" i="24"/>
  <c r="K131" i="24"/>
  <c r="AG131" i="24" s="1"/>
  <c r="AF131" i="24"/>
  <c r="H132" i="24"/>
  <c r="K132" i="24"/>
  <c r="AG132" i="24" s="1"/>
  <c r="H133" i="24"/>
  <c r="AF133" i="24" s="1"/>
  <c r="K133" i="24"/>
  <c r="N133" i="24"/>
  <c r="Q133" i="24" s="1"/>
  <c r="AI133" i="24" s="1"/>
  <c r="AG133" i="24"/>
  <c r="H134" i="24"/>
  <c r="K134" i="24"/>
  <c r="N134" i="24"/>
  <c r="AH134" i="24" s="1"/>
  <c r="AG134" i="24"/>
  <c r="H135" i="24"/>
  <c r="K135" i="24"/>
  <c r="AG135" i="24" s="1"/>
  <c r="AF135" i="24"/>
  <c r="H136" i="24"/>
  <c r="K136" i="24"/>
  <c r="AG136" i="24"/>
  <c r="H137" i="24"/>
  <c r="K137" i="24"/>
  <c r="AF137" i="24"/>
  <c r="AG137" i="24"/>
  <c r="H138" i="24"/>
  <c r="K138" i="24"/>
  <c r="N138" i="24" s="1"/>
  <c r="AH138" i="24" s="1"/>
  <c r="AF138" i="24"/>
  <c r="H139" i="24"/>
  <c r="K139" i="24"/>
  <c r="AG139" i="24" s="1"/>
  <c r="AF139" i="24"/>
  <c r="H140" i="24"/>
  <c r="K140" i="24"/>
  <c r="AG140" i="24" s="1"/>
  <c r="H141" i="24"/>
  <c r="Q141" i="24" s="1"/>
  <c r="AI141" i="24" s="1"/>
  <c r="K141" i="24"/>
  <c r="N141" i="24"/>
  <c r="AF141" i="24"/>
  <c r="AG141" i="24"/>
  <c r="AH141" i="24"/>
  <c r="H142" i="24"/>
  <c r="K142" i="24"/>
  <c r="AG142" i="24" s="1"/>
  <c r="AF142" i="24"/>
  <c r="H143" i="24"/>
  <c r="K143" i="24"/>
  <c r="AF143" i="24"/>
  <c r="H144" i="24"/>
  <c r="AF144" i="24" s="1"/>
  <c r="K144" i="24"/>
  <c r="N144" i="24" s="1"/>
  <c r="H145" i="24"/>
  <c r="K145" i="24"/>
  <c r="N145" i="24"/>
  <c r="Q145" i="24"/>
  <c r="AI145" i="24" s="1"/>
  <c r="AF145" i="24"/>
  <c r="AG145" i="24"/>
  <c r="AH145" i="24"/>
  <c r="H146" i="24"/>
  <c r="AF146" i="24" s="1"/>
  <c r="K146" i="24"/>
  <c r="W146" i="24" s="1"/>
  <c r="N146" i="24"/>
  <c r="AH146" i="24" s="1"/>
  <c r="Q146" i="24"/>
  <c r="AI146" i="24" s="1"/>
  <c r="AG146" i="24"/>
  <c r="H147" i="24"/>
  <c r="AF147" i="24" s="1"/>
  <c r="K147" i="24"/>
  <c r="AG147" i="24" s="1"/>
  <c r="N147" i="24"/>
  <c r="Q147" i="24"/>
  <c r="AH147" i="24"/>
  <c r="AI147" i="24"/>
  <c r="H148" i="24"/>
  <c r="AF148" i="24" s="1"/>
  <c r="K148" i="24"/>
  <c r="N148" i="24"/>
  <c r="AH148" i="24" s="1"/>
  <c r="Q148" i="24"/>
  <c r="AG148" i="24"/>
  <c r="AI148" i="24"/>
  <c r="H149" i="24"/>
  <c r="K149" i="24"/>
  <c r="N149" i="24"/>
  <c r="Q149" i="24"/>
  <c r="AI149" i="24" s="1"/>
  <c r="AF149" i="24"/>
  <c r="AG149" i="24"/>
  <c r="AH149" i="24"/>
  <c r="H150" i="24"/>
  <c r="AF150" i="24" s="1"/>
  <c r="K150" i="24"/>
  <c r="AG150" i="24" s="1"/>
  <c r="N150" i="24"/>
  <c r="AH150" i="24" s="1"/>
  <c r="Q150" i="24"/>
  <c r="W150" i="24"/>
  <c r="AI150" i="24"/>
  <c r="H151" i="24"/>
  <c r="AF151" i="24" s="1"/>
  <c r="K151" i="24"/>
  <c r="W151" i="24" s="1"/>
  <c r="N151" i="24"/>
  <c r="Q151" i="24"/>
  <c r="AG151" i="24"/>
  <c r="AH151" i="24"/>
  <c r="AI151" i="24"/>
  <c r="H152" i="24"/>
  <c r="K152" i="24"/>
  <c r="N152" i="24"/>
  <c r="Q152" i="24"/>
  <c r="AI152" i="24" s="1"/>
  <c r="AF152" i="24"/>
  <c r="AG152" i="24"/>
  <c r="AH152" i="24"/>
  <c r="H153" i="24"/>
  <c r="K153" i="24"/>
  <c r="N153" i="24"/>
  <c r="AH153" i="24" s="1"/>
  <c r="Q153" i="24"/>
  <c r="AF153" i="24"/>
  <c r="AG153" i="24"/>
  <c r="AI153" i="24"/>
  <c r="H154" i="24"/>
  <c r="K154" i="24"/>
  <c r="AG154" i="24" s="1"/>
  <c r="N154" i="24"/>
  <c r="Q154" i="24"/>
  <c r="AI154" i="24" s="1"/>
  <c r="AF154" i="24"/>
  <c r="AH154" i="24"/>
  <c r="H155" i="24"/>
  <c r="AF155" i="24" s="1"/>
  <c r="K155" i="24"/>
  <c r="N155" i="24"/>
  <c r="AH155" i="24" s="1"/>
  <c r="Q155" i="24"/>
  <c r="AG155" i="24"/>
  <c r="H156" i="24"/>
  <c r="K156" i="24"/>
  <c r="N156" i="24"/>
  <c r="Q156" i="24"/>
  <c r="AI156" i="24" s="1"/>
  <c r="AF156" i="24"/>
  <c r="AG156" i="24"/>
  <c r="AH156" i="24"/>
  <c r="H157" i="24"/>
  <c r="K157" i="24"/>
  <c r="N157" i="24" s="1"/>
  <c r="AH157" i="24" s="1"/>
  <c r="Q157" i="24"/>
  <c r="AI157" i="24" s="1"/>
  <c r="AF157" i="24"/>
  <c r="AG157" i="24"/>
  <c r="H158" i="24"/>
  <c r="AF158" i="24" s="1"/>
  <c r="K158" i="24"/>
  <c r="AG158" i="24" s="1"/>
  <c r="Q158" i="24"/>
  <c r="AI158" i="24"/>
  <c r="H159" i="24"/>
  <c r="K159" i="24"/>
  <c r="Q159" i="24"/>
  <c r="AI159" i="24" s="1"/>
  <c r="AG159" i="24"/>
  <c r="H160" i="24"/>
  <c r="K160" i="24"/>
  <c r="N160" i="24" s="1"/>
  <c r="AH160" i="24" s="1"/>
  <c r="Q160" i="24"/>
  <c r="AI160" i="24" s="1"/>
  <c r="AF160" i="24"/>
  <c r="AG160" i="24"/>
  <c r="H161" i="24"/>
  <c r="AF161" i="24" s="1"/>
  <c r="K161" i="24"/>
  <c r="AG161" i="24" s="1"/>
  <c r="Q161" i="24"/>
  <c r="AI161" i="24"/>
  <c r="H162" i="24"/>
  <c r="AF162" i="24" s="1"/>
  <c r="K162" i="24"/>
  <c r="AG162" i="24" s="1"/>
  <c r="H163" i="24"/>
  <c r="K163" i="24"/>
  <c r="AG163" i="24" s="1"/>
  <c r="H164" i="24"/>
  <c r="AF164" i="24" s="1"/>
  <c r="K164" i="24"/>
  <c r="N164" i="24"/>
  <c r="Q164" i="24" s="1"/>
  <c r="AI164" i="24" s="1"/>
  <c r="AG164" i="24"/>
  <c r="H165" i="24"/>
  <c r="AF165" i="24" s="1"/>
  <c r="K165" i="24"/>
  <c r="AG165" i="24" s="1"/>
  <c r="N165" i="24"/>
  <c r="AH165" i="24" s="1"/>
  <c r="H166" i="24"/>
  <c r="AF166" i="24" s="1"/>
  <c r="K166" i="24"/>
  <c r="AG166" i="24" s="1"/>
  <c r="H167" i="24"/>
  <c r="K167" i="24"/>
  <c r="AG167" i="24"/>
  <c r="H168" i="24"/>
  <c r="K168" i="24"/>
  <c r="N168" i="24" s="1"/>
  <c r="AF168" i="24"/>
  <c r="H169" i="24"/>
  <c r="AF169" i="24" s="1"/>
  <c r="K169" i="24"/>
  <c r="AG169" i="24" s="1"/>
  <c r="N169" i="24"/>
  <c r="AH169" i="24" s="1"/>
  <c r="H170" i="24"/>
  <c r="AF170" i="24" s="1"/>
  <c r="K170" i="24"/>
  <c r="H171" i="24"/>
  <c r="K171" i="24"/>
  <c r="AG171" i="24"/>
  <c r="H172" i="24"/>
  <c r="K172" i="24"/>
  <c r="N172" i="24" s="1"/>
  <c r="AF172" i="24"/>
  <c r="H173" i="24"/>
  <c r="AF173" i="24" s="1"/>
  <c r="K173" i="24"/>
  <c r="AG173" i="24" s="1"/>
  <c r="N173" i="24"/>
  <c r="AH173" i="24" s="1"/>
  <c r="H174" i="24"/>
  <c r="AF174" i="24" s="1"/>
  <c r="K174" i="24"/>
  <c r="AG174" i="24" s="1"/>
  <c r="H175" i="24"/>
  <c r="K175" i="24"/>
  <c r="AG175" i="24"/>
  <c r="H176" i="24"/>
  <c r="K176" i="24"/>
  <c r="AF176" i="24"/>
  <c r="H177" i="24"/>
  <c r="K177" i="24"/>
  <c r="N177" i="24"/>
  <c r="AH177" i="24" s="1"/>
  <c r="Q177" i="24"/>
  <c r="AI177" i="24" s="1"/>
  <c r="AF177" i="24"/>
  <c r="AG177" i="24"/>
  <c r="H178" i="24"/>
  <c r="AF178" i="24" s="1"/>
  <c r="K178" i="24"/>
  <c r="AG178" i="24" s="1"/>
  <c r="N178" i="24"/>
  <c r="AH178" i="24" s="1"/>
  <c r="Q178" i="24"/>
  <c r="W178" i="24"/>
  <c r="AI178" i="24"/>
  <c r="H179" i="24"/>
  <c r="AF179" i="24" s="1"/>
  <c r="K179" i="24"/>
  <c r="W179" i="24" s="1"/>
  <c r="N179" i="24"/>
  <c r="Q179" i="24"/>
  <c r="AG179" i="24"/>
  <c r="AH179" i="24"/>
  <c r="AI179" i="24"/>
  <c r="H180" i="24"/>
  <c r="K180" i="24"/>
  <c r="N180" i="24"/>
  <c r="Q180" i="24"/>
  <c r="AI180" i="24" s="1"/>
  <c r="AF180" i="24"/>
  <c r="AG180" i="24"/>
  <c r="AH180" i="24"/>
  <c r="H181" i="24"/>
  <c r="K181" i="24"/>
  <c r="N181" i="24"/>
  <c r="AH181" i="24" s="1"/>
  <c r="Q181" i="24"/>
  <c r="AF181" i="24"/>
  <c r="AG181" i="24"/>
  <c r="AI181" i="24"/>
  <c r="H182" i="24"/>
  <c r="K182" i="24"/>
  <c r="N182" i="24"/>
  <c r="Q182" i="24"/>
  <c r="AI182" i="24" s="1"/>
  <c r="AF182" i="24"/>
  <c r="AH182" i="24"/>
  <c r="H183" i="24"/>
  <c r="AF183" i="24" s="1"/>
  <c r="K183" i="24"/>
  <c r="N183" i="24"/>
  <c r="AH183" i="24" s="1"/>
  <c r="Q183" i="24"/>
  <c r="AG183" i="24"/>
  <c r="AI183" i="24"/>
  <c r="H184" i="24"/>
  <c r="K184" i="24"/>
  <c r="N184" i="24"/>
  <c r="Q184" i="24"/>
  <c r="AI184" i="24" s="1"/>
  <c r="AF184" i="24"/>
  <c r="AG184" i="24"/>
  <c r="AH184" i="24"/>
  <c r="H185" i="24"/>
  <c r="K185" i="24"/>
  <c r="N185" i="24"/>
  <c r="AH185" i="24" s="1"/>
  <c r="Q185" i="24"/>
  <c r="AF185" i="24"/>
  <c r="AG185" i="24"/>
  <c r="AI185" i="24"/>
  <c r="H186" i="24"/>
  <c r="AF186" i="24" s="1"/>
  <c r="K186" i="24"/>
  <c r="AG186" i="24" s="1"/>
  <c r="N186" i="24"/>
  <c r="Q186" i="24"/>
  <c r="AI186" i="24" s="1"/>
  <c r="AH186" i="24"/>
  <c r="H187" i="24"/>
  <c r="AF187" i="24" s="1"/>
  <c r="K187" i="24"/>
  <c r="N187" i="24"/>
  <c r="AH187" i="24" s="1"/>
  <c r="Q187" i="24"/>
  <c r="AG187" i="24"/>
  <c r="H188" i="24"/>
  <c r="K188" i="24"/>
  <c r="N188" i="24"/>
  <c r="Q188" i="24"/>
  <c r="AI188" i="24" s="1"/>
  <c r="AF188" i="24"/>
  <c r="AG188" i="24"/>
  <c r="AH188" i="24"/>
  <c r="H189" i="24"/>
  <c r="K189" i="24"/>
  <c r="AG189" i="24" s="1"/>
  <c r="Q189" i="24"/>
  <c r="AF189" i="24"/>
  <c r="AI189" i="24"/>
  <c r="H190" i="24"/>
  <c r="K190" i="24"/>
  <c r="Q190" i="24"/>
  <c r="AF190" i="24"/>
  <c r="AI190" i="24"/>
  <c r="H191" i="24"/>
  <c r="K191" i="24"/>
  <c r="Q191" i="24"/>
  <c r="AG191" i="24"/>
  <c r="AI191" i="24"/>
  <c r="H192" i="24"/>
  <c r="K192" i="24"/>
  <c r="Q192" i="24"/>
  <c r="AI192" i="24" s="1"/>
  <c r="AF192" i="24"/>
  <c r="AG192" i="24"/>
  <c r="H193" i="24"/>
  <c r="K193" i="24"/>
  <c r="AF193" i="24"/>
  <c r="H194" i="24"/>
  <c r="K194" i="24"/>
  <c r="AG194" i="24" s="1"/>
  <c r="H195" i="24"/>
  <c r="K195" i="24"/>
  <c r="AG195" i="24" s="1"/>
  <c r="H196" i="24"/>
  <c r="Q196" i="24" s="1"/>
  <c r="AI196" i="24" s="1"/>
  <c r="K196" i="24"/>
  <c r="N196" i="24"/>
  <c r="AF196" i="24"/>
  <c r="AG196" i="24"/>
  <c r="AH196" i="24"/>
  <c r="H197" i="24"/>
  <c r="K197" i="24"/>
  <c r="N197" i="24" s="1"/>
  <c r="AH197" i="24" s="1"/>
  <c r="AF197" i="24"/>
  <c r="H198" i="24"/>
  <c r="K198" i="24"/>
  <c r="AG198" i="24" s="1"/>
  <c r="H199" i="24"/>
  <c r="K199" i="24"/>
  <c r="AG199" i="24" s="1"/>
  <c r="H200" i="24"/>
  <c r="K200" i="24"/>
  <c r="N200" i="24"/>
  <c r="AH200" i="24" s="1"/>
  <c r="AG200" i="24"/>
  <c r="H201" i="24"/>
  <c r="K201" i="24"/>
  <c r="AF201" i="24"/>
  <c r="H202" i="24"/>
  <c r="K202" i="24"/>
  <c r="AG202" i="24" s="1"/>
  <c r="H203" i="24"/>
  <c r="K203" i="24"/>
  <c r="AG203" i="24"/>
  <c r="H204" i="24"/>
  <c r="K204" i="24"/>
  <c r="AF204" i="24"/>
  <c r="H205" i="24"/>
  <c r="K205" i="24"/>
  <c r="AG205" i="24" s="1"/>
  <c r="AF205" i="24"/>
  <c r="H206" i="24"/>
  <c r="K206" i="24"/>
  <c r="AG206" i="24" s="1"/>
  <c r="AF206" i="24"/>
  <c r="H207" i="24"/>
  <c r="K207" i="24"/>
  <c r="AG207" i="24"/>
  <c r="H208" i="24"/>
  <c r="K208" i="24"/>
  <c r="N208" i="24" s="1"/>
  <c r="AH208" i="24" s="1"/>
  <c r="Q208" i="24"/>
  <c r="AI208" i="24" s="1"/>
  <c r="AF208" i="24"/>
  <c r="AG208" i="24"/>
  <c r="H209" i="24"/>
  <c r="K209" i="24"/>
  <c r="AG209" i="24" s="1"/>
  <c r="H210" i="24"/>
  <c r="K210" i="24"/>
  <c r="AF210" i="24"/>
  <c r="H211" i="24"/>
  <c r="AF211" i="24" s="1"/>
  <c r="K211" i="24"/>
  <c r="H212" i="24"/>
  <c r="K212" i="24"/>
  <c r="N212" i="24"/>
  <c r="Q212" i="24"/>
  <c r="AI212" i="24" s="1"/>
  <c r="AF212" i="24"/>
  <c r="AG212" i="24"/>
  <c r="AH212" i="24"/>
  <c r="H213" i="24"/>
  <c r="AF213" i="24" s="1"/>
  <c r="K213" i="24"/>
  <c r="N213" i="24"/>
  <c r="AH213" i="24" s="1"/>
  <c r="Q213" i="24"/>
  <c r="AI213" i="24" s="1"/>
  <c r="AG213" i="24"/>
  <c r="H214" i="24"/>
  <c r="AF214" i="24" s="1"/>
  <c r="K214" i="24"/>
  <c r="AG214" i="24" s="1"/>
  <c r="N214" i="24"/>
  <c r="Q214" i="24"/>
  <c r="AH214" i="24"/>
  <c r="AI214" i="24"/>
  <c r="H215" i="24"/>
  <c r="AF215" i="24" s="1"/>
  <c r="K215" i="24"/>
  <c r="N215" i="24"/>
  <c r="AH215" i="24" s="1"/>
  <c r="Q215" i="24"/>
  <c r="AG215" i="24"/>
  <c r="AI215" i="24"/>
  <c r="H216" i="24"/>
  <c r="K216" i="24"/>
  <c r="N216" i="24"/>
  <c r="Q216" i="24"/>
  <c r="AI216" i="24" s="1"/>
  <c r="AF216" i="24"/>
  <c r="AG216" i="24"/>
  <c r="AH216" i="24"/>
  <c r="H217" i="24"/>
  <c r="AF217" i="24" s="1"/>
  <c r="K217" i="24"/>
  <c r="AG217" i="24" s="1"/>
  <c r="N217" i="24"/>
  <c r="AH217" i="24" s="1"/>
  <c r="Q217" i="24"/>
  <c r="W217" i="24"/>
  <c r="AI217" i="24"/>
  <c r="H218" i="24"/>
  <c r="K218" i="24"/>
  <c r="N218" i="24"/>
  <c r="AH218" i="24" s="1"/>
  <c r="Q218" i="24"/>
  <c r="AF218" i="24"/>
  <c r="AI218" i="24"/>
  <c r="H219" i="24"/>
  <c r="AF219" i="24" s="1"/>
  <c r="K219" i="24"/>
  <c r="W219" i="24" s="1"/>
  <c r="N219" i="24"/>
  <c r="Q219" i="24"/>
  <c r="AG219" i="24"/>
  <c r="AH219" i="24"/>
  <c r="AI219" i="24"/>
  <c r="H220" i="24"/>
  <c r="K220" i="24"/>
  <c r="N220" i="24"/>
  <c r="Q220" i="24"/>
  <c r="AF220" i="24"/>
  <c r="AG220" i="24"/>
  <c r="AH220" i="24"/>
  <c r="AI220" i="24"/>
  <c r="H221" i="24"/>
  <c r="K221" i="24"/>
  <c r="N221" i="24"/>
  <c r="Q221" i="24"/>
  <c r="AI221" i="24" s="1"/>
  <c r="AF221" i="24"/>
  <c r="AH221" i="24"/>
  <c r="H222" i="24"/>
  <c r="K222" i="24"/>
  <c r="Q222" i="24"/>
  <c r="AG222" i="24"/>
  <c r="AI222" i="24"/>
  <c r="H223" i="24"/>
  <c r="K223" i="24"/>
  <c r="N223" i="24" s="1"/>
  <c r="AH223" i="24" s="1"/>
  <c r="Q223" i="24"/>
  <c r="AI223" i="24" s="1"/>
  <c r="AF223" i="24"/>
  <c r="AG223" i="24"/>
  <c r="H224" i="24"/>
  <c r="K224" i="24"/>
  <c r="N224" i="24"/>
  <c r="AH224" i="24" s="1"/>
  <c r="Q224" i="24"/>
  <c r="AF224" i="24"/>
  <c r="AG224" i="24"/>
  <c r="AI224" i="24"/>
  <c r="H225" i="24"/>
  <c r="K225" i="24"/>
  <c r="AG225" i="24" s="1"/>
  <c r="Q225" i="24"/>
  <c r="AF225" i="24"/>
  <c r="AI225" i="24"/>
  <c r="H226" i="24"/>
  <c r="K226" i="24"/>
  <c r="Q226" i="24"/>
  <c r="AG226" i="24"/>
  <c r="AI226" i="24"/>
  <c r="H227" i="24"/>
  <c r="AF227" i="24" s="1"/>
  <c r="K227" i="24"/>
  <c r="N227" i="24"/>
  <c r="Q227" i="24" s="1"/>
  <c r="AI227" i="24" s="1"/>
  <c r="AG227" i="24"/>
  <c r="H228" i="24"/>
  <c r="K228" i="24"/>
  <c r="AF228" i="24"/>
  <c r="AG228" i="24"/>
  <c r="H229" i="24"/>
  <c r="K229" i="24"/>
  <c r="AG229" i="24" s="1"/>
  <c r="AF229" i="24"/>
  <c r="H230" i="24"/>
  <c r="K230" i="24"/>
  <c r="AG230" i="24" s="1"/>
  <c r="H231" i="24"/>
  <c r="AF231" i="24" s="1"/>
  <c r="K231" i="24"/>
  <c r="N231" i="24"/>
  <c r="Q231" i="24" s="1"/>
  <c r="AI231" i="24" s="1"/>
  <c r="AG231" i="24"/>
  <c r="H232" i="24"/>
  <c r="K232" i="24"/>
  <c r="AF232" i="24"/>
  <c r="AG232" i="24"/>
  <c r="H233" i="24"/>
  <c r="K233" i="24"/>
  <c r="AG233" i="24" s="1"/>
  <c r="AF233" i="24"/>
  <c r="H234" i="24"/>
  <c r="K234" i="24"/>
  <c r="AG234" i="24" s="1"/>
  <c r="H235" i="24"/>
  <c r="Q235" i="24" s="1"/>
  <c r="AI235" i="24" s="1"/>
  <c r="K235" i="24"/>
  <c r="N235" i="24"/>
  <c r="AF235" i="24"/>
  <c r="AG235" i="24"/>
  <c r="AH235" i="24"/>
  <c r="H236" i="24"/>
  <c r="K236" i="24"/>
  <c r="AF236" i="24"/>
  <c r="AG236" i="24"/>
  <c r="H237" i="24"/>
  <c r="K237" i="24"/>
  <c r="AG237" i="24" s="1"/>
  <c r="AF237" i="24"/>
  <c r="H238" i="24"/>
  <c r="K238" i="24"/>
  <c r="AG238" i="24"/>
  <c r="H239" i="24"/>
  <c r="K239" i="24"/>
  <c r="N239" i="24" s="1"/>
  <c r="AF239" i="24"/>
  <c r="H240" i="24"/>
  <c r="K240" i="24"/>
  <c r="AF240" i="24"/>
  <c r="AG240" i="24"/>
  <c r="H241" i="24"/>
  <c r="K241" i="24"/>
  <c r="AG241" i="24" s="1"/>
  <c r="AF241" i="24"/>
  <c r="H242" i="24"/>
  <c r="K242" i="24"/>
  <c r="AG242" i="24"/>
  <c r="H243" i="24"/>
  <c r="K243" i="24"/>
  <c r="N243" i="24" s="1"/>
  <c r="AF243" i="24"/>
  <c r="H244" i="24"/>
  <c r="K244" i="24"/>
  <c r="AF244" i="24"/>
  <c r="AG244" i="24"/>
  <c r="H245" i="24"/>
  <c r="K245" i="24"/>
  <c r="AG245" i="24" s="1"/>
  <c r="AF245" i="24"/>
  <c r="H246" i="24"/>
  <c r="AF246" i="24" s="1"/>
  <c r="K246" i="24"/>
  <c r="AG246" i="24" s="1"/>
  <c r="N246" i="24"/>
  <c r="Q246" i="24"/>
  <c r="W246" i="24" s="1"/>
  <c r="AH246" i="24"/>
  <c r="H247" i="24"/>
  <c r="K247" i="24"/>
  <c r="N247" i="24"/>
  <c r="Q247" i="24"/>
  <c r="AI247" i="24" s="1"/>
  <c r="AF247" i="24"/>
  <c r="AG247" i="24"/>
  <c r="AH247" i="24"/>
  <c r="H248" i="24"/>
  <c r="K248" i="24"/>
  <c r="N248" i="24"/>
  <c r="AH248" i="24" s="1"/>
  <c r="Q248" i="24"/>
  <c r="AI248" i="24" s="1"/>
  <c r="AF248" i="24"/>
  <c r="AG248" i="24"/>
  <c r="H249" i="24"/>
  <c r="AF249" i="24" s="1"/>
  <c r="K249" i="24"/>
  <c r="AG249" i="24" s="1"/>
  <c r="N249" i="24"/>
  <c r="AH249" i="24" s="1"/>
  <c r="Q249" i="24"/>
  <c r="W249" i="24"/>
  <c r="AI249" i="24"/>
  <c r="H250" i="24"/>
  <c r="AF250" i="24" s="1"/>
  <c r="K250" i="24"/>
  <c r="AG250" i="24" s="1"/>
  <c r="N250" i="24"/>
  <c r="Q250" i="24"/>
  <c r="W250" i="24" s="1"/>
  <c r="AH250" i="24"/>
  <c r="H251" i="24"/>
  <c r="K251" i="24"/>
  <c r="N251" i="24"/>
  <c r="Q251" i="24"/>
  <c r="AI251" i="24" s="1"/>
  <c r="AF251" i="24"/>
  <c r="AG251" i="24"/>
  <c r="AH251" i="24"/>
  <c r="H252" i="24"/>
  <c r="K252" i="24"/>
  <c r="N252" i="24"/>
  <c r="AH252" i="24" s="1"/>
  <c r="Q252" i="24"/>
  <c r="AI252" i="24" s="1"/>
  <c r="AF252" i="24"/>
  <c r="AG252" i="24"/>
  <c r="H253" i="24"/>
  <c r="K253" i="24"/>
  <c r="N253" i="24"/>
  <c r="AH253" i="24" s="1"/>
  <c r="Q253" i="24"/>
  <c r="AF253" i="24"/>
  <c r="AI253" i="24"/>
  <c r="H254" i="24"/>
  <c r="AF254" i="24" s="1"/>
  <c r="K254" i="24"/>
  <c r="AG254" i="24" s="1"/>
  <c r="N254" i="24"/>
  <c r="Q254" i="24"/>
  <c r="W254" i="24" s="1"/>
  <c r="AH254" i="24"/>
  <c r="H255" i="24"/>
  <c r="K255" i="24"/>
  <c r="N255" i="24"/>
  <c r="Q255" i="24"/>
  <c r="AI255" i="24" s="1"/>
  <c r="AF255" i="24"/>
  <c r="AG255" i="24"/>
  <c r="AH255" i="24"/>
  <c r="H256" i="24"/>
  <c r="K256" i="24"/>
  <c r="N256" i="24" s="1"/>
  <c r="AH256" i="24" s="1"/>
  <c r="Q256" i="24"/>
  <c r="AI256" i="24" s="1"/>
  <c r="AF256" i="24"/>
  <c r="AG256" i="24"/>
  <c r="H257" i="24"/>
  <c r="AF257" i="24" s="1"/>
  <c r="K257" i="24"/>
  <c r="AG257" i="24" s="1"/>
  <c r="Q257" i="24"/>
  <c r="AI257" i="24"/>
  <c r="H258" i="24"/>
  <c r="K258" i="24"/>
  <c r="Q258" i="24"/>
  <c r="AI258" i="24" s="1"/>
  <c r="AG258" i="24"/>
  <c r="H259" i="24"/>
  <c r="K259" i="24"/>
  <c r="N259" i="24" s="1"/>
  <c r="AH259" i="24" s="1"/>
  <c r="Q259" i="24"/>
  <c r="AI259" i="24" s="1"/>
  <c r="AF259" i="24"/>
  <c r="AG259" i="24"/>
  <c r="H260" i="24"/>
  <c r="K260" i="24"/>
  <c r="AF260" i="24"/>
  <c r="AG260" i="24"/>
  <c r="H261" i="24"/>
  <c r="K261" i="24"/>
  <c r="AG261" i="24" s="1"/>
  <c r="AF261" i="24"/>
  <c r="H262" i="24"/>
  <c r="K262" i="24"/>
  <c r="AG262" i="24" s="1"/>
  <c r="H263" i="24"/>
  <c r="Q263" i="24" s="1"/>
  <c r="AI263" i="24" s="1"/>
  <c r="K263" i="24"/>
  <c r="N263" i="24"/>
  <c r="AF263" i="24"/>
  <c r="AG263" i="24"/>
  <c r="AH263" i="24"/>
  <c r="H264" i="24"/>
  <c r="K264" i="24"/>
  <c r="AF264" i="24"/>
  <c r="AG264" i="24"/>
  <c r="H265" i="24"/>
  <c r="K265" i="24"/>
  <c r="AG265" i="24" s="1"/>
  <c r="AF265" i="24"/>
  <c r="H266" i="24"/>
  <c r="K266" i="24"/>
  <c r="AG266" i="24"/>
  <c r="H267" i="24"/>
  <c r="K267" i="24"/>
  <c r="N267" i="24" s="1"/>
  <c r="AF267" i="24"/>
  <c r="AG267" i="24"/>
  <c r="H268" i="24"/>
  <c r="K268" i="24"/>
  <c r="AF268" i="24"/>
  <c r="AG268" i="24"/>
  <c r="H269" i="24"/>
  <c r="K269" i="24"/>
  <c r="AG269" i="24" s="1"/>
  <c r="AF269" i="24"/>
  <c r="H270" i="24"/>
  <c r="K270" i="24"/>
  <c r="AG270" i="24" s="1"/>
  <c r="H271" i="24"/>
  <c r="AF271" i="24" s="1"/>
  <c r="K271" i="24"/>
  <c r="N271" i="24"/>
  <c r="Q271" i="24" s="1"/>
  <c r="AI271" i="24" s="1"/>
  <c r="AG271" i="24"/>
  <c r="H272" i="24"/>
  <c r="K272" i="24"/>
  <c r="AF272" i="24"/>
  <c r="AG272" i="24"/>
  <c r="H273" i="24"/>
  <c r="K273" i="24"/>
  <c r="AG273" i="24" s="1"/>
  <c r="AF273" i="24"/>
  <c r="H274" i="24"/>
  <c r="K274" i="24"/>
  <c r="AG274" i="24" s="1"/>
  <c r="H275" i="24"/>
  <c r="AF275" i="24" s="1"/>
  <c r="K275" i="24"/>
  <c r="N275" i="24"/>
  <c r="Q275" i="24" s="1"/>
  <c r="AI275" i="24" s="1"/>
  <c r="AG275" i="24"/>
  <c r="H276" i="24"/>
  <c r="AF276" i="24" s="1"/>
  <c r="K276" i="24"/>
  <c r="N276" i="24"/>
  <c r="AH276" i="24" s="1"/>
  <c r="AG276" i="24"/>
  <c r="H277" i="24"/>
  <c r="K277" i="24"/>
  <c r="AG277" i="24" s="1"/>
  <c r="AF277" i="24"/>
  <c r="H278" i="24"/>
  <c r="K278" i="24"/>
  <c r="AG278" i="24"/>
  <c r="H279" i="24"/>
  <c r="K279" i="24"/>
  <c r="N279" i="24"/>
  <c r="Q279" i="24"/>
  <c r="AI279" i="24" s="1"/>
  <c r="AF279" i="24"/>
  <c r="AG279" i="24"/>
  <c r="AH279" i="24"/>
  <c r="H280" i="24"/>
  <c r="K280" i="24"/>
  <c r="N280" i="24"/>
  <c r="AH280" i="24" s="1"/>
  <c r="Q280" i="24"/>
  <c r="AF280" i="24"/>
  <c r="AG280" i="24"/>
  <c r="AI280" i="24"/>
  <c r="H281" i="24"/>
  <c r="AF281" i="24" s="1"/>
  <c r="K281" i="24"/>
  <c r="AG281" i="24" s="1"/>
  <c r="N281" i="24"/>
  <c r="Q281" i="24"/>
  <c r="AI281" i="24" s="1"/>
  <c r="AH281" i="24"/>
  <c r="H282" i="24"/>
  <c r="AF282" i="24" s="1"/>
  <c r="K282" i="24"/>
  <c r="N282" i="24"/>
  <c r="Q282" i="24"/>
  <c r="W282" i="24"/>
  <c r="AG282" i="24"/>
  <c r="AH282" i="24"/>
  <c r="AI282" i="24"/>
  <c r="H283" i="24"/>
  <c r="K283" i="24"/>
  <c r="N283" i="24"/>
  <c r="Q283" i="24"/>
  <c r="AI283" i="24" s="1"/>
  <c r="AF283" i="24"/>
  <c r="AG283" i="24"/>
  <c r="AH283" i="24"/>
  <c r="H284" i="24"/>
  <c r="K284" i="24"/>
  <c r="N284" i="24"/>
  <c r="AH284" i="24" s="1"/>
  <c r="Q284" i="24"/>
  <c r="AI284" i="24" s="1"/>
  <c r="AF284" i="24"/>
  <c r="AG284" i="24"/>
  <c r="H285" i="24"/>
  <c r="K285" i="24"/>
  <c r="AG285" i="24" s="1"/>
  <c r="N285" i="24"/>
  <c r="AH285" i="24" s="1"/>
  <c r="Q285" i="24"/>
  <c r="AF285" i="24"/>
  <c r="AI285" i="24"/>
  <c r="H286" i="24"/>
  <c r="AF286" i="24" s="1"/>
  <c r="K286" i="24"/>
  <c r="AG286" i="24" s="1"/>
  <c r="N286" i="24"/>
  <c r="Q286" i="24"/>
  <c r="AH286" i="24"/>
  <c r="H287" i="24"/>
  <c r="K287" i="24"/>
  <c r="N287" i="24" s="1"/>
  <c r="AH287" i="24" s="1"/>
  <c r="Q287" i="24"/>
  <c r="AI287" i="24" s="1"/>
  <c r="AF287" i="24"/>
  <c r="AG287" i="24"/>
  <c r="H288" i="24"/>
  <c r="K288" i="24"/>
  <c r="N288" i="24"/>
  <c r="AH288" i="24" s="1"/>
  <c r="Q288" i="24"/>
  <c r="AF288" i="24"/>
  <c r="AG288" i="24"/>
  <c r="AI288" i="24"/>
  <c r="H289" i="24"/>
  <c r="K289" i="24"/>
  <c r="AG289" i="24" s="1"/>
  <c r="Q289" i="24"/>
  <c r="AF289" i="24"/>
  <c r="AI289" i="24"/>
  <c r="H290" i="24"/>
  <c r="K290" i="24"/>
  <c r="Q290" i="24"/>
  <c r="AG290" i="24"/>
  <c r="AI290" i="24"/>
  <c r="H291" i="24"/>
  <c r="K291" i="24"/>
  <c r="N291" i="24" s="1"/>
  <c r="AH291" i="24" s="1"/>
  <c r="Q291" i="24"/>
  <c r="AI291" i="24" s="1"/>
  <c r="AF291" i="24"/>
  <c r="AG291" i="24"/>
  <c r="H292" i="24"/>
  <c r="K292" i="24"/>
  <c r="AF292" i="24"/>
  <c r="H293" i="24"/>
  <c r="K293" i="24"/>
  <c r="AG293" i="24" s="1"/>
  <c r="H294" i="24"/>
  <c r="K294" i="24"/>
  <c r="AG294" i="24" s="1"/>
  <c r="H295" i="24"/>
  <c r="Q295" i="24" s="1"/>
  <c r="AI295" i="24" s="1"/>
  <c r="K295" i="24"/>
  <c r="N295" i="24"/>
  <c r="AF295" i="24"/>
  <c r="AG295" i="24"/>
  <c r="AH295" i="24"/>
  <c r="H296" i="24"/>
  <c r="K296" i="24"/>
  <c r="AF296" i="24"/>
  <c r="AG296" i="24"/>
  <c r="H297" i="24"/>
  <c r="K297" i="24"/>
  <c r="AG297" i="24" s="1"/>
  <c r="H298" i="24"/>
  <c r="K298" i="24"/>
  <c r="AG298" i="24" s="1"/>
  <c r="H299" i="24"/>
  <c r="Q299" i="24" s="1"/>
  <c r="AI299" i="24" s="1"/>
  <c r="K299" i="24"/>
  <c r="N299" i="24"/>
  <c r="AF299" i="24"/>
  <c r="AG299" i="24"/>
  <c r="AH299" i="24"/>
  <c r="H300" i="24"/>
  <c r="K300" i="24"/>
  <c r="AF300" i="24"/>
  <c r="AG300" i="24"/>
  <c r="H301" i="24"/>
  <c r="K301" i="24"/>
  <c r="AG301" i="24" s="1"/>
  <c r="AF301" i="24"/>
  <c r="H302" i="24"/>
  <c r="K302" i="24"/>
  <c r="AG302" i="24"/>
  <c r="H303" i="24"/>
  <c r="K303" i="24"/>
  <c r="N303" i="24" s="1"/>
  <c r="AF303" i="24"/>
  <c r="AG303" i="24"/>
  <c r="H304" i="24"/>
  <c r="K304" i="24"/>
  <c r="AF304" i="24"/>
  <c r="H305" i="24"/>
  <c r="K305" i="24"/>
  <c r="AG305" i="24" s="1"/>
  <c r="AF305" i="24"/>
  <c r="H306" i="24"/>
  <c r="K306" i="24"/>
  <c r="AG306" i="24"/>
  <c r="H307" i="24"/>
  <c r="K307" i="24"/>
  <c r="N307" i="24" s="1"/>
  <c r="AF307" i="24"/>
  <c r="AG307" i="24"/>
  <c r="H308" i="24"/>
  <c r="K308" i="24"/>
  <c r="AF308" i="24"/>
  <c r="H309" i="24"/>
  <c r="K309" i="24"/>
  <c r="AG309" i="24" s="1"/>
  <c r="H310" i="24"/>
  <c r="K310" i="24"/>
  <c r="AG310" i="24" s="1"/>
  <c r="H311" i="24"/>
  <c r="Q311" i="24" s="1"/>
  <c r="AI311" i="24" s="1"/>
  <c r="K311" i="24"/>
  <c r="N311" i="24"/>
  <c r="AF311" i="24"/>
  <c r="AG311" i="24"/>
  <c r="AH311" i="24"/>
  <c r="H312" i="24"/>
  <c r="K312" i="24"/>
  <c r="AF312" i="24"/>
  <c r="AG312" i="24"/>
  <c r="H313" i="24"/>
  <c r="K313" i="24"/>
  <c r="AG313" i="24" s="1"/>
  <c r="H314" i="24"/>
  <c r="AF314" i="24" s="1"/>
  <c r="K314" i="24"/>
  <c r="AG314" i="24" s="1"/>
  <c r="N314" i="24"/>
  <c r="Q314" i="24"/>
  <c r="AH314" i="24"/>
  <c r="H315" i="24"/>
  <c r="K315" i="24"/>
  <c r="N315" i="24"/>
  <c r="Q315" i="24"/>
  <c r="AI315" i="24" s="1"/>
  <c r="AF315" i="24"/>
  <c r="AG315" i="24"/>
  <c r="AH315" i="24"/>
  <c r="H316" i="24"/>
  <c r="K316" i="24"/>
  <c r="N316" i="24"/>
  <c r="AH316" i="24" s="1"/>
  <c r="Q316" i="24"/>
  <c r="AF316" i="24"/>
  <c r="AG316" i="24"/>
  <c r="AI316" i="24"/>
  <c r="H317" i="24"/>
  <c r="AF317" i="24" s="1"/>
  <c r="K317" i="24"/>
  <c r="AG317" i="24" s="1"/>
  <c r="N317" i="24"/>
  <c r="Q317" i="24"/>
  <c r="AI317" i="24" s="1"/>
  <c r="AH317" i="24"/>
  <c r="H318" i="24"/>
  <c r="AF318" i="24" s="1"/>
  <c r="K318" i="24"/>
  <c r="N318" i="24"/>
  <c r="Q318" i="24"/>
  <c r="W318" i="24"/>
  <c r="AG318" i="24"/>
  <c r="AH318" i="24"/>
  <c r="AI318" i="24"/>
  <c r="H319" i="24"/>
  <c r="K319" i="24"/>
  <c r="N319" i="24"/>
  <c r="Q319" i="24"/>
  <c r="AI319" i="24" s="1"/>
  <c r="AF319" i="24"/>
  <c r="AG319" i="24"/>
  <c r="AH319" i="24"/>
  <c r="H320" i="24"/>
  <c r="K320" i="24"/>
  <c r="N320" i="24"/>
  <c r="AH320" i="24" s="1"/>
  <c r="Q320" i="24"/>
  <c r="AI320" i="24" s="1"/>
  <c r="AF320" i="24"/>
  <c r="AG320" i="24"/>
  <c r="H321" i="24"/>
  <c r="AF321" i="24" s="1"/>
  <c r="K321" i="24"/>
  <c r="AG321" i="24" s="1"/>
  <c r="Q321" i="24"/>
  <c r="AI321" i="24"/>
  <c r="H322" i="24"/>
  <c r="K322" i="24"/>
  <c r="Q322" i="24"/>
  <c r="AG322" i="24"/>
  <c r="AI322" i="24"/>
  <c r="H323" i="24"/>
  <c r="K323" i="24"/>
  <c r="N323" i="24"/>
  <c r="Q323" i="24"/>
  <c r="AI323" i="24" s="1"/>
  <c r="AF323" i="24"/>
  <c r="AG323" i="24"/>
  <c r="AH323" i="24"/>
  <c r="H324" i="24"/>
  <c r="K324" i="24"/>
  <c r="N324" i="24" s="1"/>
  <c r="AH324" i="24" s="1"/>
  <c r="Q324" i="24"/>
  <c r="AI324" i="24" s="1"/>
  <c r="AF324" i="24"/>
  <c r="AG324" i="24"/>
  <c r="H325" i="24"/>
  <c r="N325" i="24" s="1"/>
  <c r="AH325" i="24" s="1"/>
  <c r="K325" i="24"/>
  <c r="AG325" i="24" s="1"/>
  <c r="Q325" i="24"/>
  <c r="AI325" i="24" s="1"/>
  <c r="AF325" i="24"/>
  <c r="H326" i="24"/>
  <c r="K326" i="24"/>
  <c r="AG326" i="24"/>
  <c r="H327" i="24"/>
  <c r="K327" i="24"/>
  <c r="N327" i="24" s="1"/>
  <c r="AF327" i="24"/>
  <c r="H328" i="24"/>
  <c r="AF328" i="24" s="1"/>
  <c r="K328" i="24"/>
  <c r="N328" i="24"/>
  <c r="AH328" i="24" s="1"/>
  <c r="AG328" i="24"/>
  <c r="H329" i="24"/>
  <c r="K329" i="24"/>
  <c r="AG329" i="24" s="1"/>
  <c r="AF329" i="24"/>
  <c r="H330" i="24"/>
  <c r="K330" i="24"/>
  <c r="AG330" i="24"/>
  <c r="H331" i="24"/>
  <c r="K331" i="24"/>
  <c r="N331" i="24" s="1"/>
  <c r="AF331" i="24"/>
  <c r="AG331" i="24"/>
  <c r="H332" i="24"/>
  <c r="K332" i="24"/>
  <c r="AG332" i="24"/>
  <c r="H333" i="24"/>
  <c r="K333" i="24"/>
  <c r="AG333" i="24" s="1"/>
  <c r="AF333" i="24"/>
  <c r="H334" i="24"/>
  <c r="AF334" i="24" s="1"/>
  <c r="K334" i="24"/>
  <c r="N334" i="24"/>
  <c r="AG334" i="24"/>
  <c r="H335" i="24"/>
  <c r="AF335" i="24" s="1"/>
  <c r="K335" i="24"/>
  <c r="N335" i="24"/>
  <c r="Q335" i="24" s="1"/>
  <c r="AI335" i="24" s="1"/>
  <c r="AG335" i="24"/>
  <c r="H336" i="24"/>
  <c r="K336" i="24"/>
  <c r="AF336" i="24"/>
  <c r="AG336" i="24"/>
  <c r="H337" i="24"/>
  <c r="K337" i="24"/>
  <c r="AG337" i="24" s="1"/>
  <c r="AF337" i="24"/>
  <c r="H338" i="24"/>
  <c r="AF338" i="24" s="1"/>
  <c r="K338" i="24"/>
  <c r="N338" i="24" s="1"/>
  <c r="AG338" i="24"/>
  <c r="H339" i="24"/>
  <c r="K339" i="24"/>
  <c r="AF339" i="24"/>
  <c r="H340" i="24"/>
  <c r="AF340" i="24" s="1"/>
  <c r="K340" i="24"/>
  <c r="N340" i="24"/>
  <c r="AH340" i="24" s="1"/>
  <c r="AG340" i="24"/>
  <c r="H341" i="24"/>
  <c r="K341" i="24"/>
  <c r="AG341" i="24" s="1"/>
  <c r="H342" i="24"/>
  <c r="K342" i="24"/>
  <c r="AG342" i="24" s="1"/>
  <c r="H343" i="24"/>
  <c r="K343" i="24"/>
  <c r="AF343" i="24"/>
  <c r="H344" i="24"/>
  <c r="K344" i="24"/>
  <c r="N344" i="24" s="1"/>
  <c r="AH344" i="24" s="1"/>
  <c r="AF344" i="24"/>
  <c r="AG344" i="24"/>
  <c r="H345" i="24"/>
  <c r="K345" i="24"/>
  <c r="N345" i="24" s="1"/>
  <c r="AH345" i="24" s="1"/>
  <c r="AF345" i="24"/>
  <c r="H346" i="24"/>
  <c r="K346" i="24"/>
  <c r="AF346" i="24"/>
  <c r="H347" i="24"/>
  <c r="K347" i="24"/>
  <c r="AG347" i="24" s="1"/>
  <c r="H348" i="24"/>
  <c r="AF348" i="24" s="1"/>
  <c r="K348" i="24"/>
  <c r="N348" i="24"/>
  <c r="Q348" i="24" s="1"/>
  <c r="AI348" i="24" s="1"/>
  <c r="AG348" i="24"/>
  <c r="H349" i="24"/>
  <c r="K349" i="24"/>
  <c r="N349" i="24"/>
  <c r="AH349" i="24" s="1"/>
  <c r="Q349" i="24"/>
  <c r="AF349" i="24"/>
  <c r="AG349" i="24"/>
  <c r="AI349" i="24"/>
  <c r="H350" i="24"/>
  <c r="AF350" i="24" s="1"/>
  <c r="K350" i="24"/>
  <c r="AG350" i="24" s="1"/>
  <c r="N350" i="24"/>
  <c r="Q350" i="24"/>
  <c r="AH350" i="24"/>
  <c r="AI350" i="24"/>
  <c r="H351" i="24"/>
  <c r="AF351" i="24" s="1"/>
  <c r="K351" i="24"/>
  <c r="W351" i="24" s="1"/>
  <c r="N351" i="24"/>
  <c r="Q351" i="24"/>
  <c r="AG351" i="24"/>
  <c r="AH351" i="24"/>
  <c r="AI351" i="24"/>
  <c r="H352" i="24"/>
  <c r="K352" i="24"/>
  <c r="N352" i="24"/>
  <c r="Q352" i="24"/>
  <c r="AI352" i="24" s="1"/>
  <c r="AF352" i="24"/>
  <c r="AG352" i="24"/>
  <c r="AH352" i="24"/>
  <c r="H353" i="24"/>
  <c r="K353" i="24"/>
  <c r="N353" i="24"/>
  <c r="AH353" i="24" s="1"/>
  <c r="Q353" i="24"/>
  <c r="AF353" i="24"/>
  <c r="AG353" i="24"/>
  <c r="AI353" i="24"/>
  <c r="H354" i="24"/>
  <c r="K354" i="24"/>
  <c r="N354" i="24"/>
  <c r="Q354" i="24"/>
  <c r="AI354" i="24" s="1"/>
  <c r="AF354" i="24"/>
  <c r="AH354" i="24"/>
  <c r="H355" i="24"/>
  <c r="K355" i="24"/>
  <c r="Q355" i="24"/>
  <c r="AI355" i="24" s="1"/>
  <c r="AG355" i="24"/>
  <c r="H356" i="24"/>
  <c r="K356" i="24"/>
  <c r="N356" i="24"/>
  <c r="Q356" i="24"/>
  <c r="AI356" i="24" s="1"/>
  <c r="AF356" i="24"/>
  <c r="AG356" i="24"/>
  <c r="AH356" i="24"/>
  <c r="H357" i="24"/>
  <c r="K357" i="24"/>
  <c r="AG357" i="24" s="1"/>
  <c r="Q357" i="24"/>
  <c r="AF357" i="24"/>
  <c r="AI357" i="24"/>
  <c r="H358" i="24"/>
  <c r="K358" i="24"/>
  <c r="AG358" i="24" s="1"/>
  <c r="Q358" i="24"/>
  <c r="AI358" i="24"/>
  <c r="H359" i="24"/>
  <c r="K359" i="24"/>
  <c r="Q359" i="24"/>
  <c r="AG359" i="24"/>
  <c r="AI359" i="24"/>
  <c r="H360" i="24"/>
  <c r="Q360" i="24" s="1"/>
  <c r="AI360" i="24" s="1"/>
  <c r="K360" i="24"/>
  <c r="N360" i="24"/>
  <c r="AF360" i="24"/>
  <c r="AG360" i="24"/>
  <c r="AH360" i="24"/>
  <c r="H361" i="24"/>
  <c r="K361" i="24"/>
  <c r="AF361" i="24"/>
  <c r="AG361" i="24"/>
  <c r="H362" i="24"/>
  <c r="K362" i="24"/>
  <c r="AG362" i="24" s="1"/>
  <c r="AF362" i="24"/>
  <c r="H363" i="24"/>
  <c r="K363" i="24"/>
  <c r="AG363" i="24"/>
  <c r="H364" i="24"/>
  <c r="K364" i="24"/>
  <c r="N364" i="24" s="1"/>
  <c r="AF364" i="24"/>
  <c r="AG364" i="24"/>
  <c r="H365" i="24"/>
  <c r="K365" i="24"/>
  <c r="AF365" i="24"/>
  <c r="H366" i="24"/>
  <c r="K366" i="24"/>
  <c r="AG366" i="24" s="1"/>
  <c r="AF366" i="24"/>
  <c r="H367" i="24"/>
  <c r="K367" i="24"/>
  <c r="AG367" i="24"/>
  <c r="H368" i="24"/>
  <c r="K368" i="24"/>
  <c r="N368" i="24" s="1"/>
  <c r="AF368" i="24"/>
  <c r="AG368" i="24"/>
  <c r="H369" i="24"/>
  <c r="K369" i="24"/>
  <c r="AF369" i="24"/>
  <c r="H370" i="24"/>
  <c r="K370" i="24"/>
  <c r="AG370" i="24" s="1"/>
  <c r="H371" i="24"/>
  <c r="K371" i="24"/>
  <c r="AG371" i="24" s="1"/>
  <c r="H372" i="24"/>
  <c r="Q372" i="24" s="1"/>
  <c r="AI372" i="24" s="1"/>
  <c r="K372" i="24"/>
  <c r="N372" i="24"/>
  <c r="AF372" i="24"/>
  <c r="AG372" i="24"/>
  <c r="AH372" i="24"/>
  <c r="H373" i="24"/>
  <c r="K373" i="24"/>
  <c r="AF373" i="24"/>
  <c r="AG373" i="24"/>
  <c r="H374" i="24"/>
  <c r="K374" i="24"/>
  <c r="AG374" i="24" s="1"/>
  <c r="H375" i="24"/>
  <c r="K375" i="24"/>
  <c r="AG375" i="24" s="1"/>
  <c r="H376" i="24"/>
  <c r="Q376" i="24" s="1"/>
  <c r="AI376" i="24" s="1"/>
  <c r="K376" i="24"/>
  <c r="N376" i="24"/>
  <c r="AF376" i="24"/>
  <c r="AG376" i="24"/>
  <c r="AH376" i="24"/>
  <c r="H377" i="24"/>
  <c r="K377" i="24"/>
  <c r="AF377" i="24"/>
  <c r="AG377" i="24"/>
  <c r="H378" i="24"/>
  <c r="K378" i="24"/>
  <c r="AG378" i="24" s="1"/>
  <c r="AF378" i="24"/>
  <c r="H379" i="24"/>
  <c r="K379" i="24"/>
  <c r="AG379" i="24"/>
  <c r="H380" i="24"/>
  <c r="K380" i="24"/>
  <c r="N380" i="24" s="1"/>
  <c r="AF380" i="24"/>
  <c r="AG380" i="24"/>
  <c r="H381" i="24"/>
  <c r="K381" i="24"/>
  <c r="AF381" i="24"/>
  <c r="H382" i="24"/>
  <c r="K382" i="24"/>
  <c r="AG382" i="24" s="1"/>
  <c r="AF382" i="24"/>
  <c r="H383" i="24"/>
  <c r="AF383" i="24" s="1"/>
  <c r="K383" i="24"/>
  <c r="N383" i="24"/>
  <c r="AH383" i="24" s="1"/>
  <c r="Q383" i="24"/>
  <c r="AG383" i="24"/>
  <c r="AI383" i="24"/>
  <c r="H384" i="24"/>
  <c r="K384" i="24"/>
  <c r="N384" i="24"/>
  <c r="Q384" i="24"/>
  <c r="AI384" i="24" s="1"/>
  <c r="AF384" i="24"/>
  <c r="AG384" i="24"/>
  <c r="AH384" i="24"/>
  <c r="H385" i="24"/>
  <c r="K385" i="24"/>
  <c r="N385" i="24"/>
  <c r="AH385" i="24" s="1"/>
  <c r="Q385" i="24"/>
  <c r="AF385" i="24"/>
  <c r="AG385" i="24"/>
  <c r="AI385" i="24"/>
  <c r="H386" i="24"/>
  <c r="K386" i="24"/>
  <c r="AG386" i="24" s="1"/>
  <c r="N386" i="24"/>
  <c r="Q386" i="24"/>
  <c r="AI386" i="24" s="1"/>
  <c r="AF386" i="24"/>
  <c r="AH386" i="24"/>
  <c r="H387" i="24"/>
  <c r="AF387" i="24" s="1"/>
  <c r="K387" i="24"/>
  <c r="N387" i="24"/>
  <c r="Q387" i="24"/>
  <c r="W387" i="24"/>
  <c r="AG387" i="24"/>
  <c r="AH387" i="24"/>
  <c r="AI387" i="24"/>
  <c r="H388" i="24"/>
  <c r="K388" i="24"/>
  <c r="N388" i="24"/>
  <c r="Q388" i="24"/>
  <c r="AI388" i="24" s="1"/>
  <c r="AF388" i="24"/>
  <c r="AG388" i="24"/>
  <c r="AH388" i="24"/>
  <c r="H389" i="24"/>
  <c r="K389" i="24"/>
  <c r="N389" i="24" s="1"/>
  <c r="AH389" i="24" s="1"/>
  <c r="Q389" i="24"/>
  <c r="AI389" i="24" s="1"/>
  <c r="AF389" i="24"/>
  <c r="AG389" i="24"/>
  <c r="H390" i="24"/>
  <c r="N390" i="24" s="1"/>
  <c r="AH390" i="24" s="1"/>
  <c r="K390" i="24"/>
  <c r="AG390" i="24" s="1"/>
  <c r="Q390" i="24"/>
  <c r="AI390" i="24" s="1"/>
  <c r="AF390" i="24"/>
  <c r="H391" i="24"/>
  <c r="K391" i="24"/>
  <c r="Q391" i="24"/>
  <c r="AG391" i="24"/>
  <c r="AI391" i="24"/>
  <c r="H392" i="24"/>
  <c r="K392" i="24"/>
  <c r="N392" i="24" s="1"/>
  <c r="AH392" i="24" s="1"/>
  <c r="Q392" i="24"/>
  <c r="AI392" i="24" s="1"/>
  <c r="AF392" i="24"/>
  <c r="AG392" i="24"/>
  <c r="H393" i="24"/>
  <c r="AF393" i="24" s="1"/>
  <c r="K393" i="24"/>
  <c r="N393" i="24"/>
  <c r="AH393" i="24" s="1"/>
  <c r="AG393" i="24"/>
  <c r="H394" i="24"/>
  <c r="K394" i="24"/>
  <c r="AG394" i="24" s="1"/>
  <c r="AF394" i="24"/>
  <c r="H395" i="24"/>
  <c r="K395" i="24"/>
  <c r="AG395" i="24"/>
  <c r="H396" i="24"/>
  <c r="K396" i="24"/>
  <c r="N396" i="24" s="1"/>
  <c r="AF396" i="24"/>
  <c r="H397" i="24"/>
  <c r="AF397" i="24" s="1"/>
  <c r="K397" i="24"/>
  <c r="N397" i="24"/>
  <c r="AH397" i="24" s="1"/>
  <c r="AG397" i="24"/>
  <c r="H398" i="24"/>
  <c r="K398" i="24"/>
  <c r="AG398" i="24" s="1"/>
  <c r="AF398" i="24"/>
  <c r="H399" i="24"/>
  <c r="K399" i="24"/>
  <c r="AG399" i="24"/>
  <c r="H400" i="24"/>
  <c r="K400" i="24"/>
  <c r="N400" i="24" s="1"/>
  <c r="AF400" i="24"/>
  <c r="H401" i="24"/>
  <c r="K401" i="24"/>
  <c r="N401" i="24" s="1"/>
  <c r="AH401" i="24" s="1"/>
  <c r="AF401" i="24"/>
  <c r="H402" i="24"/>
  <c r="K402" i="24"/>
  <c r="AF402" i="24"/>
  <c r="H403" i="24"/>
  <c r="K403" i="24"/>
  <c r="AG403" i="24" s="1"/>
  <c r="H404" i="24"/>
  <c r="AF404" i="24" s="1"/>
  <c r="K404" i="24"/>
  <c r="N404" i="24"/>
  <c r="Q404" i="24" s="1"/>
  <c r="AI404" i="24" s="1"/>
  <c r="AG404" i="24"/>
  <c r="H405" i="24"/>
  <c r="AF405" i="24" s="1"/>
  <c r="K405" i="24"/>
  <c r="N405" i="24"/>
  <c r="AH405" i="24" s="1"/>
  <c r="AG405" i="24"/>
  <c r="H406" i="24"/>
  <c r="K406" i="24"/>
  <c r="AG406" i="24" s="1"/>
  <c r="AF406" i="24"/>
  <c r="H407" i="24"/>
  <c r="K407" i="24"/>
  <c r="AG407" i="24"/>
  <c r="H408" i="24"/>
  <c r="K408" i="24"/>
  <c r="N408" i="24" s="1"/>
  <c r="Q408" i="24" s="1"/>
  <c r="AI408" i="24" s="1"/>
  <c r="AF408" i="24"/>
  <c r="H409" i="24"/>
  <c r="AF409" i="24" s="1"/>
  <c r="K409" i="24"/>
  <c r="N409" i="24"/>
  <c r="AH409" i="24" s="1"/>
  <c r="AG409" i="24"/>
  <c r="H410" i="24"/>
  <c r="K410" i="24"/>
  <c r="AG410" i="24" s="1"/>
  <c r="AF410" i="24"/>
  <c r="H411" i="24"/>
  <c r="K411" i="24"/>
  <c r="AG411" i="24"/>
  <c r="H412" i="24"/>
  <c r="K412" i="24"/>
  <c r="N412" i="24" s="1"/>
  <c r="AF412" i="24"/>
  <c r="H413" i="24"/>
  <c r="AF413" i="24" s="1"/>
  <c r="K413" i="24"/>
  <c r="N413" i="24"/>
  <c r="AH413" i="24" s="1"/>
  <c r="AG413" i="24"/>
  <c r="H414" i="24"/>
  <c r="K414" i="24"/>
  <c r="AG414" i="24" s="1"/>
  <c r="AF414" i="24"/>
  <c r="H415" i="24"/>
  <c r="K415" i="24"/>
  <c r="AG415" i="24"/>
  <c r="H416" i="24"/>
  <c r="K416" i="24"/>
  <c r="N416" i="24" s="1"/>
  <c r="Q416" i="24" s="1"/>
  <c r="AI416" i="24" s="1"/>
  <c r="AF416" i="24"/>
  <c r="H417" i="24"/>
  <c r="K417" i="24"/>
  <c r="N417" i="24"/>
  <c r="AH417" i="24" s="1"/>
  <c r="Q417" i="24"/>
  <c r="AF417" i="24"/>
  <c r="AG417" i="24"/>
  <c r="AI417" i="24"/>
  <c r="H418" i="24"/>
  <c r="AF418" i="24" s="1"/>
  <c r="K418" i="24"/>
  <c r="AG418" i="24" s="1"/>
  <c r="N418" i="24"/>
  <c r="Q418" i="24"/>
  <c r="AI418" i="24" s="1"/>
  <c r="AH418" i="24"/>
  <c r="H419" i="24"/>
  <c r="AF419" i="24" s="1"/>
  <c r="K419" i="24"/>
  <c r="N419" i="24"/>
  <c r="Q419" i="24"/>
  <c r="W419" i="24"/>
  <c r="AG419" i="24"/>
  <c r="AH419" i="24"/>
  <c r="AI419" i="24"/>
  <c r="H420" i="24"/>
  <c r="K420" i="24"/>
  <c r="N420" i="24"/>
  <c r="Q420" i="24"/>
  <c r="AI420" i="24" s="1"/>
  <c r="AF420" i="24"/>
  <c r="AG420" i="24"/>
  <c r="AH420" i="24"/>
  <c r="H421" i="24"/>
  <c r="K421" i="24"/>
  <c r="Q421" i="24"/>
  <c r="AF421" i="24"/>
  <c r="AI421" i="24"/>
  <c r="H422" i="24"/>
  <c r="AF422" i="24" s="1"/>
  <c r="K422" i="24"/>
  <c r="Q422" i="24"/>
  <c r="AI422" i="24" s="1"/>
  <c r="H423" i="24"/>
  <c r="K423" i="24"/>
  <c r="Q423" i="24"/>
  <c r="AG423" i="24"/>
  <c r="AI423" i="24"/>
  <c r="H424" i="24"/>
  <c r="K424" i="24"/>
  <c r="N424" i="24"/>
  <c r="Q424" i="24"/>
  <c r="AI424" i="24" s="1"/>
  <c r="AF424" i="24"/>
  <c r="AG424" i="24"/>
  <c r="AH424" i="24"/>
  <c r="H425" i="24"/>
  <c r="K425" i="24"/>
  <c r="AG425" i="24" s="1"/>
  <c r="Q425" i="24"/>
  <c r="AF425" i="24"/>
  <c r="AI425" i="24"/>
  <c r="H426" i="24"/>
  <c r="K426" i="24"/>
  <c r="AG426" i="24" s="1"/>
  <c r="AF426" i="24"/>
  <c r="H427" i="24"/>
  <c r="K427" i="24"/>
  <c r="AG427" i="24" s="1"/>
  <c r="H428" i="24"/>
  <c r="K428" i="24"/>
  <c r="N428" i="24"/>
  <c r="AH428" i="24" s="1"/>
  <c r="AG428" i="24"/>
  <c r="H429" i="24"/>
  <c r="K429" i="24"/>
  <c r="AF429" i="24"/>
  <c r="AG429" i="24"/>
  <c r="H430" i="24"/>
  <c r="K430" i="24"/>
  <c r="AG430" i="24" s="1"/>
  <c r="AF430" i="24"/>
  <c r="H431" i="24"/>
  <c r="K431" i="24"/>
  <c r="AG431" i="24"/>
  <c r="H432" i="24"/>
  <c r="K432" i="24"/>
  <c r="N432" i="24" s="1"/>
  <c r="AH432" i="24" s="1"/>
  <c r="Q432" i="24"/>
  <c r="AI432" i="24" s="1"/>
  <c r="AF432" i="24"/>
  <c r="AG432" i="24"/>
  <c r="H433" i="24"/>
  <c r="K433" i="24"/>
  <c r="AF433" i="24"/>
  <c r="AG433" i="24"/>
  <c r="H434" i="24"/>
  <c r="K434" i="24"/>
  <c r="AG434" i="24" s="1"/>
  <c r="AF434" i="24"/>
  <c r="H435" i="24"/>
  <c r="K435" i="24"/>
  <c r="AG435" i="24" s="1"/>
  <c r="H436" i="24"/>
  <c r="AF436" i="24" s="1"/>
  <c r="K436" i="24"/>
  <c r="N436" i="24"/>
  <c r="Q436" i="24" s="1"/>
  <c r="AI436" i="24" s="1"/>
  <c r="AG436" i="24"/>
  <c r="H437" i="24"/>
  <c r="K437" i="24"/>
  <c r="AF437" i="24"/>
  <c r="AG437" i="24"/>
  <c r="H438" i="24"/>
  <c r="K438" i="24"/>
  <c r="AG438" i="24" s="1"/>
  <c r="AF438" i="24"/>
  <c r="H439" i="24"/>
  <c r="K439" i="24"/>
  <c r="AG439" i="24"/>
  <c r="H440" i="24"/>
  <c r="K440" i="24"/>
  <c r="N440" i="24" s="1"/>
  <c r="AH440" i="24" s="1"/>
  <c r="Q440" i="24"/>
  <c r="AI440" i="24" s="1"/>
  <c r="AF440" i="24"/>
  <c r="AG440" i="24"/>
  <c r="H441" i="24"/>
  <c r="K441" i="24"/>
  <c r="AF441" i="24"/>
  <c r="AG441" i="24"/>
  <c r="H442" i="24"/>
  <c r="K442" i="24"/>
  <c r="AG442" i="24" s="1"/>
  <c r="AF442" i="24"/>
  <c r="H443" i="24"/>
  <c r="K443" i="24"/>
  <c r="AG443" i="24" s="1"/>
  <c r="H444" i="24"/>
  <c r="K444" i="24"/>
  <c r="N444" i="24"/>
  <c r="AH444" i="24" s="1"/>
  <c r="AF444" i="24"/>
  <c r="AG444" i="24"/>
  <c r="H445" i="24"/>
  <c r="K445" i="24"/>
  <c r="AF445" i="24"/>
  <c r="AG445" i="24"/>
  <c r="H446" i="24"/>
  <c r="K446" i="24"/>
  <c r="AG446" i="24" s="1"/>
  <c r="AF446" i="24"/>
  <c r="H447" i="24"/>
  <c r="K447" i="24"/>
  <c r="AG447" i="24"/>
  <c r="H448" i="24"/>
  <c r="K448" i="24"/>
  <c r="AF448" i="24"/>
  <c r="H449" i="24"/>
  <c r="K449" i="24"/>
  <c r="AF449" i="24"/>
  <c r="AG449" i="24"/>
  <c r="H450" i="24"/>
  <c r="K450" i="24"/>
  <c r="AG450" i="24" s="1"/>
  <c r="AF450" i="24"/>
  <c r="H451" i="24"/>
  <c r="AF451" i="24" s="1"/>
  <c r="K451" i="24"/>
  <c r="AG451" i="24" s="1"/>
  <c r="N451" i="24"/>
  <c r="Q451" i="24"/>
  <c r="AH451" i="24"/>
  <c r="H452" i="24"/>
  <c r="K452" i="24"/>
  <c r="N452" i="24"/>
  <c r="Q452" i="24"/>
  <c r="AI452" i="24" s="1"/>
  <c r="AF452" i="24"/>
  <c r="AG452" i="24"/>
  <c r="AH452" i="24"/>
  <c r="H453" i="24"/>
  <c r="K453" i="24"/>
  <c r="N453" i="24"/>
  <c r="AH453" i="24" s="1"/>
  <c r="Q453" i="24"/>
  <c r="AI453" i="24" s="1"/>
  <c r="AF453" i="24"/>
  <c r="AG453" i="24"/>
  <c r="H454" i="24"/>
  <c r="AF454" i="24" s="1"/>
  <c r="K454" i="24"/>
  <c r="AG454" i="24" s="1"/>
  <c r="N454" i="24"/>
  <c r="AH454" i="24" s="1"/>
  <c r="Q454" i="24"/>
  <c r="W454" i="24"/>
  <c r="AI454" i="24"/>
  <c r="H455" i="24"/>
  <c r="AF455" i="24" s="1"/>
  <c r="K455" i="24"/>
  <c r="AG455" i="24" s="1"/>
  <c r="N455" i="24"/>
  <c r="Q455" i="24"/>
  <c r="AI455" i="24" s="1"/>
  <c r="AH455" i="24"/>
  <c r="H456" i="24"/>
  <c r="K456" i="24"/>
  <c r="N456" i="24" s="1"/>
  <c r="AH456" i="24" s="1"/>
  <c r="Q456" i="24"/>
  <c r="AI456" i="24" s="1"/>
  <c r="AF456" i="24"/>
  <c r="AG456" i="24"/>
  <c r="H457" i="24"/>
  <c r="AF457" i="24" s="1"/>
  <c r="K457" i="24"/>
  <c r="Q457" i="24"/>
  <c r="AI457" i="24"/>
  <c r="H458" i="24"/>
  <c r="K458" i="24"/>
  <c r="Q458" i="24"/>
  <c r="AF458" i="24"/>
  <c r="AI458" i="24"/>
  <c r="H459" i="24"/>
  <c r="K459" i="24"/>
  <c r="Q459" i="24"/>
  <c r="AG459" i="24"/>
  <c r="AI459" i="24"/>
  <c r="H460" i="24"/>
  <c r="K460" i="24"/>
  <c r="AG460" i="24" s="1"/>
  <c r="Q460" i="24"/>
  <c r="AI460" i="24" s="1"/>
  <c r="AF460" i="24"/>
  <c r="H461" i="24"/>
  <c r="K461" i="24"/>
  <c r="AF461" i="24"/>
  <c r="H462" i="24"/>
  <c r="K462" i="24"/>
  <c r="AG462" i="24" s="1"/>
  <c r="H463" i="24"/>
  <c r="K463" i="24"/>
  <c r="AG463" i="24" s="1"/>
  <c r="H464" i="24"/>
  <c r="K464" i="24"/>
  <c r="N464" i="24" s="1"/>
  <c r="AF464" i="24"/>
  <c r="H465" i="24"/>
  <c r="K465" i="24"/>
  <c r="N465" i="24" s="1"/>
  <c r="AH465" i="24" s="1"/>
  <c r="AF465" i="24"/>
  <c r="H466" i="24"/>
  <c r="K466" i="24"/>
  <c r="AG466" i="24" s="1"/>
  <c r="H467" i="24"/>
  <c r="K467" i="24"/>
  <c r="AG467" i="24" s="1"/>
  <c r="H468" i="24"/>
  <c r="AF468" i="24" s="1"/>
  <c r="K468" i="24"/>
  <c r="N468" i="24"/>
  <c r="Q468" i="24" s="1"/>
  <c r="AI468" i="24" s="1"/>
  <c r="AG468" i="24"/>
  <c r="H469" i="24"/>
  <c r="AF469" i="24" s="1"/>
  <c r="K469" i="24"/>
  <c r="N469" i="24"/>
  <c r="AH469" i="24" s="1"/>
  <c r="H470" i="24"/>
  <c r="K470" i="24"/>
  <c r="AG470" i="24" s="1"/>
  <c r="H471" i="24"/>
  <c r="K471" i="24"/>
  <c r="AG471" i="24"/>
  <c r="H472" i="24"/>
  <c r="K472" i="24"/>
  <c r="N472" i="24" s="1"/>
  <c r="AF472" i="24"/>
  <c r="H473" i="24"/>
  <c r="K473" i="24"/>
  <c r="N473" i="24" s="1"/>
  <c r="AH473" i="24" s="1"/>
  <c r="AF473" i="24"/>
  <c r="H474" i="24"/>
  <c r="K474" i="24"/>
  <c r="AG474" i="24" s="1"/>
  <c r="AF474" i="24"/>
  <c r="H475" i="24"/>
  <c r="K475" i="24"/>
  <c r="AG475" i="24"/>
  <c r="H476" i="24"/>
  <c r="K476" i="24"/>
  <c r="AF476" i="24"/>
  <c r="AG476" i="24"/>
  <c r="H477" i="24"/>
  <c r="K477" i="24"/>
  <c r="AF477" i="24"/>
  <c r="AG477" i="24"/>
  <c r="H478" i="24"/>
  <c r="K478" i="24"/>
  <c r="AF478" i="24"/>
  <c r="H479" i="24"/>
  <c r="AF479" i="24" s="1"/>
  <c r="K479" i="24"/>
  <c r="N479" i="24"/>
  <c r="AH479" i="24" s="1"/>
  <c r="AG479" i="24"/>
  <c r="H480" i="24"/>
  <c r="AF480" i="24" s="1"/>
  <c r="K480" i="24"/>
  <c r="N480" i="24"/>
  <c r="Q480" i="24" s="1"/>
  <c r="AI480" i="24" s="1"/>
  <c r="AG480" i="24"/>
  <c r="H481" i="24"/>
  <c r="K481" i="24"/>
  <c r="AF481" i="24"/>
  <c r="AG481" i="24"/>
  <c r="H482" i="24"/>
  <c r="K482" i="24"/>
  <c r="AG482" i="24" s="1"/>
  <c r="AF482" i="24"/>
  <c r="H483" i="24"/>
  <c r="AF483" i="24" s="1"/>
  <c r="K483" i="24"/>
  <c r="N483" i="24"/>
  <c r="AG483" i="24"/>
  <c r="H484" i="24"/>
  <c r="K484" i="24"/>
  <c r="AF484" i="24"/>
  <c r="H485" i="24"/>
  <c r="AF485" i="24" s="1"/>
  <c r="K485" i="24"/>
  <c r="AG485" i="24" s="1"/>
  <c r="N485" i="24"/>
  <c r="Q485" i="24"/>
  <c r="AI485" i="24"/>
  <c r="H486" i="24"/>
  <c r="AF486" i="24" s="1"/>
  <c r="K486" i="24"/>
  <c r="AG486" i="24" s="1"/>
  <c r="N486" i="24"/>
  <c r="Q486" i="24"/>
  <c r="W486" i="24" s="1"/>
  <c r="AH486" i="24"/>
  <c r="AI486" i="24"/>
  <c r="H487" i="24"/>
  <c r="AF487" i="24" s="1"/>
  <c r="K487" i="24"/>
  <c r="AG487" i="24" s="1"/>
  <c r="N487" i="24"/>
  <c r="Q487" i="24"/>
  <c r="AI487" i="24" s="1"/>
  <c r="H488" i="24"/>
  <c r="K488" i="24"/>
  <c r="N488" i="24"/>
  <c r="Q488" i="24"/>
  <c r="AI488" i="24" s="1"/>
  <c r="AF488" i="24"/>
  <c r="AG488" i="24"/>
  <c r="AH488" i="24"/>
  <c r="H489" i="24"/>
  <c r="K489" i="24"/>
  <c r="AG489" i="24" s="1"/>
  <c r="Q489" i="24"/>
  <c r="AI489" i="24"/>
  <c r="H490" i="24"/>
  <c r="AF490" i="24" s="1"/>
  <c r="K490" i="24"/>
  <c r="N490" i="24" s="1"/>
  <c r="Q490" i="24"/>
  <c r="AI490" i="24" s="1"/>
  <c r="H491" i="24"/>
  <c r="AF491" i="24" s="1"/>
  <c r="K491" i="24"/>
  <c r="Q491" i="24"/>
  <c r="AI491" i="24" s="1"/>
  <c r="H492" i="24"/>
  <c r="AF492" i="24" s="1"/>
  <c r="K492" i="24"/>
  <c r="AG492" i="24" s="1"/>
  <c r="Q492" i="24"/>
  <c r="AI492" i="24"/>
  <c r="H493" i="24"/>
  <c r="K493" i="24"/>
  <c r="AG493" i="24" s="1"/>
  <c r="Q493" i="24"/>
  <c r="AI493" i="24"/>
  <c r="H494" i="24"/>
  <c r="AF494" i="24" s="1"/>
  <c r="K494" i="24"/>
  <c r="N494" i="24" s="1"/>
  <c r="Q494" i="24" s="1"/>
  <c r="AI494" i="24" s="1"/>
  <c r="H495" i="24"/>
  <c r="K495" i="24"/>
  <c r="AF495" i="24"/>
  <c r="AG495" i="24"/>
  <c r="H496" i="24"/>
  <c r="K496" i="24"/>
  <c r="AG496" i="24" s="1"/>
  <c r="H497" i="24"/>
  <c r="K497" i="24"/>
  <c r="AG497" i="24" s="1"/>
  <c r="H498" i="24"/>
  <c r="AF498" i="24" s="1"/>
  <c r="K498" i="24"/>
  <c r="N498" i="24"/>
  <c r="AH498" i="24" s="1"/>
  <c r="AG498" i="24"/>
  <c r="H499" i="24"/>
  <c r="AF499" i="24" s="1"/>
  <c r="K499" i="24"/>
  <c r="AG499" i="24" s="1"/>
  <c r="N499" i="24"/>
  <c r="AH499" i="24" s="1"/>
  <c r="H500" i="24"/>
  <c r="AF500" i="24" s="1"/>
  <c r="K500" i="24"/>
  <c r="AG500" i="24" s="1"/>
  <c r="H501" i="24"/>
  <c r="K501" i="24"/>
  <c r="AG501" i="24" s="1"/>
  <c r="H502" i="24"/>
  <c r="AF502" i="24" s="1"/>
  <c r="K502" i="24"/>
  <c r="N502" i="24"/>
  <c r="AG502" i="24"/>
  <c r="H503" i="24"/>
  <c r="K503" i="24"/>
  <c r="AG503" i="24" s="1"/>
  <c r="AF503" i="24"/>
  <c r="H504" i="24"/>
  <c r="K504" i="24"/>
  <c r="AG504" i="24" s="1"/>
  <c r="AF504" i="24"/>
  <c r="H505" i="24"/>
  <c r="K505" i="24"/>
  <c r="AG505" i="24" s="1"/>
  <c r="H506" i="24"/>
  <c r="AF506" i="24" s="1"/>
  <c r="K506" i="24"/>
  <c r="N506" i="24" s="1"/>
  <c r="H507" i="24"/>
  <c r="K507" i="24"/>
  <c r="AG507" i="24" s="1"/>
  <c r="AF507" i="24"/>
  <c r="H508" i="24"/>
  <c r="AF508" i="24" s="1"/>
  <c r="K508" i="24"/>
  <c r="AG508" i="24" s="1"/>
  <c r="H509" i="24"/>
  <c r="K509" i="24"/>
  <c r="AG509" i="24" s="1"/>
  <c r="H510" i="24"/>
  <c r="AF510" i="24" s="1"/>
  <c r="K510" i="24"/>
  <c r="N510" i="24" s="1"/>
  <c r="Q510" i="24" s="1"/>
  <c r="AI510" i="24" s="1"/>
  <c r="H511" i="24"/>
  <c r="K511" i="24"/>
  <c r="AF511" i="24"/>
  <c r="AG511" i="24"/>
  <c r="H512" i="24"/>
  <c r="K512" i="24"/>
  <c r="AG512" i="24" s="1"/>
  <c r="H513" i="24"/>
  <c r="K513" i="24"/>
  <c r="AG513" i="24" s="1"/>
  <c r="H514" i="24"/>
  <c r="AF514" i="24" s="1"/>
  <c r="K514" i="24"/>
  <c r="N514" i="24"/>
  <c r="AG514" i="24"/>
  <c r="AH514" i="24"/>
  <c r="H515" i="24"/>
  <c r="K515" i="24"/>
  <c r="N515" i="24" s="1"/>
  <c r="AH515" i="24" s="1"/>
  <c r="AF515" i="24"/>
  <c r="H516" i="24"/>
  <c r="K516" i="24"/>
  <c r="AG516" i="24" s="1"/>
  <c r="AF516" i="24"/>
  <c r="H517" i="24"/>
  <c r="K517" i="24"/>
  <c r="AG517" i="24" s="1"/>
  <c r="H518" i="24"/>
  <c r="AF518" i="24" s="1"/>
  <c r="K518" i="24"/>
  <c r="N518" i="24" s="1"/>
  <c r="AG518" i="24"/>
  <c r="H519" i="24"/>
  <c r="K519" i="24"/>
  <c r="N519" i="24"/>
  <c r="AH519" i="24" s="1"/>
  <c r="Q519" i="24"/>
  <c r="AI519" i="24" s="1"/>
  <c r="AF519" i="24"/>
  <c r="H520" i="24"/>
  <c r="AF520" i="24" s="1"/>
  <c r="K520" i="24"/>
  <c r="AG520" i="24" s="1"/>
  <c r="N520" i="24"/>
  <c r="AH520" i="24" s="1"/>
  <c r="Q520" i="24"/>
  <c r="W520" i="24"/>
  <c r="AI520" i="24"/>
  <c r="H521" i="24"/>
  <c r="AF521" i="24" s="1"/>
  <c r="K521" i="24"/>
  <c r="AG521" i="24" s="1"/>
  <c r="N521" i="24"/>
  <c r="AH521" i="24" s="1"/>
  <c r="Q521" i="24"/>
  <c r="AI521" i="24" s="1"/>
  <c r="W521" i="24"/>
  <c r="H522" i="24"/>
  <c r="AF522" i="24" s="1"/>
  <c r="K522" i="24"/>
  <c r="N522" i="24"/>
  <c r="W522" i="24" s="1"/>
  <c r="Q522" i="24"/>
  <c r="AI522" i="24" s="1"/>
  <c r="AG522" i="24"/>
  <c r="H523" i="24"/>
  <c r="K523" i="24"/>
  <c r="N523" i="24"/>
  <c r="AH523" i="24" s="1"/>
  <c r="Q523" i="24"/>
  <c r="AI523" i="24" s="1"/>
  <c r="AF523" i="24"/>
  <c r="AG523" i="24"/>
  <c r="H524" i="24"/>
  <c r="AF524" i="24" s="1"/>
  <c r="K524" i="24"/>
  <c r="AG524" i="24" s="1"/>
  <c r="Q524" i="24"/>
  <c r="AI524" i="24"/>
  <c r="H525" i="24"/>
  <c r="K525" i="24"/>
  <c r="AG525" i="24" s="1"/>
  <c r="Q525" i="24"/>
  <c r="AI525" i="24" s="1"/>
  <c r="H526" i="24"/>
  <c r="AF526" i="24" s="1"/>
  <c r="K526" i="24"/>
  <c r="N526" i="24"/>
  <c r="W526" i="24" s="1"/>
  <c r="Q526" i="24"/>
  <c r="AI526" i="24" s="1"/>
  <c r="AG526" i="24"/>
  <c r="H527" i="24"/>
  <c r="AF527" i="24" s="1"/>
  <c r="K527" i="24"/>
  <c r="N527" i="24"/>
  <c r="AH527" i="24" s="1"/>
  <c r="AG527" i="24"/>
  <c r="H528" i="24"/>
  <c r="K528" i="24"/>
  <c r="AG528" i="24" s="1"/>
  <c r="AF528" i="24"/>
  <c r="H529" i="24"/>
  <c r="K529" i="24"/>
  <c r="AG529" i="24" s="1"/>
  <c r="H530" i="24"/>
  <c r="Q530" i="24" s="1"/>
  <c r="AI530" i="24" s="1"/>
  <c r="K530" i="24"/>
  <c r="N530" i="24"/>
  <c r="AF530" i="24"/>
  <c r="AG530" i="24"/>
  <c r="AH530" i="24"/>
  <c r="H531" i="24"/>
  <c r="K531" i="24"/>
  <c r="AF531" i="24"/>
  <c r="AG531" i="24"/>
  <c r="H532" i="24"/>
  <c r="K532" i="24"/>
  <c r="AG532" i="24" s="1"/>
  <c r="AF532" i="24"/>
  <c r="H533" i="24"/>
  <c r="K533" i="24"/>
  <c r="AG533" i="24"/>
  <c r="H534" i="24"/>
  <c r="K534" i="24"/>
  <c r="N534" i="24" s="1"/>
  <c r="AF534" i="24"/>
  <c r="H535" i="24"/>
  <c r="K535" i="24"/>
  <c r="N535" i="24" s="1"/>
  <c r="AH535" i="24" s="1"/>
  <c r="AF535" i="24"/>
  <c r="H536" i="24"/>
  <c r="K536" i="24"/>
  <c r="AG536" i="24" s="1"/>
  <c r="AF536" i="24"/>
  <c r="H537" i="24"/>
  <c r="K537" i="24"/>
  <c r="AG537" i="24" s="1"/>
  <c r="H538" i="24"/>
  <c r="Q538" i="24" s="1"/>
  <c r="AI538" i="24" s="1"/>
  <c r="K538" i="24"/>
  <c r="N538" i="24"/>
  <c r="AF538" i="24"/>
  <c r="AG538" i="24"/>
  <c r="AH538" i="24"/>
  <c r="H539" i="24"/>
  <c r="K539" i="24"/>
  <c r="N539" i="24" s="1"/>
  <c r="AH539" i="24" s="1"/>
  <c r="AF539" i="24"/>
  <c r="H540" i="24"/>
  <c r="K540" i="24"/>
  <c r="AG540" i="24" s="1"/>
  <c r="AF540" i="24"/>
  <c r="H541" i="24"/>
  <c r="K541" i="24"/>
  <c r="AG541" i="24" s="1"/>
  <c r="H542" i="24"/>
  <c r="AF542" i="24" s="1"/>
  <c r="K542" i="24"/>
  <c r="N542" i="24"/>
  <c r="Q542" i="24" s="1"/>
  <c r="AI542" i="24" s="1"/>
  <c r="AG542" i="24"/>
  <c r="H543" i="24"/>
  <c r="K543" i="24"/>
  <c r="N543" i="24" s="1"/>
  <c r="AH543" i="24" s="1"/>
  <c r="AF543" i="24"/>
  <c r="H544" i="24"/>
  <c r="K544" i="24"/>
  <c r="AG544" i="24" s="1"/>
  <c r="AF544" i="24"/>
  <c r="H545" i="24"/>
  <c r="K545" i="24"/>
  <c r="AG545" i="24" s="1"/>
  <c r="H546" i="24"/>
  <c r="Q546" i="24" s="1"/>
  <c r="AI546" i="24" s="1"/>
  <c r="K546" i="24"/>
  <c r="N546" i="24"/>
  <c r="AF546" i="24"/>
  <c r="AG546" i="24"/>
  <c r="AH546" i="24"/>
  <c r="H547" i="24"/>
  <c r="K547" i="24"/>
  <c r="N547" i="24" s="1"/>
  <c r="AH547" i="24" s="1"/>
  <c r="AF547" i="24"/>
  <c r="H548" i="24"/>
  <c r="K548" i="24"/>
  <c r="AG548" i="24" s="1"/>
  <c r="AF548" i="24"/>
  <c r="H549" i="24"/>
  <c r="K549" i="24"/>
  <c r="AG549" i="24" s="1"/>
  <c r="H550" i="24"/>
  <c r="AF550" i="24" s="1"/>
  <c r="K550" i="24"/>
  <c r="N550" i="24"/>
  <c r="Q550" i="24" s="1"/>
  <c r="AI550" i="24" s="1"/>
  <c r="AG550" i="24"/>
  <c r="H551" i="24"/>
  <c r="AF551" i="24" s="1"/>
  <c r="K551" i="24"/>
  <c r="N551" i="24"/>
  <c r="AH551" i="24" s="1"/>
  <c r="AG551" i="24"/>
  <c r="H552" i="24"/>
  <c r="K552" i="24"/>
  <c r="AG552" i="24" s="1"/>
  <c r="AF552" i="24"/>
  <c r="H553" i="24"/>
  <c r="K553" i="24"/>
  <c r="AG553" i="24"/>
  <c r="H554" i="24"/>
  <c r="K554" i="24"/>
  <c r="N554" i="24"/>
  <c r="Q554" i="24"/>
  <c r="AI554" i="24" s="1"/>
  <c r="AF554" i="24"/>
  <c r="AG554" i="24"/>
  <c r="AH554" i="24"/>
  <c r="H555" i="24"/>
  <c r="K555" i="24"/>
  <c r="N555" i="24"/>
  <c r="AH555" i="24" s="1"/>
  <c r="Q555" i="24"/>
  <c r="AF555" i="24"/>
  <c r="AG555" i="24"/>
  <c r="AI555" i="24"/>
  <c r="H556" i="24"/>
  <c r="AF556" i="24" s="1"/>
  <c r="K556" i="24"/>
  <c r="AG556" i="24" s="1"/>
  <c r="Q556" i="24"/>
  <c r="AI556" i="24"/>
  <c r="H557" i="24"/>
  <c r="K557" i="24"/>
  <c r="Q557" i="24"/>
  <c r="AG557" i="24"/>
  <c r="AI557" i="24"/>
  <c r="H558" i="24"/>
  <c r="K558" i="24"/>
  <c r="N558" i="24"/>
  <c r="Q558" i="24"/>
  <c r="AI558" i="24" s="1"/>
  <c r="AF558" i="24"/>
  <c r="AG558" i="24"/>
  <c r="AH558" i="24"/>
  <c r="H559" i="24"/>
  <c r="K559" i="24"/>
  <c r="AG559" i="24" s="1"/>
  <c r="Q559" i="24"/>
  <c r="AF559" i="24"/>
  <c r="AI559" i="24"/>
  <c r="H560" i="24"/>
  <c r="K560" i="24"/>
  <c r="AG560" i="24" s="1"/>
  <c r="Q560" i="24"/>
  <c r="AF560" i="24"/>
  <c r="AI560" i="24"/>
  <c r="H561" i="24"/>
  <c r="K561" i="24"/>
  <c r="AG561" i="24"/>
  <c r="H562" i="24"/>
  <c r="K562" i="24"/>
  <c r="N562" i="24" s="1"/>
  <c r="AF562" i="24"/>
  <c r="AG562" i="24"/>
  <c r="H563" i="24"/>
  <c r="AF563" i="24" s="1"/>
  <c r="K563" i="24"/>
  <c r="N563" i="24"/>
  <c r="AH563" i="24" s="1"/>
  <c r="H564" i="24"/>
  <c r="K564" i="24"/>
  <c r="AG564" i="24" s="1"/>
  <c r="H565" i="24"/>
  <c r="K565" i="24"/>
  <c r="AG565" i="24"/>
  <c r="H566" i="24"/>
  <c r="K566" i="24"/>
  <c r="N566" i="24" s="1"/>
  <c r="AF566" i="24"/>
  <c r="AG566" i="24"/>
  <c r="H567" i="24"/>
  <c r="AF567" i="24" s="1"/>
  <c r="K567" i="24"/>
  <c r="N567" i="24"/>
  <c r="AH567" i="24" s="1"/>
  <c r="H568" i="24"/>
  <c r="K568" i="24"/>
  <c r="AG568" i="24" s="1"/>
  <c r="H569" i="24"/>
  <c r="K569" i="24"/>
  <c r="AG569" i="24"/>
  <c r="H570" i="24"/>
  <c r="K570" i="24"/>
  <c r="N570" i="24" s="1"/>
  <c r="AF570" i="24"/>
  <c r="AG570" i="24"/>
  <c r="H571" i="24"/>
  <c r="AF571" i="24" s="1"/>
  <c r="K571" i="24"/>
  <c r="N571" i="24"/>
  <c r="AH571" i="24" s="1"/>
  <c r="H572" i="24"/>
  <c r="K572" i="24"/>
  <c r="AG572" i="24" s="1"/>
  <c r="H573" i="24"/>
  <c r="K573" i="24"/>
  <c r="AG573" i="24"/>
  <c r="H574" i="24"/>
  <c r="K574" i="24"/>
  <c r="N574" i="24" s="1"/>
  <c r="AF574" i="24"/>
  <c r="AG574" i="24"/>
  <c r="H575" i="24"/>
  <c r="AF575" i="24" s="1"/>
  <c r="K575" i="24"/>
  <c r="N575" i="24"/>
  <c r="AH575" i="24" s="1"/>
  <c r="H576" i="24"/>
  <c r="K576" i="24"/>
  <c r="AG576" i="24" s="1"/>
  <c r="H577" i="24"/>
  <c r="K577" i="24"/>
  <c r="AG577" i="24"/>
  <c r="H578" i="24"/>
  <c r="K578" i="24"/>
  <c r="N578" i="24" s="1"/>
  <c r="AF578" i="24"/>
  <c r="AG578" i="24"/>
  <c r="H579" i="24"/>
  <c r="AF579" i="24" s="1"/>
  <c r="K579" i="24"/>
  <c r="N579" i="24"/>
  <c r="AH579" i="24" s="1"/>
  <c r="H580" i="24"/>
  <c r="K580" i="24"/>
  <c r="AG580" i="24" s="1"/>
  <c r="H581" i="24"/>
  <c r="K581" i="24"/>
  <c r="AG581" i="24"/>
  <c r="H582" i="24"/>
  <c r="K582" i="24"/>
  <c r="N582" i="24" s="1"/>
  <c r="AF582" i="24"/>
  <c r="AG582" i="24"/>
  <c r="H583" i="24"/>
  <c r="AF583" i="24" s="1"/>
  <c r="K583" i="24"/>
  <c r="N583" i="24"/>
  <c r="AH583" i="24" s="1"/>
  <c r="H584" i="24"/>
  <c r="K584" i="24"/>
  <c r="AG584" i="24" s="1"/>
  <c r="H585" i="24"/>
  <c r="K585" i="24"/>
  <c r="AG585" i="24"/>
  <c r="H586" i="24"/>
  <c r="K586" i="24"/>
  <c r="N586" i="24" s="1"/>
  <c r="AF586" i="24"/>
  <c r="AG586" i="24"/>
  <c r="H587" i="24"/>
  <c r="AF587" i="24" s="1"/>
  <c r="K587" i="24"/>
  <c r="N587" i="24"/>
  <c r="AH587" i="24" s="1"/>
  <c r="H588" i="24"/>
  <c r="K588" i="24"/>
  <c r="AG588" i="24" s="1"/>
  <c r="H589" i="24"/>
  <c r="K589" i="24"/>
  <c r="AG589" i="24"/>
  <c r="H590" i="24"/>
  <c r="K590" i="24"/>
  <c r="N590" i="24"/>
  <c r="Q590" i="24"/>
  <c r="AI590" i="24" s="1"/>
  <c r="AF590" i="24"/>
  <c r="AG590" i="24"/>
  <c r="AH590" i="24"/>
  <c r="H591" i="24"/>
  <c r="K591" i="24"/>
  <c r="N591" i="24"/>
  <c r="AH591" i="24" s="1"/>
  <c r="Q591" i="24"/>
  <c r="AF591" i="24"/>
  <c r="AG591" i="24"/>
  <c r="AI591" i="24"/>
  <c r="H592" i="24"/>
  <c r="K592" i="24"/>
  <c r="AG592" i="24" s="1"/>
  <c r="Q592" i="24"/>
  <c r="AF592" i="24"/>
  <c r="AI592" i="24"/>
  <c r="H593" i="24"/>
  <c r="K593" i="24"/>
  <c r="Q593" i="24"/>
  <c r="AG593" i="24"/>
  <c r="AI593" i="24"/>
  <c r="H594" i="24"/>
  <c r="K594" i="24"/>
  <c r="N594" i="24" s="1"/>
  <c r="AH594" i="24" s="1"/>
  <c r="Q594" i="24"/>
  <c r="AI594" i="24" s="1"/>
  <c r="AF594" i="24"/>
  <c r="AG594" i="24"/>
  <c r="H595" i="24"/>
  <c r="K595" i="24"/>
  <c r="N595" i="24"/>
  <c r="AH595" i="24" s="1"/>
  <c r="Q595" i="24"/>
  <c r="AF595" i="24"/>
  <c r="AG595" i="24"/>
  <c r="AI595" i="24"/>
  <c r="H596" i="24"/>
  <c r="K596" i="24"/>
  <c r="AG596" i="24" s="1"/>
  <c r="Q596" i="24"/>
  <c r="AF596" i="24"/>
  <c r="AI596" i="24"/>
  <c r="H597" i="24"/>
  <c r="K597" i="24"/>
  <c r="AG597" i="24" s="1"/>
  <c r="H598" i="24"/>
  <c r="Q598" i="24" s="1"/>
  <c r="AI598" i="24" s="1"/>
  <c r="K598" i="24"/>
  <c r="N598" i="24"/>
  <c r="AF598" i="24"/>
  <c r="AG598" i="24"/>
  <c r="AH598" i="24"/>
  <c r="H599" i="24"/>
  <c r="K599" i="24"/>
  <c r="N599" i="24" s="1"/>
  <c r="AH599" i="24" s="1"/>
  <c r="AF599" i="24"/>
  <c r="H600" i="24"/>
  <c r="K600" i="24"/>
  <c r="AG600" i="24" s="1"/>
  <c r="AF600" i="24"/>
  <c r="H601" i="24"/>
  <c r="K601" i="24"/>
  <c r="AG601" i="24" s="1"/>
  <c r="H602" i="24"/>
  <c r="AF602" i="24" s="1"/>
  <c r="K602" i="24"/>
  <c r="N602" i="24"/>
  <c r="Q602" i="24" s="1"/>
  <c r="AI602" i="24" s="1"/>
  <c r="AG602" i="24"/>
  <c r="H603" i="24"/>
  <c r="AF603" i="24" s="1"/>
  <c r="K603" i="24"/>
  <c r="N603" i="24"/>
  <c r="AH603" i="24" s="1"/>
  <c r="AG603" i="24"/>
  <c r="H604" i="24"/>
  <c r="K604" i="24"/>
  <c r="AG604" i="24" s="1"/>
  <c r="AF604" i="24"/>
  <c r="H605" i="24"/>
  <c r="K605" i="24"/>
  <c r="AG605" i="24"/>
  <c r="H606" i="24"/>
  <c r="K606" i="24"/>
  <c r="N606" i="24" s="1"/>
  <c r="AF606" i="24"/>
  <c r="AG606" i="24"/>
  <c r="H607" i="24"/>
  <c r="AF607" i="24" s="1"/>
  <c r="K607" i="24"/>
  <c r="N607" i="24"/>
  <c r="AH607" i="24" s="1"/>
  <c r="AG607" i="24"/>
  <c r="H608" i="24"/>
  <c r="K608" i="24"/>
  <c r="AG608" i="24" s="1"/>
  <c r="AF608" i="24"/>
  <c r="H609" i="24"/>
  <c r="K609" i="24"/>
  <c r="AG609" i="24"/>
  <c r="H610" i="24"/>
  <c r="K610" i="24"/>
  <c r="N610" i="24" s="1"/>
  <c r="AF610" i="24"/>
  <c r="H611" i="24"/>
  <c r="K611" i="24"/>
  <c r="N611" i="24" s="1"/>
  <c r="AH611" i="24" s="1"/>
  <c r="AF611" i="24"/>
  <c r="H612" i="24"/>
  <c r="K612" i="24"/>
  <c r="AG612" i="24" s="1"/>
  <c r="AF612" i="24"/>
  <c r="H613" i="24"/>
  <c r="K613" i="24"/>
  <c r="AG613" i="24" s="1"/>
  <c r="H614" i="24"/>
  <c r="Q614" i="24" s="1"/>
  <c r="AI614" i="24" s="1"/>
  <c r="K614" i="24"/>
  <c r="N614" i="24"/>
  <c r="AF614" i="24"/>
  <c r="AG614" i="24"/>
  <c r="AH614" i="24"/>
  <c r="H615" i="24"/>
  <c r="K615" i="24"/>
  <c r="N615" i="24" s="1"/>
  <c r="AH615" i="24" s="1"/>
  <c r="AF615" i="24"/>
  <c r="H616" i="24"/>
  <c r="K616" i="24"/>
  <c r="AG616" i="24" s="1"/>
  <c r="AF616" i="24"/>
  <c r="H617" i="24"/>
  <c r="K617" i="24"/>
  <c r="AG617" i="24" s="1"/>
  <c r="H618" i="24"/>
  <c r="AF618" i="24" s="1"/>
  <c r="K618" i="24"/>
  <c r="N618" i="24"/>
  <c r="Q618" i="24" s="1"/>
  <c r="AI618" i="24" s="1"/>
  <c r="AG618" i="24"/>
  <c r="H619" i="24"/>
  <c r="AF619" i="24" s="1"/>
  <c r="K619" i="24"/>
  <c r="N619" i="24"/>
  <c r="AH619" i="24" s="1"/>
  <c r="AG619" i="24"/>
  <c r="H620" i="24"/>
  <c r="K620" i="24"/>
  <c r="AG620" i="24" s="1"/>
  <c r="AF620" i="24"/>
  <c r="H621" i="24"/>
  <c r="K621" i="24"/>
  <c r="AG621" i="24"/>
  <c r="H622" i="24"/>
  <c r="K622" i="24"/>
  <c r="N622" i="24" s="1"/>
  <c r="AF622" i="24"/>
  <c r="AG622" i="24"/>
  <c r="H623" i="24"/>
  <c r="AF623" i="24" s="1"/>
  <c r="K623" i="24"/>
  <c r="N623" i="24"/>
  <c r="AH623" i="24" s="1"/>
  <c r="AG623" i="24"/>
  <c r="H624" i="24"/>
  <c r="K624" i="24"/>
  <c r="AG624" i="24" s="1"/>
  <c r="N624" i="24"/>
  <c r="Q624" i="24"/>
  <c r="AI624" i="24" s="1"/>
  <c r="AF624" i="24"/>
  <c r="AH624" i="24"/>
  <c r="H625" i="24"/>
  <c r="AF625" i="24" s="1"/>
  <c r="K625" i="24"/>
  <c r="N625" i="24"/>
  <c r="AH625" i="24" s="1"/>
  <c r="Q625" i="24"/>
  <c r="AG625" i="24"/>
  <c r="H626" i="24"/>
  <c r="K626" i="24"/>
  <c r="N626" i="24"/>
  <c r="Q626" i="24"/>
  <c r="AI626" i="24" s="1"/>
  <c r="AF626" i="24"/>
  <c r="AG626" i="24"/>
  <c r="AH626" i="24"/>
  <c r="H627" i="24"/>
  <c r="K627" i="24"/>
  <c r="N627" i="24"/>
  <c r="AH627" i="24" s="1"/>
  <c r="Q627" i="24"/>
  <c r="AI627" i="24" s="1"/>
  <c r="AF627" i="24"/>
  <c r="AG627" i="24"/>
  <c r="H628" i="24"/>
  <c r="AF628" i="24" s="1"/>
  <c r="K628" i="24"/>
  <c r="AG628" i="24" s="1"/>
  <c r="N628" i="24"/>
  <c r="AH628" i="24" s="1"/>
  <c r="Q628" i="24"/>
  <c r="W628" i="24"/>
  <c r="AI628" i="24"/>
  <c r="H629" i="24"/>
  <c r="AF629" i="24" s="1"/>
  <c r="K629" i="24"/>
  <c r="W629" i="24" s="1"/>
  <c r="N629" i="24"/>
  <c r="Q629" i="24"/>
  <c r="AG629" i="24"/>
  <c r="AH629" i="24"/>
  <c r="AI629" i="24"/>
  <c r="H630" i="24"/>
  <c r="K630" i="24"/>
  <c r="N630" i="24"/>
  <c r="Q630" i="24"/>
  <c r="AI630" i="24" s="1"/>
  <c r="AF630" i="24"/>
  <c r="AG630" i="24"/>
  <c r="AH630" i="24"/>
  <c r="H631" i="24"/>
  <c r="AF631" i="24" s="1"/>
  <c r="K631" i="24"/>
  <c r="N631" i="24"/>
  <c r="AH631" i="24" s="1"/>
  <c r="H632" i="24"/>
  <c r="K632" i="24"/>
  <c r="AG632" i="24" s="1"/>
  <c r="N632" i="24"/>
  <c r="AH632" i="24" s="1"/>
  <c r="H633" i="24"/>
  <c r="AF633" i="24" s="1"/>
  <c r="K633" i="24"/>
  <c r="N633" i="24"/>
  <c r="AG633" i="24"/>
  <c r="AH633" i="24"/>
  <c r="H634" i="24"/>
  <c r="K634" i="24"/>
  <c r="AG634" i="24" s="1"/>
  <c r="N634" i="24"/>
  <c r="AF634" i="24"/>
  <c r="H635" i="24"/>
  <c r="AF635" i="24" s="1"/>
  <c r="K635" i="24"/>
  <c r="AG635" i="24" s="1"/>
  <c r="N635" i="24"/>
  <c r="AH635" i="24" s="1"/>
  <c r="H636" i="24"/>
  <c r="AF636" i="24" s="1"/>
  <c r="K636" i="24"/>
  <c r="AG636" i="24" s="1"/>
  <c r="N636" i="24"/>
  <c r="AH636" i="24"/>
  <c r="H637" i="24"/>
  <c r="AF637" i="24" s="1"/>
  <c r="K637" i="24"/>
  <c r="AG637" i="24" s="1"/>
  <c r="N637" i="24"/>
  <c r="Q637" i="24"/>
  <c r="W637" i="24" s="1"/>
  <c r="AH637" i="24"/>
  <c r="H638" i="24"/>
  <c r="Q638" i="24" s="1"/>
  <c r="AI638" i="24" s="1"/>
  <c r="K638" i="24"/>
  <c r="N638" i="24"/>
  <c r="AF638" i="24"/>
  <c r="AG638" i="24"/>
  <c r="AH638" i="24"/>
  <c r="H639" i="24"/>
  <c r="K639" i="24"/>
  <c r="AG639" i="24" s="1"/>
  <c r="N639" i="24"/>
  <c r="AH639" i="24" s="1"/>
  <c r="AF639" i="24"/>
  <c r="H640" i="24"/>
  <c r="AF640" i="24" s="1"/>
  <c r="K640" i="24"/>
  <c r="AG640" i="24" s="1"/>
  <c r="N640" i="24"/>
  <c r="AH640" i="24"/>
  <c r="H641" i="24"/>
  <c r="K641" i="24"/>
  <c r="N641" i="24"/>
  <c r="AG641" i="24"/>
  <c r="AH641" i="24"/>
  <c r="H642" i="24"/>
  <c r="Q642" i="24" s="1"/>
  <c r="AI642" i="24" s="1"/>
  <c r="K642" i="24"/>
  <c r="N642" i="24"/>
  <c r="AF642" i="24"/>
  <c r="AG642" i="24"/>
  <c r="AH642" i="24"/>
  <c r="H643" i="24"/>
  <c r="K643" i="24"/>
  <c r="N643" i="24"/>
  <c r="AH643" i="24" s="1"/>
  <c r="AF643" i="24"/>
  <c r="H644" i="24"/>
  <c r="K644" i="24"/>
  <c r="AG644" i="24" s="1"/>
  <c r="N644" i="24"/>
  <c r="AF644" i="24"/>
  <c r="AH644" i="24"/>
  <c r="H645" i="24"/>
  <c r="K645" i="24"/>
  <c r="N645" i="24"/>
  <c r="AG645" i="24"/>
  <c r="AH645" i="24"/>
  <c r="H646" i="24"/>
  <c r="K646" i="24"/>
  <c r="AG646" i="24" s="1"/>
  <c r="N646" i="24"/>
  <c r="AF646" i="24"/>
  <c r="AH646" i="24"/>
  <c r="H647" i="24"/>
  <c r="K647" i="24"/>
  <c r="AG647" i="24" s="1"/>
  <c r="N647" i="24"/>
  <c r="AH647" i="24" s="1"/>
  <c r="AF647" i="24"/>
  <c r="H648" i="24"/>
  <c r="K648" i="24"/>
  <c r="AG648" i="24" s="1"/>
  <c r="N648" i="24"/>
  <c r="Q648" i="24"/>
  <c r="AI648" i="24" s="1"/>
  <c r="AF648" i="24"/>
  <c r="AH648" i="24"/>
  <c r="H649" i="24"/>
  <c r="AF649" i="24" s="1"/>
  <c r="K649" i="24"/>
  <c r="N649" i="24"/>
  <c r="AG649" i="24"/>
  <c r="AH649" i="24"/>
  <c r="H650" i="24"/>
  <c r="AF650" i="24" s="1"/>
  <c r="K650" i="24"/>
  <c r="N650" i="24"/>
  <c r="Q650" i="24" s="1"/>
  <c r="AI650" i="24" s="1"/>
  <c r="AG650" i="24"/>
  <c r="H651" i="24"/>
  <c r="K651" i="24"/>
  <c r="N651" i="24"/>
  <c r="AH651" i="24" s="1"/>
  <c r="AF651" i="24"/>
  <c r="AG651" i="24"/>
  <c r="H652" i="24"/>
  <c r="K652" i="24"/>
  <c r="AG652" i="24" s="1"/>
  <c r="N652" i="24"/>
  <c r="AF652" i="24"/>
  <c r="AH652" i="24"/>
  <c r="H653" i="24"/>
  <c r="K653" i="24"/>
  <c r="N653" i="24"/>
  <c r="AG653" i="24"/>
  <c r="AH653" i="24"/>
  <c r="H654" i="24"/>
  <c r="K654" i="24"/>
  <c r="N654" i="24"/>
  <c r="AF654" i="24"/>
  <c r="AH654" i="24"/>
  <c r="H655" i="24"/>
  <c r="AF655" i="24" s="1"/>
  <c r="K655" i="24"/>
  <c r="N655" i="24"/>
  <c r="AH655" i="24" s="1"/>
  <c r="AG655" i="24"/>
  <c r="H656" i="24"/>
  <c r="K656" i="24"/>
  <c r="AG656" i="24" s="1"/>
  <c r="N656" i="24"/>
  <c r="Q656" i="24"/>
  <c r="AI656" i="24" s="1"/>
  <c r="AF656" i="24"/>
  <c r="AH656" i="24"/>
  <c r="H657" i="24"/>
  <c r="AF657" i="24" s="1"/>
  <c r="K657" i="24"/>
  <c r="N657" i="24"/>
  <c r="AG657" i="24"/>
  <c r="H658" i="24"/>
  <c r="Q658" i="24" s="1"/>
  <c r="AI658" i="24" s="1"/>
  <c r="K658" i="24"/>
  <c r="N658" i="24"/>
  <c r="AF658" i="24"/>
  <c r="AG658" i="24"/>
  <c r="AH658" i="24"/>
  <c r="H659" i="24"/>
  <c r="AF659" i="24" s="1"/>
  <c r="K659" i="24"/>
  <c r="W659" i="24" s="1"/>
  <c r="N659" i="24"/>
  <c r="Q659" i="24"/>
  <c r="AG659" i="24"/>
  <c r="AH659" i="24"/>
  <c r="AI659" i="24"/>
  <c r="H660" i="24"/>
  <c r="K660" i="24"/>
  <c r="N660" i="24"/>
  <c r="Q660" i="24"/>
  <c r="AI660" i="24" s="1"/>
  <c r="AF660" i="24"/>
  <c r="AG660" i="24"/>
  <c r="AH660" i="24"/>
  <c r="H661" i="24"/>
  <c r="K661" i="24"/>
  <c r="N661" i="24"/>
  <c r="AH661" i="24" s="1"/>
  <c r="Q661" i="24"/>
  <c r="AF661" i="24"/>
  <c r="AI661" i="24"/>
  <c r="H662" i="24"/>
  <c r="K662" i="24"/>
  <c r="AG662" i="24" s="1"/>
  <c r="N662" i="24"/>
  <c r="AH662" i="24" s="1"/>
  <c r="Q662" i="24"/>
  <c r="AF662" i="24"/>
  <c r="AI662" i="24"/>
  <c r="H663" i="24"/>
  <c r="AF663" i="24" s="1"/>
  <c r="K663" i="24"/>
  <c r="W663" i="24" s="1"/>
  <c r="N663" i="24"/>
  <c r="Q663" i="24"/>
  <c r="AG663" i="24"/>
  <c r="AH663" i="24"/>
  <c r="AI663" i="24"/>
  <c r="H664" i="24"/>
  <c r="K664" i="24"/>
  <c r="N664" i="24"/>
  <c r="Q664" i="24"/>
  <c r="AI664" i="24" s="1"/>
  <c r="AF664" i="24"/>
  <c r="AG664" i="24"/>
  <c r="AH664" i="24"/>
  <c r="H665" i="24"/>
  <c r="AF665" i="24" s="1"/>
  <c r="K665" i="24"/>
  <c r="AG665" i="24" s="1"/>
  <c r="N665" i="24"/>
  <c r="AH665" i="24" s="1"/>
  <c r="H666" i="24"/>
  <c r="AF666" i="24" s="1"/>
  <c r="K666" i="24"/>
  <c r="AG666" i="24" s="1"/>
  <c r="N666" i="24"/>
  <c r="AH666" i="24"/>
  <c r="H667" i="24"/>
  <c r="AF667" i="24" s="1"/>
  <c r="K667" i="24"/>
  <c r="AG667" i="24" s="1"/>
  <c r="N667" i="24"/>
  <c r="Q667" i="24"/>
  <c r="W667" i="24" s="1"/>
  <c r="AH667" i="24"/>
  <c r="H668" i="24"/>
  <c r="Q668" i="24" s="1"/>
  <c r="AI668" i="24" s="1"/>
  <c r="K668" i="24"/>
  <c r="N668" i="24"/>
  <c r="AF668" i="24"/>
  <c r="AG668" i="24"/>
  <c r="AH668" i="24"/>
  <c r="H669" i="24"/>
  <c r="K669" i="24"/>
  <c r="AG669" i="24" s="1"/>
  <c r="N669" i="24"/>
  <c r="AH669" i="24" s="1"/>
  <c r="AF669" i="24"/>
  <c r="H670" i="24"/>
  <c r="AF670" i="24" s="1"/>
  <c r="K670" i="24"/>
  <c r="AG670" i="24" s="1"/>
  <c r="N670" i="24"/>
  <c r="AH670" i="24"/>
  <c r="H671" i="24"/>
  <c r="K671" i="24"/>
  <c r="N671" i="24"/>
  <c r="AG671" i="24"/>
  <c r="AH671" i="24"/>
  <c r="H672" i="24"/>
  <c r="Q672" i="24" s="1"/>
  <c r="AI672" i="24" s="1"/>
  <c r="K672" i="24"/>
  <c r="N672" i="24"/>
  <c r="AF672" i="24"/>
  <c r="AG672" i="24"/>
  <c r="AH672" i="24"/>
  <c r="H673" i="24"/>
  <c r="K673" i="24"/>
  <c r="N673" i="24"/>
  <c r="AH673" i="24" s="1"/>
  <c r="AF673" i="24"/>
  <c r="H674" i="24"/>
  <c r="K674" i="24"/>
  <c r="AG674" i="24" s="1"/>
  <c r="N674" i="24"/>
  <c r="AH674" i="24"/>
  <c r="H675" i="24"/>
  <c r="AF675" i="24" s="1"/>
  <c r="K675" i="24"/>
  <c r="N675" i="24"/>
  <c r="AG675" i="24"/>
  <c r="AH675" i="24"/>
  <c r="H676" i="24"/>
  <c r="Q676" i="24" s="1"/>
  <c r="AI676" i="24" s="1"/>
  <c r="K676" i="24"/>
  <c r="N676" i="24"/>
  <c r="AF676" i="24"/>
  <c r="AG676" i="24"/>
  <c r="AH676" i="24"/>
  <c r="H677" i="24"/>
  <c r="K677" i="24"/>
  <c r="N677" i="24"/>
  <c r="AH677" i="24" s="1"/>
  <c r="AF677" i="24"/>
  <c r="H678" i="24"/>
  <c r="K678" i="24"/>
  <c r="AG678" i="24" s="1"/>
  <c r="N678" i="24"/>
  <c r="AF678" i="24"/>
  <c r="AH678" i="24"/>
  <c r="H679" i="24"/>
  <c r="AF679" i="24" s="1"/>
  <c r="K679" i="24"/>
  <c r="N679" i="24"/>
  <c r="AG679" i="24"/>
  <c r="AH679" i="24"/>
  <c r="H680" i="24"/>
  <c r="K680" i="24"/>
  <c r="AG680" i="24" s="1"/>
  <c r="N680" i="24"/>
  <c r="AF680" i="24"/>
  <c r="AH680" i="24"/>
  <c r="H681" i="24"/>
  <c r="K681" i="24"/>
  <c r="AG681" i="24" s="1"/>
  <c r="N681" i="24"/>
  <c r="AH681" i="24" s="1"/>
  <c r="AF681" i="24"/>
  <c r="H682" i="24"/>
  <c r="K682" i="24"/>
  <c r="AG682" i="24" s="1"/>
  <c r="N682" i="24"/>
  <c r="AF682" i="24"/>
  <c r="AH682" i="24"/>
  <c r="H683" i="24"/>
  <c r="AF683" i="24" s="1"/>
  <c r="K683" i="24"/>
  <c r="N683" i="24"/>
  <c r="AH683" i="24" s="1"/>
  <c r="AG683" i="24"/>
  <c r="H684" i="24"/>
  <c r="K684" i="24"/>
  <c r="N684" i="24"/>
  <c r="Q684" i="24"/>
  <c r="AI684" i="24" s="1"/>
  <c r="AF684" i="24"/>
  <c r="AG684" i="24"/>
  <c r="AH684" i="24"/>
  <c r="H685" i="24"/>
  <c r="AF685" i="24" s="1"/>
  <c r="K685" i="24"/>
  <c r="N685" i="24"/>
  <c r="AH685" i="24" s="1"/>
  <c r="AG685" i="24"/>
  <c r="H686" i="24"/>
  <c r="K686" i="24"/>
  <c r="AG686" i="24" s="1"/>
  <c r="N686" i="24"/>
  <c r="AF686" i="24"/>
  <c r="AH686" i="24"/>
  <c r="H687" i="24"/>
  <c r="K687" i="24"/>
  <c r="N687" i="24"/>
  <c r="AG687" i="24"/>
  <c r="AH687" i="24"/>
  <c r="H688" i="24"/>
  <c r="K688" i="24"/>
  <c r="N688" i="24"/>
  <c r="Q688" i="24"/>
  <c r="AI688" i="24" s="1"/>
  <c r="AF688" i="24"/>
  <c r="AG688" i="24"/>
  <c r="AH688" i="24"/>
  <c r="H689" i="24"/>
  <c r="AF689" i="24" s="1"/>
  <c r="K689" i="24"/>
  <c r="N689" i="24"/>
  <c r="AH689" i="24" s="1"/>
  <c r="H690" i="24"/>
  <c r="AF690" i="24" s="1"/>
  <c r="K690" i="24"/>
  <c r="AG690" i="24" s="1"/>
  <c r="N690" i="24"/>
  <c r="AH690" i="24"/>
  <c r="H691" i="24"/>
  <c r="K691" i="24"/>
  <c r="N691" i="24"/>
  <c r="AG691" i="24"/>
  <c r="AH691" i="24"/>
  <c r="H692" i="24"/>
  <c r="Q692" i="24" s="1"/>
  <c r="AI692" i="24" s="1"/>
  <c r="K692" i="24"/>
  <c r="N692" i="24"/>
  <c r="AF692" i="24"/>
  <c r="AG692" i="24"/>
  <c r="AH692" i="24"/>
  <c r="H693" i="24"/>
  <c r="K693" i="24"/>
  <c r="N693" i="24"/>
  <c r="AH693" i="24" s="1"/>
  <c r="Q693" i="24"/>
  <c r="AI693" i="24" s="1"/>
  <c r="AF693" i="24"/>
  <c r="AG693" i="24"/>
  <c r="H694" i="24"/>
  <c r="K694" i="24"/>
  <c r="AG694" i="24" s="1"/>
  <c r="N694" i="24"/>
  <c r="AH694" i="24" s="1"/>
  <c r="Q694" i="24"/>
  <c r="AF694" i="24"/>
  <c r="AI694" i="24"/>
  <c r="H695" i="24"/>
  <c r="AF695" i="24" s="1"/>
  <c r="K695" i="24"/>
  <c r="AG695" i="24" s="1"/>
  <c r="N695" i="24"/>
  <c r="Q695" i="24"/>
  <c r="W695" i="24" s="1"/>
  <c r="AH695" i="24"/>
  <c r="H696" i="24"/>
  <c r="K696" i="24"/>
  <c r="N696" i="24"/>
  <c r="Q696" i="24"/>
  <c r="AI696" i="24" s="1"/>
  <c r="AF696" i="24"/>
  <c r="AG696" i="24"/>
  <c r="AH696" i="24"/>
  <c r="H697" i="24"/>
  <c r="K697" i="24"/>
  <c r="N697" i="24"/>
  <c r="AH697" i="24" s="1"/>
  <c r="Q697" i="24"/>
  <c r="AF697" i="24"/>
  <c r="AG697" i="24"/>
  <c r="AI697" i="24"/>
  <c r="H698" i="24"/>
  <c r="K698" i="24"/>
  <c r="AG698" i="24" s="1"/>
  <c r="N698" i="24"/>
  <c r="AF698" i="24"/>
  <c r="AH698" i="24"/>
  <c r="H699" i="24"/>
  <c r="AF699" i="24" s="1"/>
  <c r="K699" i="24"/>
  <c r="N699" i="24"/>
  <c r="AG699" i="24"/>
  <c r="AH699" i="24"/>
  <c r="H700" i="24"/>
  <c r="K700" i="24"/>
  <c r="AG700" i="24" s="1"/>
  <c r="N700" i="24"/>
  <c r="AF700" i="24"/>
  <c r="AH700" i="24"/>
  <c r="H701" i="24"/>
  <c r="K701" i="24"/>
  <c r="AG701" i="24" s="1"/>
  <c r="N701" i="24"/>
  <c r="AH701" i="24" s="1"/>
  <c r="AF701" i="24"/>
  <c r="H702" i="24"/>
  <c r="K702" i="24"/>
  <c r="AG702" i="24" s="1"/>
  <c r="N702" i="24"/>
  <c r="AF702" i="24"/>
  <c r="AH702" i="24"/>
  <c r="H703" i="24"/>
  <c r="AF703" i="24" s="1"/>
  <c r="K703" i="24"/>
  <c r="N703" i="24"/>
  <c r="AH703" i="24" s="1"/>
  <c r="AG703" i="24"/>
  <c r="H704" i="24"/>
  <c r="K704" i="24"/>
  <c r="AG704" i="24" s="1"/>
  <c r="N704" i="24"/>
  <c r="AF704" i="24"/>
  <c r="H705" i="24"/>
  <c r="AF705" i="24" s="1"/>
  <c r="K705" i="24"/>
  <c r="N705" i="24"/>
  <c r="AH705" i="24" s="1"/>
  <c r="AG705" i="24"/>
  <c r="H706" i="24"/>
  <c r="K706" i="24"/>
  <c r="AG706" i="24" s="1"/>
  <c r="N706" i="24"/>
  <c r="AF706" i="24"/>
  <c r="AH706" i="24"/>
  <c r="H707" i="24"/>
  <c r="AF707" i="24" s="1"/>
  <c r="K707" i="24"/>
  <c r="N707" i="24"/>
  <c r="AH707" i="24" s="1"/>
  <c r="AG707" i="24"/>
  <c r="H708" i="24"/>
  <c r="K708" i="24"/>
  <c r="N708" i="24"/>
  <c r="Q708" i="24"/>
  <c r="AI708" i="24" s="1"/>
  <c r="AF708" i="24"/>
  <c r="AG708" i="24"/>
  <c r="AH708" i="24"/>
  <c r="H709" i="24"/>
  <c r="AF709" i="24" s="1"/>
  <c r="K709" i="24"/>
  <c r="N709" i="24"/>
  <c r="AH709" i="24" s="1"/>
  <c r="AG709" i="24"/>
  <c r="H710" i="24"/>
  <c r="K710" i="24"/>
  <c r="AG710" i="24" s="1"/>
  <c r="N710" i="24"/>
  <c r="AF710" i="24"/>
  <c r="AH710" i="24"/>
  <c r="H711" i="24"/>
  <c r="K711" i="24"/>
  <c r="N711" i="24"/>
  <c r="AG711" i="24"/>
  <c r="AH711" i="24"/>
  <c r="H712" i="24"/>
  <c r="Q712" i="24" s="1"/>
  <c r="AI712" i="24" s="1"/>
  <c r="K712" i="24"/>
  <c r="N712" i="24"/>
  <c r="AF712" i="24"/>
  <c r="AG712" i="24"/>
  <c r="AH712" i="24"/>
  <c r="H713" i="24"/>
  <c r="K713" i="24"/>
  <c r="N713" i="24"/>
  <c r="AH713" i="24" s="1"/>
  <c r="AF713" i="24"/>
  <c r="H714" i="24"/>
  <c r="K714" i="24"/>
  <c r="AG714" i="24" s="1"/>
  <c r="N714" i="24"/>
  <c r="AH714" i="24"/>
  <c r="H715" i="24"/>
  <c r="AF715" i="24" s="1"/>
  <c r="K715" i="24"/>
  <c r="N715" i="24"/>
  <c r="AG715" i="24"/>
  <c r="AH715" i="24"/>
  <c r="H716" i="24"/>
  <c r="AF716" i="24" s="1"/>
  <c r="K716" i="24"/>
  <c r="N716" i="24"/>
  <c r="AG716" i="24"/>
  <c r="H717" i="24"/>
  <c r="K717" i="24"/>
  <c r="AG717" i="24" s="1"/>
  <c r="N717" i="24"/>
  <c r="AH717" i="24" s="1"/>
  <c r="AF717" i="24"/>
  <c r="H718" i="24"/>
  <c r="K718" i="24"/>
  <c r="AG718" i="24" s="1"/>
  <c r="N718" i="24"/>
  <c r="AF718" i="24"/>
  <c r="AH718" i="24"/>
  <c r="H719" i="24"/>
  <c r="AF719" i="24" s="1"/>
  <c r="K719" i="24"/>
  <c r="N719" i="24"/>
  <c r="AH719" i="24" s="1"/>
  <c r="AG719" i="24"/>
  <c r="H720" i="24"/>
  <c r="K720" i="24"/>
  <c r="N720" i="24"/>
  <c r="Q720" i="24"/>
  <c r="AI720" i="24" s="1"/>
  <c r="AF720" i="24"/>
  <c r="AG720" i="24"/>
  <c r="AH720" i="24"/>
  <c r="H721" i="24"/>
  <c r="AF721" i="24" s="1"/>
  <c r="K721" i="24"/>
  <c r="N721" i="24"/>
  <c r="AH721" i="24" s="1"/>
  <c r="AG721" i="24"/>
  <c r="H722" i="24"/>
  <c r="K722" i="24"/>
  <c r="AG722" i="24" s="1"/>
  <c r="N722" i="24"/>
  <c r="AF722" i="24"/>
  <c r="AH722" i="24"/>
  <c r="H723" i="24"/>
  <c r="K723" i="24"/>
  <c r="N723" i="24"/>
  <c r="AG723" i="24"/>
  <c r="AH723" i="24"/>
  <c r="H724" i="24"/>
  <c r="K724" i="24"/>
  <c r="N724" i="24"/>
  <c r="Q724" i="24"/>
  <c r="AI724" i="24" s="1"/>
  <c r="AF724" i="24"/>
  <c r="AG724" i="24"/>
  <c r="AH724" i="24"/>
  <c r="H725" i="24"/>
  <c r="AF725" i="24" s="1"/>
  <c r="K725" i="24"/>
  <c r="N725" i="24"/>
  <c r="AH725" i="24" s="1"/>
  <c r="H726" i="24"/>
  <c r="K726" i="24"/>
  <c r="AG726" i="24" s="1"/>
  <c r="N726" i="24"/>
  <c r="AH726" i="24" s="1"/>
  <c r="H727" i="24"/>
  <c r="K727" i="24"/>
  <c r="N727" i="24"/>
  <c r="AG727" i="24"/>
  <c r="AH727" i="24"/>
  <c r="H728" i="24"/>
  <c r="K728" i="24"/>
  <c r="N728" i="24"/>
  <c r="Q728" i="24"/>
  <c r="AI728" i="24" s="1"/>
  <c r="AF728" i="24"/>
  <c r="AG728" i="24"/>
  <c r="AH728" i="24"/>
  <c r="H729" i="24"/>
  <c r="K729" i="24"/>
  <c r="N729" i="24"/>
  <c r="AH729" i="24" s="1"/>
  <c r="Q729" i="24"/>
  <c r="AF729" i="24"/>
  <c r="AG729" i="24"/>
  <c r="AI729" i="24"/>
  <c r="H730" i="24"/>
  <c r="K730" i="24"/>
  <c r="AG730" i="24" s="1"/>
  <c r="N730" i="24"/>
  <c r="Q730" i="24"/>
  <c r="AI730" i="24" s="1"/>
  <c r="AF730" i="24"/>
  <c r="AH730" i="24"/>
  <c r="H731" i="24"/>
  <c r="AF731" i="24" s="1"/>
  <c r="K731" i="24"/>
  <c r="N731" i="24"/>
  <c r="AH731" i="24" s="1"/>
  <c r="Q731" i="24"/>
  <c r="AG731" i="24"/>
  <c r="H732" i="24"/>
  <c r="Q732" i="24" s="1"/>
  <c r="AI732" i="24" s="1"/>
  <c r="K732" i="24"/>
  <c r="N732" i="24"/>
  <c r="AF732" i="24"/>
  <c r="AG732" i="24"/>
  <c r="AH732" i="24"/>
  <c r="H733" i="24"/>
  <c r="K733" i="24"/>
  <c r="AG733" i="24" s="1"/>
  <c r="N733" i="24"/>
  <c r="AH733" i="24" s="1"/>
  <c r="AF733" i="24"/>
  <c r="H734" i="24"/>
  <c r="AF734" i="24" s="1"/>
  <c r="K734" i="24"/>
  <c r="AG734" i="24" s="1"/>
  <c r="N734" i="24"/>
  <c r="AH734" i="24"/>
  <c r="H735" i="24"/>
  <c r="AF735" i="24" s="1"/>
  <c r="K735" i="24"/>
  <c r="N735" i="24"/>
  <c r="AG735" i="24"/>
  <c r="AH735" i="24"/>
  <c r="H736" i="24"/>
  <c r="Q736" i="24" s="1"/>
  <c r="AI736" i="24" s="1"/>
  <c r="K736" i="24"/>
  <c r="N736" i="24"/>
  <c r="AF736" i="24"/>
  <c r="AG736" i="24"/>
  <c r="AH736" i="24"/>
  <c r="H737" i="24"/>
  <c r="K737" i="24"/>
  <c r="N737" i="24"/>
  <c r="AH737" i="24" s="1"/>
  <c r="AF737" i="24"/>
  <c r="H738" i="24"/>
  <c r="K738" i="24"/>
  <c r="AG738" i="24" s="1"/>
  <c r="N738" i="24"/>
  <c r="AF738" i="24"/>
  <c r="AH738" i="24"/>
  <c r="H739" i="24"/>
  <c r="K739" i="24"/>
  <c r="N739" i="24"/>
  <c r="AG739" i="24"/>
  <c r="AH739" i="24"/>
  <c r="H740" i="24"/>
  <c r="K740" i="24"/>
  <c r="N740" i="24"/>
  <c r="Q740" i="24"/>
  <c r="AI740" i="24" s="1"/>
  <c r="AF740" i="24"/>
  <c r="AG740" i="24"/>
  <c r="AH740" i="24"/>
  <c r="H741" i="24"/>
  <c r="AF741" i="24" s="1"/>
  <c r="K741" i="24"/>
  <c r="N741" i="24"/>
  <c r="AH741" i="24" s="1"/>
  <c r="H742" i="24"/>
  <c r="AF742" i="24" s="1"/>
  <c r="K742" i="24"/>
  <c r="AG742" i="24" s="1"/>
  <c r="N742" i="24"/>
  <c r="AH742" i="24"/>
  <c r="H743" i="24"/>
  <c r="AF743" i="24" s="1"/>
  <c r="K743" i="24"/>
  <c r="N743" i="24"/>
  <c r="AG743" i="24"/>
  <c r="AH743" i="24"/>
  <c r="H744" i="24"/>
  <c r="AF744" i="24" s="1"/>
  <c r="K744" i="24"/>
  <c r="N744" i="24"/>
  <c r="Q744" i="24" s="1"/>
  <c r="AI744" i="24" s="1"/>
  <c r="AG744" i="24"/>
  <c r="H745" i="24"/>
  <c r="AF745" i="24" s="1"/>
  <c r="K745" i="24"/>
  <c r="AG745" i="24" s="1"/>
  <c r="N745" i="24"/>
  <c r="AH745" i="24" s="1"/>
  <c r="H746" i="24"/>
  <c r="AF746" i="24" s="1"/>
  <c r="K746" i="24"/>
  <c r="AG746" i="24" s="1"/>
  <c r="N746" i="24"/>
  <c r="AH746" i="24"/>
  <c r="H747" i="24"/>
  <c r="AF747" i="24" s="1"/>
  <c r="K747" i="24"/>
  <c r="AG747" i="24" s="1"/>
  <c r="N747" i="24"/>
  <c r="Q747" i="24"/>
  <c r="W747" i="24" s="1"/>
  <c r="AH747" i="24"/>
  <c r="H748" i="24"/>
  <c r="K748" i="24"/>
  <c r="AG748" i="24" s="1"/>
  <c r="N748" i="24"/>
  <c r="AF748" i="24"/>
  <c r="AH748" i="24"/>
  <c r="H749" i="24"/>
  <c r="K749" i="24"/>
  <c r="AG749" i="24" s="1"/>
  <c r="N749" i="24"/>
  <c r="AH749" i="24" s="1"/>
  <c r="AF749" i="24"/>
  <c r="H750" i="24"/>
  <c r="AF750" i="24" s="1"/>
  <c r="K750" i="24"/>
  <c r="AG750" i="24" s="1"/>
  <c r="N750" i="24"/>
  <c r="AH750" i="24"/>
  <c r="H751" i="24"/>
  <c r="AF751" i="24" s="1"/>
  <c r="K751" i="24"/>
  <c r="AG751" i="24" s="1"/>
  <c r="N751" i="24"/>
  <c r="Q751" i="24"/>
  <c r="W751" i="24" s="1"/>
  <c r="AH751" i="24"/>
  <c r="H752" i="24"/>
  <c r="Q752" i="24" s="1"/>
  <c r="AI752" i="24" s="1"/>
  <c r="K752" i="24"/>
  <c r="N752" i="24"/>
  <c r="AF752" i="24"/>
  <c r="AG752" i="24"/>
  <c r="AH752" i="24"/>
  <c r="H753" i="24"/>
  <c r="K753" i="24"/>
  <c r="AG753" i="24" s="1"/>
  <c r="N753" i="24"/>
  <c r="AH753" i="24" s="1"/>
  <c r="AF753" i="24"/>
  <c r="H754" i="24"/>
  <c r="K754" i="24"/>
  <c r="AG754" i="24" s="1"/>
  <c r="N754" i="24"/>
  <c r="AH754" i="24" s="1"/>
  <c r="AF754" i="24"/>
  <c r="H755" i="24"/>
  <c r="K755" i="24"/>
  <c r="N755" i="24"/>
  <c r="AG755" i="24"/>
  <c r="AH755" i="24"/>
  <c r="H756" i="24"/>
  <c r="K756" i="24"/>
  <c r="N756" i="24"/>
  <c r="Q756" i="24"/>
  <c r="AI756" i="24" s="1"/>
  <c r="AF756" i="24"/>
  <c r="AG756" i="24"/>
  <c r="AH756" i="24"/>
  <c r="H757" i="24"/>
  <c r="AF757" i="24" s="1"/>
  <c r="K757" i="24"/>
  <c r="N757" i="24"/>
  <c r="AH757" i="24" s="1"/>
  <c r="H758" i="24"/>
  <c r="AF758" i="24" s="1"/>
  <c r="K758" i="24"/>
  <c r="AG758" i="24" s="1"/>
  <c r="N758" i="24"/>
  <c r="AH758" i="24"/>
  <c r="H759" i="24"/>
  <c r="AF759" i="24" s="1"/>
  <c r="K759" i="24"/>
  <c r="N759" i="24"/>
  <c r="AG759" i="24"/>
  <c r="AH759" i="24"/>
  <c r="H760" i="24"/>
  <c r="AF760" i="24" s="1"/>
  <c r="K760" i="24"/>
  <c r="N760" i="24"/>
  <c r="Q760" i="24" s="1"/>
  <c r="AI760" i="24" s="1"/>
  <c r="AG760" i="24"/>
  <c r="H761" i="24"/>
  <c r="AF761" i="24" s="1"/>
  <c r="K761" i="24"/>
  <c r="AG761" i="24" s="1"/>
  <c r="N761" i="24"/>
  <c r="AH761" i="24" s="1"/>
  <c r="H762" i="24"/>
  <c r="AF762" i="24" s="1"/>
  <c r="K762" i="24"/>
  <c r="AG762" i="24" s="1"/>
  <c r="N762" i="24"/>
  <c r="AH762" i="24"/>
  <c r="H763" i="24"/>
  <c r="AF763" i="24" s="1"/>
  <c r="K763" i="24"/>
  <c r="AG763" i="24" s="1"/>
  <c r="N763" i="24"/>
  <c r="Q763" i="24"/>
  <c r="W763" i="24" s="1"/>
  <c r="AH763" i="24"/>
  <c r="H764" i="24"/>
  <c r="K764" i="24"/>
  <c r="N764" i="24"/>
  <c r="Q764" i="24"/>
  <c r="AI764" i="24" s="1"/>
  <c r="AF764" i="24"/>
  <c r="AG764" i="24"/>
  <c r="AH764" i="24"/>
  <c r="H765" i="24"/>
  <c r="K765" i="24"/>
  <c r="N765" i="24"/>
  <c r="AH765" i="24" s="1"/>
  <c r="Q765" i="24"/>
  <c r="AI765" i="24" s="1"/>
  <c r="AF765" i="24"/>
  <c r="AG765" i="24"/>
  <c r="H766" i="24"/>
  <c r="K766" i="24"/>
  <c r="AG766" i="24" s="1"/>
  <c r="N766" i="24"/>
  <c r="AH766" i="24" s="1"/>
  <c r="H767" i="24"/>
  <c r="AF767" i="24" s="1"/>
  <c r="K767" i="24"/>
  <c r="N767" i="24"/>
  <c r="AG767" i="24"/>
  <c r="AH767" i="24"/>
  <c r="H768" i="24"/>
  <c r="K768" i="24"/>
  <c r="AG768" i="24" s="1"/>
  <c r="N768" i="24"/>
  <c r="AF768" i="24"/>
  <c r="H769" i="24"/>
  <c r="AF769" i="24" s="1"/>
  <c r="K769" i="24"/>
  <c r="AG769" i="24" s="1"/>
  <c r="N769" i="24"/>
  <c r="AH769" i="24" s="1"/>
  <c r="H770" i="24"/>
  <c r="AF770" i="24" s="1"/>
  <c r="K770" i="24"/>
  <c r="AG770" i="24" s="1"/>
  <c r="N770" i="24"/>
  <c r="AH770" i="24"/>
  <c r="H771" i="24"/>
  <c r="AF771" i="24" s="1"/>
  <c r="K771" i="24"/>
  <c r="AG771" i="24" s="1"/>
  <c r="N771" i="24"/>
  <c r="Q771" i="24"/>
  <c r="W771" i="24" s="1"/>
  <c r="AH771" i="24"/>
  <c r="H772" i="24"/>
  <c r="Q772" i="24" s="1"/>
  <c r="AI772" i="24" s="1"/>
  <c r="K772" i="24"/>
  <c r="N772" i="24"/>
  <c r="AF772" i="24"/>
  <c r="AG772" i="24"/>
  <c r="AH772" i="24"/>
  <c r="H773" i="24"/>
  <c r="K773" i="24"/>
  <c r="AG773" i="24" s="1"/>
  <c r="N773" i="24"/>
  <c r="AH773" i="24" s="1"/>
  <c r="AF773" i="24"/>
  <c r="H774" i="24"/>
  <c r="AF774" i="24" s="1"/>
  <c r="K774" i="24"/>
  <c r="AG774" i="24" s="1"/>
  <c r="N774" i="24"/>
  <c r="AH774" i="24"/>
  <c r="H775" i="24"/>
  <c r="K775" i="24"/>
  <c r="N775" i="24"/>
  <c r="AG775" i="24"/>
  <c r="AH775" i="24"/>
  <c r="H776" i="24"/>
  <c r="Q776" i="24" s="1"/>
  <c r="AI776" i="24" s="1"/>
  <c r="K776" i="24"/>
  <c r="N776" i="24"/>
  <c r="AF776" i="24"/>
  <c r="AG776" i="24"/>
  <c r="AH776" i="24"/>
  <c r="H777" i="24"/>
  <c r="K777" i="24"/>
  <c r="N777" i="24"/>
  <c r="AH777" i="24" s="1"/>
  <c r="AF777" i="24"/>
  <c r="H778" i="24"/>
  <c r="K778" i="24"/>
  <c r="AG778" i="24" s="1"/>
  <c r="N778" i="24"/>
  <c r="AF778" i="24"/>
  <c r="AH778" i="24"/>
  <c r="H779" i="24"/>
  <c r="K779" i="24"/>
  <c r="N779" i="24"/>
  <c r="AG779" i="24"/>
  <c r="AH779" i="24"/>
  <c r="H780" i="24"/>
  <c r="K780" i="24"/>
  <c r="N780" i="24"/>
  <c r="Q780" i="24"/>
  <c r="AI780" i="24" s="1"/>
  <c r="AF780" i="24"/>
  <c r="AG780" i="24"/>
  <c r="AH780" i="24"/>
  <c r="H781" i="24"/>
  <c r="AF781" i="24" s="1"/>
  <c r="K781" i="24"/>
  <c r="N781" i="24"/>
  <c r="AH781" i="24" s="1"/>
  <c r="H782" i="24"/>
  <c r="K782" i="24"/>
  <c r="AG782" i="24" s="1"/>
  <c r="N782" i="24"/>
  <c r="AH782" i="24" s="1"/>
  <c r="H783" i="24"/>
  <c r="AF783" i="24" s="1"/>
  <c r="K783" i="24"/>
  <c r="N783" i="24"/>
  <c r="AG783" i="24"/>
  <c r="AH783" i="24"/>
  <c r="H784" i="24"/>
  <c r="K784" i="24"/>
  <c r="AG784" i="24" s="1"/>
  <c r="N784" i="24"/>
  <c r="AF784" i="24"/>
  <c r="H785" i="24"/>
  <c r="AF785" i="24" s="1"/>
  <c r="K785" i="24"/>
  <c r="AG785" i="24" s="1"/>
  <c r="N785" i="24"/>
  <c r="AH785" i="24" s="1"/>
  <c r="H786" i="24"/>
  <c r="AF786" i="24" s="1"/>
  <c r="K786" i="24"/>
  <c r="AG786" i="24" s="1"/>
  <c r="N786" i="24"/>
  <c r="AH786" i="24"/>
  <c r="H787" i="24"/>
  <c r="AF787" i="24" s="1"/>
  <c r="K787" i="24"/>
  <c r="AG787" i="24" s="1"/>
  <c r="N787" i="24"/>
  <c r="Q787" i="24"/>
  <c r="AH787" i="24"/>
  <c r="H788" i="24"/>
  <c r="K788" i="24"/>
  <c r="N788" i="24"/>
  <c r="Q788" i="24"/>
  <c r="AI788" i="24" s="1"/>
  <c r="AF788" i="24"/>
  <c r="AG788" i="24"/>
  <c r="AH788" i="24"/>
  <c r="H789" i="24"/>
  <c r="AF789" i="24" s="1"/>
  <c r="K789" i="24"/>
  <c r="N789" i="24"/>
  <c r="AH789" i="24" s="1"/>
  <c r="AG789" i="24"/>
  <c r="H790" i="24"/>
  <c r="K790" i="24"/>
  <c r="AG790" i="24" s="1"/>
  <c r="N790" i="24"/>
  <c r="AF790" i="24"/>
  <c r="AH790" i="24"/>
  <c r="H791" i="24"/>
  <c r="AF791" i="24" s="1"/>
  <c r="K791" i="24"/>
  <c r="N791" i="24"/>
  <c r="AG791" i="24"/>
  <c r="AH791" i="24"/>
  <c r="H792" i="24"/>
  <c r="K792" i="24"/>
  <c r="N792" i="24"/>
  <c r="Q792" i="24"/>
  <c r="AI792" i="24" s="1"/>
  <c r="AF792" i="24"/>
  <c r="AG792" i="24"/>
  <c r="AH792" i="24"/>
  <c r="H793" i="24"/>
  <c r="AF793" i="24" s="1"/>
  <c r="K793" i="24"/>
  <c r="N793" i="24"/>
  <c r="AH793" i="24" s="1"/>
  <c r="H794" i="24"/>
  <c r="AF794" i="24" s="1"/>
  <c r="K794" i="24"/>
  <c r="AG794" i="24" s="1"/>
  <c r="N794" i="24"/>
  <c r="AH794" i="24"/>
  <c r="H795" i="24"/>
  <c r="K795" i="24"/>
  <c r="N795" i="24"/>
  <c r="AG795" i="24"/>
  <c r="AH795" i="24"/>
  <c r="H796" i="24"/>
  <c r="Q796" i="24" s="1"/>
  <c r="AI796" i="24" s="1"/>
  <c r="K796" i="24"/>
  <c r="N796" i="24"/>
  <c r="AF796" i="24"/>
  <c r="AG796" i="24"/>
  <c r="AH796" i="24"/>
  <c r="H797" i="24"/>
  <c r="K797" i="24"/>
  <c r="N797" i="24"/>
  <c r="AH797" i="24" s="1"/>
  <c r="AF797" i="24"/>
  <c r="H798" i="24"/>
  <c r="K798" i="24"/>
  <c r="AG798" i="24" s="1"/>
  <c r="N798" i="24"/>
  <c r="AF798" i="24"/>
  <c r="AH798" i="24"/>
  <c r="H799" i="24"/>
  <c r="AF799" i="24" s="1"/>
  <c r="K799" i="24"/>
  <c r="N799" i="24"/>
  <c r="AG799" i="24"/>
  <c r="AH799" i="24"/>
  <c r="H800" i="24"/>
  <c r="K800" i="24"/>
  <c r="N800" i="24"/>
  <c r="Q800" i="24"/>
  <c r="AI800" i="24" s="1"/>
  <c r="AF800" i="24"/>
  <c r="AG800" i="24"/>
  <c r="AH800" i="24"/>
  <c r="H801" i="24"/>
  <c r="K801" i="24"/>
  <c r="N801" i="24"/>
  <c r="AH801" i="24" s="1"/>
  <c r="Q801" i="24"/>
  <c r="AF801" i="24"/>
  <c r="AG801" i="24"/>
  <c r="AI801" i="24"/>
  <c r="H802" i="24"/>
  <c r="K802" i="24"/>
  <c r="AG802" i="24" s="1"/>
  <c r="N802" i="24"/>
  <c r="AF802" i="24"/>
  <c r="AH802" i="24"/>
  <c r="H803" i="24"/>
  <c r="K803" i="24"/>
  <c r="N803" i="24"/>
  <c r="AG803" i="24"/>
  <c r="AH803" i="24"/>
  <c r="H804" i="24"/>
  <c r="Q804" i="24" s="1"/>
  <c r="AI804" i="24" s="1"/>
  <c r="K804" i="24"/>
  <c r="N804" i="24"/>
  <c r="AF804" i="24"/>
  <c r="AG804" i="24"/>
  <c r="AH804" i="24"/>
  <c r="H805" i="24"/>
  <c r="K805" i="24"/>
  <c r="N805" i="24"/>
  <c r="AH805" i="24" s="1"/>
  <c r="AF805" i="24"/>
  <c r="H806" i="24"/>
  <c r="K806" i="24"/>
  <c r="AG806" i="24" s="1"/>
  <c r="N806" i="24"/>
  <c r="AF806" i="24"/>
  <c r="AH806" i="24"/>
  <c r="H807" i="24"/>
  <c r="AF807" i="24" s="1"/>
  <c r="K807" i="24"/>
  <c r="N807" i="24"/>
  <c r="AG807" i="24"/>
  <c r="AH807" i="24"/>
  <c r="H808" i="24"/>
  <c r="K808" i="24"/>
  <c r="AG808" i="24" s="1"/>
  <c r="N808" i="24"/>
  <c r="AF808" i="24"/>
  <c r="AH808" i="24"/>
  <c r="H809" i="24"/>
  <c r="K809" i="24"/>
  <c r="AG809" i="24" s="1"/>
  <c r="N809" i="24"/>
  <c r="AH809" i="24" s="1"/>
  <c r="AF809" i="24"/>
  <c r="H810" i="24"/>
  <c r="K810" i="24"/>
  <c r="AG810" i="24" s="1"/>
  <c r="N810" i="24"/>
  <c r="AF810" i="24"/>
  <c r="AH810" i="24"/>
  <c r="H811" i="24"/>
  <c r="AF811" i="24" s="1"/>
  <c r="K811" i="24"/>
  <c r="N811" i="24"/>
  <c r="AH811" i="24" s="1"/>
  <c r="AG811" i="24"/>
  <c r="H812" i="24"/>
  <c r="AF812" i="24" s="1"/>
  <c r="K812" i="24"/>
  <c r="N812" i="24"/>
  <c r="Q812" i="24" s="1"/>
  <c r="AI812" i="24" s="1"/>
  <c r="AG812" i="24"/>
  <c r="H813" i="24"/>
  <c r="K813" i="24"/>
  <c r="AG813" i="24" s="1"/>
  <c r="N813" i="24"/>
  <c r="AH813" i="24" s="1"/>
  <c r="AF813" i="24"/>
  <c r="H814" i="24"/>
  <c r="AF814" i="24" s="1"/>
  <c r="K814" i="24"/>
  <c r="AG814" i="24" s="1"/>
  <c r="N814" i="24"/>
  <c r="AH814" i="24"/>
  <c r="H815" i="24"/>
  <c r="AF815" i="24" s="1"/>
  <c r="K815" i="24"/>
  <c r="AG815" i="24" s="1"/>
  <c r="N815" i="24"/>
  <c r="Q815" i="24"/>
  <c r="W815" i="24" s="1"/>
  <c r="AH815" i="24"/>
  <c r="H816" i="24"/>
  <c r="Q816" i="24" s="1"/>
  <c r="AI816" i="24" s="1"/>
  <c r="K816" i="24"/>
  <c r="N816" i="24"/>
  <c r="AF816" i="24"/>
  <c r="AG816" i="24"/>
  <c r="AH816" i="24"/>
  <c r="H817" i="24"/>
  <c r="K817" i="24"/>
  <c r="AG817" i="24" s="1"/>
  <c r="N817" i="24"/>
  <c r="AH817" i="24" s="1"/>
  <c r="AF817" i="24"/>
  <c r="H818" i="24"/>
  <c r="K818" i="24"/>
  <c r="AG818" i="24" s="1"/>
  <c r="N818" i="24"/>
  <c r="AH818" i="24" s="1"/>
  <c r="AF818" i="24"/>
  <c r="H819" i="24"/>
  <c r="K819" i="24"/>
  <c r="N819" i="24"/>
  <c r="AG819" i="24"/>
  <c r="AH819" i="24"/>
  <c r="H820" i="24"/>
  <c r="K820" i="24"/>
  <c r="N820" i="24"/>
  <c r="Q820" i="24"/>
  <c r="AI820" i="24" s="1"/>
  <c r="AF820" i="24"/>
  <c r="AG820" i="24"/>
  <c r="AH820" i="24"/>
  <c r="H821" i="24"/>
  <c r="AF821" i="24" s="1"/>
  <c r="K821" i="24"/>
  <c r="N821" i="24"/>
  <c r="AH821" i="24" s="1"/>
  <c r="H822" i="24"/>
  <c r="K822" i="24"/>
  <c r="AG822" i="24" s="1"/>
  <c r="N822" i="24"/>
  <c r="AH822" i="24" s="1"/>
  <c r="H823" i="24"/>
  <c r="AF823" i="24" s="1"/>
  <c r="K823" i="24"/>
  <c r="N823" i="24"/>
  <c r="AG823" i="24"/>
  <c r="AH823" i="24"/>
  <c r="H824" i="24"/>
  <c r="K824" i="24"/>
  <c r="AG824" i="24" s="1"/>
  <c r="N824" i="24"/>
  <c r="AF824" i="24"/>
  <c r="H825" i="24"/>
  <c r="AF825" i="24" s="1"/>
  <c r="K825" i="24"/>
  <c r="AG825" i="24" s="1"/>
  <c r="N825" i="24"/>
  <c r="AH825" i="24" s="1"/>
  <c r="H826" i="24"/>
  <c r="AF826" i="24" s="1"/>
  <c r="K826" i="24"/>
  <c r="AG826" i="24" s="1"/>
  <c r="N826" i="24"/>
  <c r="AH826" i="24"/>
  <c r="H827" i="24"/>
  <c r="AF827" i="24" s="1"/>
  <c r="K827" i="24"/>
  <c r="AG827" i="24" s="1"/>
  <c r="N827" i="24"/>
  <c r="Q827" i="24"/>
  <c r="W827" i="24" s="1"/>
  <c r="AH827" i="24"/>
  <c r="H828" i="24"/>
  <c r="Q828" i="24" s="1"/>
  <c r="AI828" i="24" s="1"/>
  <c r="K828" i="24"/>
  <c r="N828" i="24"/>
  <c r="AF828" i="24"/>
  <c r="AG828" i="24"/>
  <c r="AH828" i="24"/>
  <c r="H829" i="24"/>
  <c r="K829" i="24"/>
  <c r="AG829" i="24" s="1"/>
  <c r="N829" i="24"/>
  <c r="AH829" i="24" s="1"/>
  <c r="AF829" i="24"/>
  <c r="H830" i="24"/>
  <c r="AF830" i="24" s="1"/>
  <c r="K830" i="24"/>
  <c r="AG830" i="24" s="1"/>
  <c r="N830" i="24"/>
  <c r="AH830" i="24"/>
  <c r="H831" i="24"/>
  <c r="K831" i="24"/>
  <c r="N831" i="24"/>
  <c r="AG831" i="24"/>
  <c r="AH831" i="24"/>
  <c r="H832" i="24"/>
  <c r="Q832" i="24" s="1"/>
  <c r="AI832" i="24" s="1"/>
  <c r="K832" i="24"/>
  <c r="N832" i="24"/>
  <c r="AF832" i="24"/>
  <c r="AG832" i="24"/>
  <c r="AH832" i="24"/>
  <c r="H833" i="24"/>
  <c r="K833" i="24"/>
  <c r="N833" i="24"/>
  <c r="AH833" i="24" s="1"/>
  <c r="AF833" i="24"/>
  <c r="H834" i="24"/>
  <c r="AF834" i="24" s="1"/>
  <c r="K834" i="24"/>
  <c r="AG834" i="24" s="1"/>
  <c r="N834" i="24"/>
  <c r="Q834" i="24"/>
  <c r="AI834" i="24" s="1"/>
  <c r="AH834" i="24"/>
  <c r="H835" i="24"/>
  <c r="AF835" i="24" s="1"/>
  <c r="K835" i="24"/>
  <c r="N835" i="24"/>
  <c r="Q835" i="24"/>
  <c r="W835" i="24"/>
  <c r="AG835" i="24"/>
  <c r="AH835" i="24"/>
  <c r="AI835" i="24"/>
  <c r="H836" i="24"/>
  <c r="Q836" i="24" s="1"/>
  <c r="AI836" i="24" s="1"/>
  <c r="K836" i="24"/>
  <c r="N836" i="24"/>
  <c r="AF836" i="24"/>
  <c r="AG836" i="24"/>
  <c r="AH836" i="24"/>
  <c r="H837" i="24"/>
  <c r="K837" i="24"/>
  <c r="N837" i="24"/>
  <c r="AH837" i="24" s="1"/>
  <c r="AF837" i="24"/>
  <c r="H838" i="24"/>
  <c r="K838" i="24"/>
  <c r="AG838" i="24" s="1"/>
  <c r="N838" i="24"/>
  <c r="AF838" i="24"/>
  <c r="AH838" i="24"/>
  <c r="H839" i="24"/>
  <c r="K839" i="24"/>
  <c r="N839" i="24"/>
  <c r="AG839" i="24"/>
  <c r="AH839" i="24"/>
  <c r="H840" i="24"/>
  <c r="K840" i="24"/>
  <c r="N840" i="24"/>
  <c r="Q840" i="24"/>
  <c r="AI840" i="24" s="1"/>
  <c r="AF840" i="24"/>
  <c r="AG840" i="24"/>
  <c r="AH840" i="24"/>
  <c r="H841" i="24"/>
  <c r="AF841" i="24" s="1"/>
  <c r="K841" i="24"/>
  <c r="N841" i="24"/>
  <c r="AH841" i="24" s="1"/>
  <c r="H842" i="24"/>
  <c r="AF842" i="24" s="1"/>
  <c r="K842" i="24"/>
  <c r="AG842" i="24" s="1"/>
  <c r="N842" i="24"/>
  <c r="AH842" i="24"/>
  <c r="H843" i="24"/>
  <c r="AF843" i="24" s="1"/>
  <c r="K843" i="24"/>
  <c r="N843" i="24"/>
  <c r="AG843" i="24"/>
  <c r="AH843" i="24"/>
  <c r="H844" i="24"/>
  <c r="AF844" i="24" s="1"/>
  <c r="K844" i="24"/>
  <c r="N844" i="24"/>
  <c r="Q844" i="24" s="1"/>
  <c r="AI844" i="24" s="1"/>
  <c r="AG844" i="24"/>
  <c r="H845" i="24"/>
  <c r="AF845" i="24" s="1"/>
  <c r="K845" i="24"/>
  <c r="AG845" i="24" s="1"/>
  <c r="N845" i="24"/>
  <c r="AH845" i="24" s="1"/>
  <c r="H846" i="24"/>
  <c r="AF846" i="24" s="1"/>
  <c r="K846" i="24"/>
  <c r="AG846" i="24" s="1"/>
  <c r="N846" i="24"/>
  <c r="AH846" i="24"/>
  <c r="H847" i="24"/>
  <c r="AF847" i="24" s="1"/>
  <c r="K847" i="24"/>
  <c r="AG847" i="24" s="1"/>
  <c r="N847" i="24"/>
  <c r="Q847" i="24"/>
  <c r="W847" i="24" s="1"/>
  <c r="AH847" i="24"/>
  <c r="H848" i="24"/>
  <c r="K848" i="24"/>
  <c r="AG848" i="24" s="1"/>
  <c r="N848" i="24"/>
  <c r="AF848" i="24"/>
  <c r="AH848" i="24"/>
  <c r="H849" i="24"/>
  <c r="K849" i="24"/>
  <c r="AG849" i="24" s="1"/>
  <c r="N849" i="24"/>
  <c r="AH849" i="24" s="1"/>
  <c r="AF849" i="24"/>
  <c r="H850" i="24"/>
  <c r="AF850" i="24" s="1"/>
  <c r="K850" i="24"/>
  <c r="AG850" i="24" s="1"/>
  <c r="N850" i="24"/>
  <c r="AH850" i="24"/>
  <c r="H851" i="24"/>
  <c r="AF851" i="24" s="1"/>
  <c r="K851" i="24"/>
  <c r="N851" i="24"/>
  <c r="AG851" i="24"/>
  <c r="AH851" i="24"/>
  <c r="H852" i="24"/>
  <c r="Q852" i="24" s="1"/>
  <c r="AI852" i="24" s="1"/>
  <c r="K852" i="24"/>
  <c r="N852" i="24"/>
  <c r="AF852" i="24"/>
  <c r="AG852" i="24"/>
  <c r="AH852" i="24"/>
  <c r="H853" i="24"/>
  <c r="K853" i="24"/>
  <c r="AG853" i="24" s="1"/>
  <c r="N853" i="24"/>
  <c r="AH853" i="24" s="1"/>
  <c r="AF853" i="24"/>
  <c r="H854" i="24"/>
  <c r="K854" i="24"/>
  <c r="AG854" i="24" s="1"/>
  <c r="N854" i="24"/>
  <c r="AF854" i="24"/>
  <c r="AH854" i="24"/>
  <c r="H855" i="24"/>
  <c r="K855" i="24"/>
  <c r="N855" i="24"/>
  <c r="AG855" i="24"/>
  <c r="AH855" i="24"/>
  <c r="H856" i="24"/>
  <c r="K856" i="24"/>
  <c r="N856" i="24"/>
  <c r="Q856" i="24"/>
  <c r="AI856" i="24" s="1"/>
  <c r="AF856" i="24"/>
  <c r="AG856" i="24"/>
  <c r="AH856" i="24"/>
  <c r="H857" i="24"/>
  <c r="AF857" i="24" s="1"/>
  <c r="K857" i="24"/>
  <c r="N857" i="24"/>
  <c r="AH857" i="24" s="1"/>
  <c r="H858" i="24"/>
  <c r="AF858" i="24" s="1"/>
  <c r="K858" i="24"/>
  <c r="AG858" i="24" s="1"/>
  <c r="N858" i="24"/>
  <c r="AH858" i="24"/>
  <c r="H859" i="24"/>
  <c r="AF859" i="24" s="1"/>
  <c r="K859" i="24"/>
  <c r="N859" i="24"/>
  <c r="AG859" i="24"/>
  <c r="AH859" i="24"/>
  <c r="H860" i="24"/>
  <c r="AF860" i="24" s="1"/>
  <c r="K860" i="24"/>
  <c r="N860" i="24"/>
  <c r="Q860" i="24" s="1"/>
  <c r="AI860" i="24" s="1"/>
  <c r="AG860" i="24"/>
  <c r="H861" i="24"/>
  <c r="AF861" i="24" s="1"/>
  <c r="K861" i="24"/>
  <c r="AG861" i="24" s="1"/>
  <c r="N861" i="24"/>
  <c r="AH861" i="24" s="1"/>
  <c r="H862" i="24"/>
  <c r="AF862" i="24" s="1"/>
  <c r="K862" i="24"/>
  <c r="AG862" i="24" s="1"/>
  <c r="N862" i="24"/>
  <c r="AH862" i="24"/>
  <c r="H863" i="24"/>
  <c r="AF863" i="24" s="1"/>
  <c r="K863" i="24"/>
  <c r="AG863" i="24" s="1"/>
  <c r="N863" i="24"/>
  <c r="Q863" i="24"/>
  <c r="W863" i="24" s="1"/>
  <c r="AH863" i="24"/>
  <c r="H864" i="24"/>
  <c r="K864" i="24"/>
  <c r="AG864" i="24" s="1"/>
  <c r="N864" i="24"/>
  <c r="AF864" i="24"/>
  <c r="AH864" i="24"/>
  <c r="H865" i="24"/>
  <c r="K865" i="24"/>
  <c r="AG865" i="24" s="1"/>
  <c r="N865" i="24"/>
  <c r="AH865" i="24" s="1"/>
  <c r="AF865" i="24"/>
  <c r="H866" i="24"/>
  <c r="AF866" i="24" s="1"/>
  <c r="K866" i="24"/>
  <c r="AG866" i="24" s="1"/>
  <c r="N866" i="24"/>
  <c r="AH866" i="24"/>
  <c r="H867" i="24"/>
  <c r="AF867" i="24" s="1"/>
  <c r="K867" i="24"/>
  <c r="AG867" i="24" s="1"/>
  <c r="N867" i="24"/>
  <c r="Q867" i="24"/>
  <c r="W867" i="24" s="1"/>
  <c r="AH867" i="24"/>
  <c r="H868" i="24"/>
  <c r="K868" i="24"/>
  <c r="N868" i="24"/>
  <c r="Q868" i="24"/>
  <c r="AI868" i="24" s="1"/>
  <c r="AF868" i="24"/>
  <c r="AG868" i="24"/>
  <c r="AH868" i="24"/>
  <c r="H869" i="24"/>
  <c r="K869" i="24"/>
  <c r="N869" i="24"/>
  <c r="AH869" i="24" s="1"/>
  <c r="Q869" i="24"/>
  <c r="AF869" i="24"/>
  <c r="AG869" i="24"/>
  <c r="AI869" i="24"/>
  <c r="H870" i="24"/>
  <c r="K870" i="24"/>
  <c r="N870" i="24"/>
  <c r="Q870" i="24"/>
  <c r="AI870" i="24" s="1"/>
  <c r="AF870" i="24"/>
  <c r="AH870" i="24"/>
  <c r="H871" i="24"/>
  <c r="AF871" i="24" s="1"/>
  <c r="K871" i="24"/>
  <c r="N871" i="24"/>
  <c r="Q871" i="24"/>
  <c r="W871" i="24"/>
  <c r="AG871" i="24"/>
  <c r="AH871" i="24"/>
  <c r="AI871" i="24"/>
  <c r="H872" i="24"/>
  <c r="K872" i="24"/>
  <c r="N872" i="24"/>
  <c r="Q872" i="24"/>
  <c r="AI872" i="24" s="1"/>
  <c r="AF872" i="24"/>
  <c r="AG872" i="24"/>
  <c r="AH872" i="24"/>
  <c r="H873" i="24"/>
  <c r="K873" i="24"/>
  <c r="N873" i="24"/>
  <c r="AH873" i="24" s="1"/>
  <c r="Q873" i="24"/>
  <c r="AI873" i="24" s="1"/>
  <c r="AF873" i="24"/>
  <c r="AG873" i="24"/>
  <c r="H874" i="24"/>
  <c r="AF874" i="24" s="1"/>
  <c r="K874" i="24"/>
  <c r="AG874" i="24" s="1"/>
  <c r="N874" i="24"/>
  <c r="AH874" i="24" s="1"/>
  <c r="Q874" i="24"/>
  <c r="W874" i="24"/>
  <c r="AI874" i="24"/>
  <c r="H875" i="24"/>
  <c r="AF875" i="24" s="1"/>
  <c r="K875" i="24"/>
  <c r="AG875" i="24" s="1"/>
  <c r="N875" i="24"/>
  <c r="Q875" i="24"/>
  <c r="AI875" i="24" s="1"/>
  <c r="AH875" i="24"/>
  <c r="H876" i="24"/>
  <c r="K876" i="24"/>
  <c r="N876" i="24"/>
  <c r="Q876" i="24"/>
  <c r="AI876" i="24" s="1"/>
  <c r="AF876" i="24"/>
  <c r="AG876" i="24"/>
  <c r="AH876" i="24"/>
  <c r="H877" i="24"/>
  <c r="K877" i="24"/>
  <c r="N877" i="24"/>
  <c r="AH877" i="24" s="1"/>
  <c r="Q877" i="24"/>
  <c r="AF877" i="24"/>
  <c r="AG877" i="24"/>
  <c r="AI877" i="24"/>
  <c r="H878" i="24"/>
  <c r="K878" i="24"/>
  <c r="N878" i="24"/>
  <c r="Q878" i="24"/>
  <c r="AI878" i="24" s="1"/>
  <c r="AF878" i="24"/>
  <c r="AH878" i="24"/>
  <c r="H879" i="24"/>
  <c r="AF879" i="24" s="1"/>
  <c r="K879" i="24"/>
  <c r="N879" i="24"/>
  <c r="W879" i="24" s="1"/>
  <c r="Q879" i="24"/>
  <c r="AG879" i="24"/>
  <c r="AI879" i="24"/>
  <c r="H880" i="24"/>
  <c r="K880" i="24"/>
  <c r="N880" i="24"/>
  <c r="Q880" i="24"/>
  <c r="AI880" i="24" s="1"/>
  <c r="AF880" i="24"/>
  <c r="AG880" i="24"/>
  <c r="AH880" i="24"/>
  <c r="H881" i="24"/>
  <c r="K881" i="24"/>
  <c r="N881" i="24"/>
  <c r="AH881" i="24" s="1"/>
  <c r="Q881" i="24"/>
  <c r="AI881" i="24" s="1"/>
  <c r="AF881" i="24"/>
  <c r="AG881" i="24"/>
  <c r="H882" i="24"/>
  <c r="K882" i="24"/>
  <c r="AG882" i="24" s="1"/>
  <c r="N882" i="24"/>
  <c r="AH882" i="24" s="1"/>
  <c r="Q882" i="24"/>
  <c r="AI882" i="24" s="1"/>
  <c r="AF882" i="24"/>
  <c r="H883" i="24"/>
  <c r="AF883" i="24" s="1"/>
  <c r="K883" i="24"/>
  <c r="N883" i="24"/>
  <c r="AH883" i="24" s="1"/>
  <c r="Q883" i="24"/>
  <c r="AI883" i="24" s="1"/>
  <c r="AG883" i="24"/>
  <c r="H884" i="24"/>
  <c r="K884" i="24"/>
  <c r="N884" i="24"/>
  <c r="Q884" i="24"/>
  <c r="AI884" i="24" s="1"/>
  <c r="AF884" i="24"/>
  <c r="AG884" i="24"/>
  <c r="AH884" i="24"/>
  <c r="H885" i="24"/>
  <c r="AF885" i="24" s="1"/>
  <c r="K885" i="24"/>
  <c r="N885" i="24"/>
  <c r="AH885" i="24" s="1"/>
  <c r="Q885" i="24"/>
  <c r="W885" i="24"/>
  <c r="AG885" i="24"/>
  <c r="AI885" i="24"/>
  <c r="H886" i="24"/>
  <c r="AF886" i="24" s="1"/>
  <c r="K886" i="24"/>
  <c r="AG886" i="24" s="1"/>
  <c r="N886" i="24"/>
  <c r="Q886" i="24"/>
  <c r="AH886" i="24"/>
  <c r="H887" i="24"/>
  <c r="AF887" i="24" s="1"/>
  <c r="K887" i="24"/>
  <c r="N887" i="24"/>
  <c r="AH887" i="24" s="1"/>
  <c r="Q887" i="24"/>
  <c r="AG887" i="24"/>
  <c r="AI887" i="24"/>
  <c r="H888" i="24"/>
  <c r="K888" i="24"/>
  <c r="N888" i="24"/>
  <c r="Q888" i="24"/>
  <c r="AI888" i="24" s="1"/>
  <c r="AF888" i="24"/>
  <c r="AG888" i="24"/>
  <c r="AH888" i="24"/>
  <c r="H889" i="24"/>
  <c r="K889" i="24"/>
  <c r="N889" i="24"/>
  <c r="AH889" i="24" s="1"/>
  <c r="Q889" i="24"/>
  <c r="AF889" i="24"/>
  <c r="AI889" i="24"/>
  <c r="H890" i="24"/>
  <c r="K890" i="24"/>
  <c r="AG890" i="24" s="1"/>
  <c r="N890" i="24"/>
  <c r="AH890" i="24" s="1"/>
  <c r="Q890" i="24"/>
  <c r="AF890" i="24"/>
  <c r="AI890" i="24"/>
  <c r="H891" i="24"/>
  <c r="AF891" i="24" s="1"/>
  <c r="K891" i="24"/>
  <c r="AG891" i="24" s="1"/>
  <c r="N891" i="24"/>
  <c r="Q891" i="24"/>
  <c r="AI891" i="24" s="1"/>
  <c r="AH891" i="24"/>
  <c r="H892" i="24"/>
  <c r="K892" i="24"/>
  <c r="N892" i="24"/>
  <c r="Q892" i="24"/>
  <c r="AI892" i="24" s="1"/>
  <c r="AF892" i="24"/>
  <c r="AG892" i="24"/>
  <c r="AH892" i="24"/>
  <c r="H893" i="24"/>
  <c r="K893" i="24"/>
  <c r="N893" i="24"/>
  <c r="AH893" i="24" s="1"/>
  <c r="Q893" i="24"/>
  <c r="AF893" i="24"/>
  <c r="AG893" i="24"/>
  <c r="AI893" i="24"/>
  <c r="H894" i="24"/>
  <c r="K894" i="24"/>
  <c r="N894" i="24"/>
  <c r="Q894" i="24"/>
  <c r="AI894" i="24" s="1"/>
  <c r="AF894" i="24"/>
  <c r="AH894" i="24"/>
  <c r="H895" i="24"/>
  <c r="AF895" i="24" s="1"/>
  <c r="K895" i="24"/>
  <c r="N895" i="24"/>
  <c r="Q895" i="24"/>
  <c r="AG895" i="24"/>
  <c r="AI895" i="24"/>
  <c r="H896" i="24"/>
  <c r="K896" i="24"/>
  <c r="N896" i="24"/>
  <c r="Q896" i="24"/>
  <c r="AI896" i="24" s="1"/>
  <c r="AF896" i="24"/>
  <c r="AG896" i="24"/>
  <c r="AH896" i="24"/>
  <c r="H897" i="24"/>
  <c r="K897" i="24"/>
  <c r="N897" i="24"/>
  <c r="AH897" i="24" s="1"/>
  <c r="Q897" i="24"/>
  <c r="AF897" i="24"/>
  <c r="AG897" i="24"/>
  <c r="AI897" i="24"/>
  <c r="H898" i="24"/>
  <c r="K898" i="24"/>
  <c r="AG898" i="24" s="1"/>
  <c r="N898" i="24"/>
  <c r="Q898" i="24"/>
  <c r="AI898" i="24" s="1"/>
  <c r="AF898" i="24"/>
  <c r="AH898" i="24"/>
  <c r="H899" i="24"/>
  <c r="AF899" i="24" s="1"/>
  <c r="K899" i="24"/>
  <c r="AG899" i="24" s="1"/>
  <c r="N899" i="24"/>
  <c r="Q899" i="24"/>
  <c r="AI899" i="24" s="1"/>
  <c r="AH899" i="24"/>
  <c r="H900" i="24"/>
  <c r="K900" i="24"/>
  <c r="N900" i="24"/>
  <c r="AH900" i="24" s="1"/>
  <c r="Q900" i="24"/>
  <c r="AI900" i="24" s="1"/>
  <c r="AF900" i="24"/>
  <c r="AG900" i="24"/>
  <c r="H901" i="24"/>
  <c r="AF901" i="24" s="1"/>
  <c r="K901" i="24"/>
  <c r="N901" i="24"/>
  <c r="AH901" i="24" s="1"/>
  <c r="Q901" i="24"/>
  <c r="AI901" i="24" s="1"/>
  <c r="AG901" i="24"/>
  <c r="H902" i="24"/>
  <c r="AF902" i="24" s="1"/>
  <c r="K902" i="24"/>
  <c r="AG902" i="24" s="1"/>
  <c r="N902" i="24"/>
  <c r="Q902" i="24"/>
  <c r="AI902" i="24" s="1"/>
  <c r="AH902" i="24"/>
  <c r="H903" i="24"/>
  <c r="AF903" i="24" s="1"/>
  <c r="K903" i="24"/>
  <c r="AG903" i="24" s="1"/>
  <c r="N903" i="24"/>
  <c r="Q903" i="24"/>
  <c r="AI903" i="24" s="1"/>
  <c r="AH903" i="24"/>
  <c r="H904" i="24"/>
  <c r="K904" i="24"/>
  <c r="N904" i="24"/>
  <c r="Q904" i="24"/>
  <c r="AI904" i="24" s="1"/>
  <c r="AF904" i="24"/>
  <c r="AG904" i="24"/>
  <c r="AH904" i="24"/>
  <c r="H905" i="24"/>
  <c r="K905" i="24"/>
  <c r="AG905" i="24" s="1"/>
  <c r="N905" i="24"/>
  <c r="AH905" i="24" s="1"/>
  <c r="Q905" i="24"/>
  <c r="AF905" i="24"/>
  <c r="AI905" i="24"/>
  <c r="H906" i="24"/>
  <c r="K906" i="24"/>
  <c r="AG906" i="24" s="1"/>
  <c r="N906" i="24"/>
  <c r="Q906" i="24"/>
  <c r="AI906" i="24" s="1"/>
  <c r="AF906" i="24"/>
  <c r="AH906" i="24"/>
  <c r="H907" i="24"/>
  <c r="AF907" i="24" s="1"/>
  <c r="K907" i="24"/>
  <c r="N907" i="24"/>
  <c r="Q907" i="24"/>
  <c r="W907" i="24"/>
  <c r="AG907" i="24"/>
  <c r="AH907" i="24"/>
  <c r="AI907" i="24"/>
  <c r="H908" i="24"/>
  <c r="K908" i="24"/>
  <c r="N908" i="24"/>
  <c r="Q908" i="24"/>
  <c r="AI908" i="24" s="1"/>
  <c r="AF908" i="24"/>
  <c r="AG908" i="24"/>
  <c r="AH908" i="24"/>
  <c r="H909" i="24"/>
  <c r="K909" i="24"/>
  <c r="N909" i="24"/>
  <c r="AH909" i="24" s="1"/>
  <c r="Q909" i="24"/>
  <c r="AI909" i="24" s="1"/>
  <c r="AF909" i="24"/>
  <c r="AG909" i="24"/>
  <c r="H910" i="24"/>
  <c r="K910" i="24"/>
  <c r="N910" i="24"/>
  <c r="AH910" i="24" s="1"/>
  <c r="Q910" i="24"/>
  <c r="AF910" i="24"/>
  <c r="AI910" i="24"/>
  <c r="H911" i="24"/>
  <c r="AF911" i="24" s="1"/>
  <c r="K911" i="24"/>
  <c r="AG911" i="24" s="1"/>
  <c r="N911" i="24"/>
  <c r="Q911" i="24"/>
  <c r="AI911" i="24"/>
  <c r="H912" i="24"/>
  <c r="K912" i="24"/>
  <c r="N912" i="24"/>
  <c r="Q912" i="24"/>
  <c r="AI912" i="24" s="1"/>
  <c r="AF912" i="24"/>
  <c r="AG912" i="24"/>
  <c r="AH912" i="24"/>
  <c r="H913" i="24"/>
  <c r="K913" i="24"/>
  <c r="N913" i="24"/>
  <c r="AH913" i="24" s="1"/>
  <c r="Q913" i="24"/>
  <c r="AF913" i="24"/>
  <c r="AG913" i="24"/>
  <c r="AI913" i="24"/>
  <c r="H914" i="24"/>
  <c r="K914" i="24"/>
  <c r="AG914" i="24" s="1"/>
  <c r="N914" i="24"/>
  <c r="Q914" i="24"/>
  <c r="AI914" i="24" s="1"/>
  <c r="AF914" i="24"/>
  <c r="AH914" i="24"/>
  <c r="H915" i="24"/>
  <c r="AF915" i="24" s="1"/>
  <c r="K915" i="24"/>
  <c r="AG915" i="24" s="1"/>
  <c r="N915" i="24"/>
  <c r="Q915" i="24"/>
  <c r="AI915" i="24"/>
  <c r="H916" i="24"/>
  <c r="K916" i="24"/>
  <c r="N916" i="24"/>
  <c r="Q916" i="24"/>
  <c r="AI916" i="24" s="1"/>
  <c r="AF916" i="24"/>
  <c r="AG916" i="24"/>
  <c r="AH916" i="24"/>
  <c r="H917" i="24"/>
  <c r="AF917" i="24" s="1"/>
  <c r="K917" i="24"/>
  <c r="N917" i="24"/>
  <c r="AH917" i="24" s="1"/>
  <c r="Q917" i="24"/>
  <c r="W917" i="24"/>
  <c r="AG917" i="24"/>
  <c r="AI917" i="24"/>
  <c r="H918" i="24"/>
  <c r="AF918" i="24" s="1"/>
  <c r="K918" i="24"/>
  <c r="AG918" i="24" s="1"/>
  <c r="N918" i="24"/>
  <c r="Q918" i="24"/>
  <c r="AI918" i="24" s="1"/>
  <c r="AH918" i="24"/>
  <c r="H919" i="24"/>
  <c r="AF919" i="24" s="1"/>
  <c r="K919" i="24"/>
  <c r="W919" i="24" s="1"/>
  <c r="N919" i="24"/>
  <c r="Q919" i="24"/>
  <c r="AG919" i="24"/>
  <c r="AH919" i="24"/>
  <c r="AI919" i="24"/>
  <c r="H920" i="24"/>
  <c r="K920" i="24"/>
  <c r="N920" i="24"/>
  <c r="Q920" i="24"/>
  <c r="AI920" i="24" s="1"/>
  <c r="AF920" i="24"/>
  <c r="AG920" i="24"/>
  <c r="AH920" i="24"/>
  <c r="H921" i="24"/>
  <c r="K921" i="24"/>
  <c r="AG921" i="24" s="1"/>
  <c r="N921" i="24"/>
  <c r="AH921" i="24" s="1"/>
  <c r="Q921" i="24"/>
  <c r="AF921" i="24"/>
  <c r="AI921" i="24"/>
  <c r="H922" i="24"/>
  <c r="AF922" i="24" s="1"/>
  <c r="K922" i="24"/>
  <c r="AG922" i="24" s="1"/>
  <c r="N922" i="24"/>
  <c r="AH922" i="24" s="1"/>
  <c r="Q922" i="24"/>
  <c r="W922" i="24"/>
  <c r="AI922" i="24"/>
  <c r="H923" i="24"/>
  <c r="AF923" i="24" s="1"/>
  <c r="K923" i="24"/>
  <c r="W923" i="24" s="1"/>
  <c r="N923" i="24"/>
  <c r="Q923" i="24"/>
  <c r="AG923" i="24"/>
  <c r="AH923" i="24"/>
  <c r="AI923" i="24"/>
  <c r="H924" i="24"/>
  <c r="K924" i="24"/>
  <c r="N924" i="24"/>
  <c r="Q924" i="24"/>
  <c r="AI924" i="24" s="1"/>
  <c r="AF924" i="24"/>
  <c r="AG924" i="24"/>
  <c r="AH924" i="24"/>
  <c r="H925" i="24"/>
  <c r="K925" i="24"/>
  <c r="N925" i="24"/>
  <c r="AH925" i="24" s="1"/>
  <c r="Q925" i="24"/>
  <c r="AF925" i="24"/>
  <c r="AG925" i="24"/>
  <c r="AI925" i="24"/>
  <c r="H926" i="24"/>
  <c r="K926" i="24"/>
  <c r="N926" i="24"/>
  <c r="Q926" i="24"/>
  <c r="AI926" i="24" s="1"/>
  <c r="AF926" i="24"/>
  <c r="AH926" i="24"/>
  <c r="H927" i="24"/>
  <c r="AF927" i="24" s="1"/>
  <c r="K927" i="24"/>
  <c r="N927" i="24"/>
  <c r="W927" i="24" s="1"/>
  <c r="Q927" i="24"/>
  <c r="AG927" i="24"/>
  <c r="AI927" i="24"/>
  <c r="H928" i="24"/>
  <c r="K928" i="24"/>
  <c r="N928" i="24"/>
  <c r="Q928" i="24"/>
  <c r="AI928" i="24" s="1"/>
  <c r="AF928" i="24"/>
  <c r="AG928" i="24"/>
  <c r="AH928" i="24"/>
  <c r="H929" i="24"/>
  <c r="K929" i="24"/>
  <c r="N929" i="24"/>
  <c r="AH929" i="24" s="1"/>
  <c r="Q929" i="24"/>
  <c r="AI929" i="24" s="1"/>
  <c r="AF929" i="24"/>
  <c r="AG929" i="24"/>
  <c r="H930" i="24"/>
  <c r="K930" i="24"/>
  <c r="AG930" i="24" s="1"/>
  <c r="N930" i="24"/>
  <c r="AH930" i="24" s="1"/>
  <c r="Q930" i="24"/>
  <c r="AF930" i="24"/>
  <c r="AI930" i="24"/>
  <c r="H931" i="24"/>
  <c r="AF931" i="24" s="1"/>
  <c r="K931" i="24"/>
  <c r="AG931" i="24" s="1"/>
  <c r="N931" i="24"/>
  <c r="Q931" i="24"/>
  <c r="AI931" i="24" s="1"/>
  <c r="H932" i="24"/>
  <c r="K932" i="24"/>
  <c r="N932" i="24"/>
  <c r="Q932" i="24"/>
  <c r="AI932" i="24" s="1"/>
  <c r="AF932" i="24"/>
  <c r="AG932" i="24"/>
  <c r="AH932" i="24"/>
  <c r="H933" i="24"/>
  <c r="AF933" i="24" s="1"/>
  <c r="K933" i="24"/>
  <c r="W933" i="24" s="1"/>
  <c r="N933" i="24"/>
  <c r="AH933" i="24" s="1"/>
  <c r="Q933" i="24"/>
  <c r="AI933" i="24" s="1"/>
  <c r="AG933" i="24"/>
  <c r="H934" i="24"/>
  <c r="AF934" i="24" s="1"/>
  <c r="K934" i="24"/>
  <c r="AG934" i="24" s="1"/>
  <c r="N934" i="24"/>
  <c r="AH934" i="24" s="1"/>
  <c r="Q934" i="24"/>
  <c r="W934" i="24"/>
  <c r="AI934" i="24"/>
  <c r="H935" i="24"/>
  <c r="AF935" i="24" s="1"/>
  <c r="K935" i="24"/>
  <c r="AG935" i="24" s="1"/>
  <c r="N935" i="24"/>
  <c r="Q935" i="24"/>
  <c r="W935" i="24" s="1"/>
  <c r="AH935" i="24"/>
  <c r="H936" i="24"/>
  <c r="K936" i="24"/>
  <c r="N936" i="24"/>
  <c r="Q936" i="24"/>
  <c r="AI936" i="24" s="1"/>
  <c r="AF936" i="24"/>
  <c r="AG936" i="24"/>
  <c r="AH936" i="24"/>
  <c r="H937" i="24"/>
  <c r="AF937" i="24" s="1"/>
  <c r="K937" i="24"/>
  <c r="AG937" i="24" s="1"/>
  <c r="N937" i="24"/>
  <c r="AH937" i="24" s="1"/>
  <c r="Q937" i="24"/>
  <c r="W937" i="24"/>
  <c r="AI937" i="24"/>
  <c r="H938" i="24"/>
  <c r="K938" i="24"/>
  <c r="N938" i="24"/>
  <c r="AH938" i="24" s="1"/>
  <c r="Q938" i="24"/>
  <c r="AF938" i="24"/>
  <c r="AI938" i="24"/>
  <c r="H939" i="24"/>
  <c r="AF939" i="24" s="1"/>
  <c r="K939" i="24"/>
  <c r="W939" i="24" s="1"/>
  <c r="N939" i="24"/>
  <c r="Q939" i="24"/>
  <c r="AG939" i="24"/>
  <c r="AH939" i="24"/>
  <c r="AI939" i="24"/>
  <c r="H940" i="24"/>
  <c r="K940" i="24"/>
  <c r="N940" i="24"/>
  <c r="Q940" i="24"/>
  <c r="AI940" i="24" s="1"/>
  <c r="AF940" i="24"/>
  <c r="AG940" i="24"/>
  <c r="AH940" i="24"/>
  <c r="H941" i="24"/>
  <c r="K941" i="24"/>
  <c r="N941" i="24"/>
  <c r="AH941" i="24" s="1"/>
  <c r="Q941" i="24"/>
  <c r="AF941" i="24"/>
  <c r="AG941" i="24"/>
  <c r="AI941" i="24"/>
  <c r="H942" i="24"/>
  <c r="K942" i="24"/>
  <c r="N942" i="24"/>
  <c r="Q942" i="24"/>
  <c r="AI942" i="24" s="1"/>
  <c r="AF942" i="24"/>
  <c r="AH942" i="24"/>
  <c r="H943" i="24"/>
  <c r="AF943" i="24" s="1"/>
  <c r="K943" i="24"/>
  <c r="N943" i="24"/>
  <c r="W943" i="24" s="1"/>
  <c r="Q943" i="24"/>
  <c r="AG943" i="24"/>
  <c r="AI943" i="24"/>
  <c r="H944" i="24"/>
  <c r="K944" i="24"/>
  <c r="N944" i="24"/>
  <c r="AH944" i="24" s="1"/>
  <c r="Q944" i="24"/>
  <c r="AI944" i="24" s="1"/>
  <c r="AF944" i="24"/>
  <c r="H945" i="24"/>
  <c r="K945" i="24"/>
  <c r="N945" i="24"/>
  <c r="AH945" i="24" s="1"/>
  <c r="Q945" i="24"/>
  <c r="AF945" i="24"/>
  <c r="AG945" i="24"/>
  <c r="AI945" i="24"/>
  <c r="H946" i="24"/>
  <c r="K946" i="24"/>
  <c r="AG946" i="24" s="1"/>
  <c r="N946" i="24"/>
  <c r="Q946" i="24"/>
  <c r="AI946" i="24" s="1"/>
  <c r="AF946" i="24"/>
  <c r="AH946" i="24"/>
  <c r="H947" i="24"/>
  <c r="AF947" i="24" s="1"/>
  <c r="K947" i="24"/>
  <c r="AG947" i="24" s="1"/>
  <c r="N947" i="24"/>
  <c r="AH947" i="24" s="1"/>
  <c r="Q947" i="24"/>
  <c r="AI947" i="24" s="1"/>
  <c r="H948" i="24"/>
  <c r="K948" i="24"/>
  <c r="N948" i="24"/>
  <c r="Q948" i="24"/>
  <c r="AI948" i="24" s="1"/>
  <c r="AF948" i="24"/>
  <c r="AG948" i="24"/>
  <c r="AH948" i="24"/>
  <c r="H949" i="24"/>
  <c r="AF949" i="24" s="1"/>
  <c r="K949" i="24"/>
  <c r="W949" i="24" s="1"/>
  <c r="N949" i="24"/>
  <c r="AH949" i="24" s="1"/>
  <c r="Q949" i="24"/>
  <c r="AI949" i="24" s="1"/>
  <c r="AG949" i="24"/>
  <c r="H950" i="24"/>
  <c r="AF950" i="24" s="1"/>
  <c r="K950" i="24"/>
  <c r="AG950" i="24" s="1"/>
  <c r="N950" i="24"/>
  <c r="Q950" i="24"/>
  <c r="AH950" i="24"/>
  <c r="H951" i="24"/>
  <c r="AF951" i="24" s="1"/>
  <c r="K951" i="24"/>
  <c r="W951" i="24" s="1"/>
  <c r="N951" i="24"/>
  <c r="Q951" i="24"/>
  <c r="AG951" i="24"/>
  <c r="AH951" i="24"/>
  <c r="AI951" i="24"/>
  <c r="H952" i="24"/>
  <c r="K952" i="24"/>
  <c r="N952" i="24"/>
  <c r="Q952" i="24"/>
  <c r="AI952" i="24" s="1"/>
  <c r="AF952" i="24"/>
  <c r="AG952" i="24"/>
  <c r="AH952" i="24"/>
  <c r="H953" i="24"/>
  <c r="K953" i="24"/>
  <c r="N953" i="24"/>
  <c r="AH953" i="24" s="1"/>
  <c r="Q953" i="24"/>
  <c r="AF953" i="24"/>
  <c r="AI953" i="24"/>
  <c r="H954" i="24"/>
  <c r="K954" i="24"/>
  <c r="AG954" i="24" s="1"/>
  <c r="N954" i="24"/>
  <c r="AH954" i="24" s="1"/>
  <c r="Q954" i="24"/>
  <c r="AF954" i="24"/>
  <c r="AI954" i="24"/>
  <c r="H955" i="24"/>
  <c r="AF955" i="24" s="1"/>
  <c r="K955" i="24"/>
  <c r="W955" i="24" s="1"/>
  <c r="N955" i="24"/>
  <c r="Q955" i="24"/>
  <c r="AG955" i="24"/>
  <c r="AH955" i="24"/>
  <c r="AI955" i="24"/>
  <c r="H956" i="24"/>
  <c r="K956" i="24"/>
  <c r="N956" i="24"/>
  <c r="Q956" i="24"/>
  <c r="AI956" i="24" s="1"/>
  <c r="AF956" i="24"/>
  <c r="AG956" i="24"/>
  <c r="AH956" i="24"/>
  <c r="H957" i="24"/>
  <c r="K957" i="24"/>
  <c r="N957" i="24"/>
  <c r="AH957" i="24" s="1"/>
  <c r="Q957" i="24"/>
  <c r="AF957" i="24"/>
  <c r="AG957" i="24"/>
  <c r="AI957" i="24"/>
  <c r="H958" i="24"/>
  <c r="K958" i="24"/>
  <c r="N958" i="24"/>
  <c r="Q958" i="24"/>
  <c r="AI958" i="24" s="1"/>
  <c r="AF958" i="24"/>
  <c r="AH958" i="24"/>
  <c r="H959" i="24"/>
  <c r="AF959" i="24" s="1"/>
  <c r="K959" i="24"/>
  <c r="N959" i="24"/>
  <c r="W959" i="24" s="1"/>
  <c r="Q959" i="24"/>
  <c r="AG959" i="24"/>
  <c r="AI959" i="24"/>
  <c r="H960" i="24"/>
  <c r="K960" i="24"/>
  <c r="N960" i="24"/>
  <c r="Q960" i="24"/>
  <c r="AI960" i="24" s="1"/>
  <c r="AF960" i="24"/>
  <c r="AG960" i="24"/>
  <c r="AH960" i="24"/>
  <c r="H961" i="24"/>
  <c r="K961" i="24"/>
  <c r="N961" i="24"/>
  <c r="AH961" i="24" s="1"/>
  <c r="Q961" i="24"/>
  <c r="AF961" i="24"/>
  <c r="AG961" i="24"/>
  <c r="AI961" i="24"/>
  <c r="H962" i="24"/>
  <c r="K962" i="24"/>
  <c r="AG962" i="24" s="1"/>
  <c r="N962" i="24"/>
  <c r="Q962" i="24"/>
  <c r="AI962" i="24" s="1"/>
  <c r="AF962" i="24"/>
  <c r="AH962" i="24"/>
  <c r="H963" i="24"/>
  <c r="AF963" i="24" s="1"/>
  <c r="K963" i="24"/>
  <c r="AG963" i="24" s="1"/>
  <c r="N963" i="24"/>
  <c r="Q963" i="24"/>
  <c r="AI963" i="24" s="1"/>
  <c r="AH963" i="24"/>
  <c r="H964" i="24"/>
  <c r="K964" i="24"/>
  <c r="N964" i="24"/>
  <c r="Q964" i="24"/>
  <c r="AI964" i="24" s="1"/>
  <c r="AF964" i="24"/>
  <c r="AG964" i="24"/>
  <c r="AH964" i="24"/>
  <c r="H965" i="24"/>
  <c r="AF965" i="24" s="1"/>
  <c r="K965" i="24"/>
  <c r="N965" i="24"/>
  <c r="AH965" i="24" s="1"/>
  <c r="Q965" i="24"/>
  <c r="W965" i="24"/>
  <c r="AG965" i="24"/>
  <c r="AI965" i="24"/>
  <c r="H966" i="24"/>
  <c r="AF966" i="24" s="1"/>
  <c r="K966" i="24"/>
  <c r="AG966" i="24" s="1"/>
  <c r="N966" i="24"/>
  <c r="Q966" i="24"/>
  <c r="AI966" i="24" s="1"/>
  <c r="AH966" i="24"/>
  <c r="H967" i="24"/>
  <c r="AF967" i="24" s="1"/>
  <c r="K967" i="24"/>
  <c r="W967" i="24" s="1"/>
  <c r="N967" i="24"/>
  <c r="Q967" i="24"/>
  <c r="AG967" i="24"/>
  <c r="AH967" i="24"/>
  <c r="AI967" i="24"/>
  <c r="H968" i="24"/>
  <c r="K968" i="24"/>
  <c r="N968" i="24"/>
  <c r="Q968" i="24"/>
  <c r="AI968" i="24" s="1"/>
  <c r="AF968" i="24"/>
  <c r="AG968" i="24"/>
  <c r="AH968" i="24"/>
  <c r="H969" i="24"/>
  <c r="K969" i="24"/>
  <c r="AG969" i="24" s="1"/>
  <c r="N969" i="24"/>
  <c r="AH969" i="24" s="1"/>
  <c r="Q969" i="24"/>
  <c r="AF969" i="24"/>
  <c r="AI969" i="24"/>
  <c r="H970" i="24"/>
  <c r="K970" i="24"/>
  <c r="AG970" i="24" s="1"/>
  <c r="N970" i="24"/>
  <c r="AH970" i="24" s="1"/>
  <c r="Q970" i="24"/>
  <c r="AF970" i="24"/>
  <c r="AI970" i="24"/>
  <c r="H971" i="24"/>
  <c r="AF971" i="24" s="1"/>
  <c r="K971" i="24"/>
  <c r="W971" i="24" s="1"/>
  <c r="N971" i="24"/>
  <c r="Q971" i="24"/>
  <c r="AG971" i="24"/>
  <c r="AH971" i="24"/>
  <c r="AI971" i="24"/>
  <c r="H972" i="24"/>
  <c r="K972" i="24"/>
  <c r="N972" i="24"/>
  <c r="Q972" i="24"/>
  <c r="AI972" i="24" s="1"/>
  <c r="AF972" i="24"/>
  <c r="AG972" i="24"/>
  <c r="AH972" i="24"/>
  <c r="H973" i="24"/>
  <c r="AF973" i="24" s="1"/>
  <c r="K973" i="24"/>
  <c r="N973" i="24"/>
  <c r="AH973" i="24" s="1"/>
  <c r="Q973" i="24"/>
  <c r="AG973" i="24"/>
  <c r="AI973" i="24"/>
  <c r="H974" i="24"/>
  <c r="AF974" i="24" s="1"/>
  <c r="K974" i="24"/>
  <c r="AG974" i="24" s="1"/>
  <c r="N974" i="24"/>
  <c r="AH974" i="24" s="1"/>
  <c r="Q974" i="24"/>
  <c r="W974" i="24"/>
  <c r="AI974" i="24"/>
  <c r="H975" i="24"/>
  <c r="AF975" i="24" s="1"/>
  <c r="K975" i="24"/>
  <c r="W975" i="24" s="1"/>
  <c r="N975" i="24"/>
  <c r="Q975" i="24"/>
  <c r="AG975" i="24"/>
  <c r="AH975" i="24"/>
  <c r="AI975" i="24"/>
  <c r="H976" i="24"/>
  <c r="K976" i="24"/>
  <c r="N976" i="24"/>
  <c r="Q976" i="24"/>
  <c r="AI976" i="24" s="1"/>
  <c r="AF976" i="24"/>
  <c r="AG976" i="24"/>
  <c r="AH976" i="24"/>
  <c r="H977" i="24"/>
  <c r="K977" i="24"/>
  <c r="N977" i="24"/>
  <c r="AH977" i="24" s="1"/>
  <c r="Q977" i="24"/>
  <c r="AF977" i="24"/>
  <c r="AI977" i="24"/>
  <c r="H978" i="24"/>
  <c r="K978" i="24"/>
  <c r="N978" i="24"/>
  <c r="AH978" i="24" s="1"/>
  <c r="Q978" i="24"/>
  <c r="AF978" i="24"/>
  <c r="AI978" i="24"/>
  <c r="H979" i="24"/>
  <c r="AF979" i="24" s="1"/>
  <c r="K979" i="24"/>
  <c r="W979" i="24" s="1"/>
  <c r="N979" i="24"/>
  <c r="Q979" i="24"/>
  <c r="AG979" i="24"/>
  <c r="AH979" i="24"/>
  <c r="AI979" i="24"/>
  <c r="H980" i="24"/>
  <c r="K980" i="24"/>
  <c r="N980" i="24"/>
  <c r="Q980" i="24"/>
  <c r="AI980" i="24" s="1"/>
  <c r="AF980" i="24"/>
  <c r="AG980" i="24"/>
  <c r="AH980" i="24"/>
  <c r="H981" i="24"/>
  <c r="K981" i="24"/>
  <c r="N981" i="24"/>
  <c r="AH981" i="24" s="1"/>
  <c r="Q981" i="24"/>
  <c r="AF981" i="24"/>
  <c r="AG981" i="24"/>
  <c r="AI981" i="24"/>
  <c r="H982" i="24"/>
  <c r="K982" i="24"/>
  <c r="AG982" i="24" s="1"/>
  <c r="N982" i="24"/>
  <c r="Q982" i="24"/>
  <c r="AI982" i="24" s="1"/>
  <c r="AF982" i="24"/>
  <c r="AH982" i="24"/>
  <c r="H983" i="24"/>
  <c r="AF983" i="24" s="1"/>
  <c r="K983" i="24"/>
  <c r="N983" i="24"/>
  <c r="W983" i="24" s="1"/>
  <c r="Q983" i="24"/>
  <c r="AG983" i="24"/>
  <c r="AI983" i="24"/>
  <c r="H984" i="24"/>
  <c r="K984" i="24"/>
  <c r="N984" i="24"/>
  <c r="AH984" i="24" s="1"/>
  <c r="Q984" i="24"/>
  <c r="AI984" i="24" s="1"/>
  <c r="AF984" i="24"/>
  <c r="AG984" i="24"/>
  <c r="H985" i="24"/>
  <c r="K985" i="24"/>
  <c r="N985" i="24"/>
  <c r="AH985" i="24" s="1"/>
  <c r="Q985" i="24"/>
  <c r="AI985" i="24" s="1"/>
  <c r="AF985" i="24"/>
  <c r="AG985" i="24"/>
  <c r="H986" i="24"/>
  <c r="K986" i="24"/>
  <c r="AG986" i="24" s="1"/>
  <c r="N986" i="24"/>
  <c r="AH986" i="24" s="1"/>
  <c r="Q986" i="24"/>
  <c r="AI986" i="24" s="1"/>
  <c r="AF986" i="24"/>
  <c r="H987" i="24"/>
  <c r="AF987" i="24" s="1"/>
  <c r="K987" i="24"/>
  <c r="N987" i="24"/>
  <c r="W987" i="24" s="1"/>
  <c r="Q987" i="24"/>
  <c r="AG987" i="24"/>
  <c r="AI987" i="24"/>
  <c r="H988" i="24"/>
  <c r="K988" i="24"/>
  <c r="N988" i="24"/>
  <c r="Q988" i="24"/>
  <c r="AI988" i="24" s="1"/>
  <c r="AF988" i="24"/>
  <c r="AG988" i="24"/>
  <c r="AH988" i="24"/>
  <c r="H989" i="24"/>
  <c r="AF989" i="24" s="1"/>
  <c r="K989" i="24"/>
  <c r="N989" i="24"/>
  <c r="AH989" i="24" s="1"/>
  <c r="Q989" i="24"/>
  <c r="W989" i="24"/>
  <c r="AG989" i="24"/>
  <c r="AI989" i="24"/>
  <c r="H990" i="24"/>
  <c r="AF990" i="24" s="1"/>
  <c r="K990" i="24"/>
  <c r="AG990" i="24" s="1"/>
  <c r="N990" i="24"/>
  <c r="Q990" i="24"/>
  <c r="AH990" i="24"/>
  <c r="AI990" i="24"/>
  <c r="H991" i="24"/>
  <c r="AF991" i="24" s="1"/>
  <c r="K991" i="24"/>
  <c r="W991" i="24" s="1"/>
  <c r="N991" i="24"/>
  <c r="Q991" i="24"/>
  <c r="AG991" i="24"/>
  <c r="AH991" i="24"/>
  <c r="AI991" i="24"/>
  <c r="H992" i="24"/>
  <c r="K992" i="24"/>
  <c r="N992" i="24"/>
  <c r="Q992" i="24"/>
  <c r="AI992" i="24" s="1"/>
  <c r="AF992" i="24"/>
  <c r="AG992" i="24"/>
  <c r="AH992" i="24"/>
  <c r="H993" i="24"/>
  <c r="K993" i="24"/>
  <c r="N993" i="24"/>
  <c r="AH993" i="24" s="1"/>
  <c r="Q993" i="24"/>
  <c r="AF993" i="24"/>
  <c r="AI993" i="24"/>
  <c r="H994" i="24"/>
  <c r="K994" i="24"/>
  <c r="N994" i="24"/>
  <c r="AH994" i="24" s="1"/>
  <c r="Q994" i="24"/>
  <c r="AF994" i="24"/>
  <c r="AI994" i="24"/>
  <c r="H995" i="24"/>
  <c r="AF995" i="24" s="1"/>
  <c r="K995" i="24"/>
  <c r="W995" i="24" s="1"/>
  <c r="N995" i="24"/>
  <c r="Q995" i="24"/>
  <c r="AG995" i="24"/>
  <c r="AH995" i="24"/>
  <c r="AI995" i="24"/>
  <c r="H996" i="24"/>
  <c r="K996" i="24"/>
  <c r="N996" i="24"/>
  <c r="Q996" i="24"/>
  <c r="AI996" i="24" s="1"/>
  <c r="AF996" i="24"/>
  <c r="AH996" i="24"/>
  <c r="H997" i="24"/>
  <c r="K997" i="24"/>
  <c r="N997" i="24"/>
  <c r="AH997" i="24" s="1"/>
  <c r="Q997" i="24"/>
  <c r="AI997" i="24" s="1"/>
  <c r="AF997" i="24"/>
  <c r="AG997" i="24"/>
  <c r="H998" i="24"/>
  <c r="K998" i="24"/>
  <c r="AG998" i="24" s="1"/>
  <c r="N998" i="24"/>
  <c r="AH998" i="24" s="1"/>
  <c r="Q998" i="24"/>
  <c r="AF998" i="24"/>
  <c r="AI998" i="24"/>
  <c r="H999" i="24"/>
  <c r="AF999" i="24" s="1"/>
  <c r="K999" i="24"/>
  <c r="AG999" i="24" s="1"/>
  <c r="N999" i="24"/>
  <c r="Q999" i="24"/>
  <c r="AI999" i="24" s="1"/>
  <c r="AH999" i="24"/>
  <c r="H1000" i="24"/>
  <c r="K1000" i="24"/>
  <c r="N1000" i="24"/>
  <c r="Q1000" i="24"/>
  <c r="AI1000" i="24" s="1"/>
  <c r="AF1000" i="24"/>
  <c r="AG1000" i="24"/>
  <c r="AH1000" i="24"/>
  <c r="H1001" i="24"/>
  <c r="AF1001" i="24" s="1"/>
  <c r="K1001" i="24"/>
  <c r="AG1001" i="24" s="1"/>
  <c r="N1001" i="24"/>
  <c r="AH1001" i="24" s="1"/>
  <c r="Q1001" i="24"/>
  <c r="AI1001" i="24"/>
  <c r="H1002" i="24"/>
  <c r="K1002" i="24"/>
  <c r="AG1002" i="24" s="1"/>
  <c r="N1002" i="24"/>
  <c r="Q1002" i="24"/>
  <c r="W1002" i="24" s="1"/>
  <c r="AF1002" i="24"/>
  <c r="AH1002" i="24"/>
  <c r="H1003" i="24"/>
  <c r="AF1003" i="24" s="1"/>
  <c r="K1003" i="24"/>
  <c r="AG1003" i="24" s="1"/>
  <c r="N1003" i="24"/>
  <c r="Q1003" i="24"/>
  <c r="AI1003" i="24" s="1"/>
  <c r="AH1003" i="24"/>
  <c r="H1004" i="24"/>
  <c r="K1004" i="24"/>
  <c r="N1004" i="24"/>
  <c r="Q1004" i="24"/>
  <c r="AI1004" i="24" s="1"/>
  <c r="AF1004" i="24"/>
  <c r="AG1004" i="24"/>
  <c r="AH1004" i="24"/>
  <c r="H1005" i="24"/>
  <c r="AF1005" i="24" s="1"/>
  <c r="K1005" i="24"/>
  <c r="W1005" i="24" s="1"/>
  <c r="N1005" i="24"/>
  <c r="AH1005" i="24" s="1"/>
  <c r="Q1005" i="24"/>
  <c r="AI1005" i="24" s="1"/>
  <c r="AG1005" i="24"/>
  <c r="H1006" i="24"/>
  <c r="AF1006" i="24" s="1"/>
  <c r="K1006" i="24"/>
  <c r="AG1006" i="24" s="1"/>
  <c r="N1006" i="24"/>
  <c r="AH1006" i="24" s="1"/>
  <c r="Q1006" i="24"/>
  <c r="W1006" i="24"/>
  <c r="AI1006" i="24"/>
  <c r="H1007" i="24"/>
  <c r="AF1007" i="24" s="1"/>
  <c r="K1007" i="24"/>
  <c r="W1007" i="24" s="1"/>
  <c r="N1007" i="24"/>
  <c r="Q1007" i="24"/>
  <c r="AG1007" i="24"/>
  <c r="AH1007" i="24"/>
  <c r="AI1007" i="24"/>
  <c r="H1008" i="24"/>
  <c r="K1008" i="24"/>
  <c r="N1008" i="24"/>
  <c r="Q1008" i="24"/>
  <c r="AI1008" i="24" s="1"/>
  <c r="AF1008" i="24"/>
  <c r="AG1008" i="24"/>
  <c r="AH1008" i="24"/>
  <c r="H1009" i="24"/>
  <c r="K1009" i="24"/>
  <c r="N1009" i="24"/>
  <c r="AH1009" i="24" s="1"/>
  <c r="Q1009" i="24"/>
  <c r="AF1009" i="24"/>
  <c r="AI1009" i="24"/>
  <c r="H1010" i="24"/>
  <c r="K1010" i="24"/>
  <c r="N1010" i="24"/>
  <c r="AH1010" i="24" s="1"/>
  <c r="Q1010" i="24"/>
  <c r="AF1010" i="24"/>
  <c r="AI1010" i="24"/>
  <c r="H1011" i="24"/>
  <c r="AF1011" i="24" s="1"/>
  <c r="K1011" i="24"/>
  <c r="W1011" i="24" s="1"/>
  <c r="N1011" i="24"/>
  <c r="Q1011" i="24"/>
  <c r="AG1011" i="24"/>
  <c r="AH1011" i="24"/>
  <c r="AI1011" i="24"/>
  <c r="H1012" i="24"/>
  <c r="K1012" i="24"/>
  <c r="N1012" i="24"/>
  <c r="Q1012" i="24"/>
  <c r="AI1012" i="24" s="1"/>
  <c r="AF1012" i="24"/>
  <c r="AH1012" i="24"/>
  <c r="H1013" i="24"/>
  <c r="K1013" i="24"/>
  <c r="N1013" i="24"/>
  <c r="AH1013" i="24" s="1"/>
  <c r="Q1013" i="24"/>
  <c r="AI1013" i="24" s="1"/>
  <c r="AF1013" i="24"/>
  <c r="AG1013" i="24"/>
  <c r="H1014" i="24"/>
  <c r="K1014" i="24"/>
  <c r="AG1014" i="24" s="1"/>
  <c r="N1014" i="24"/>
  <c r="AH1014" i="24" s="1"/>
  <c r="Q1014" i="24"/>
  <c r="AF1014" i="24"/>
  <c r="AI1014" i="24"/>
  <c r="H1015" i="24"/>
  <c r="AF1015" i="24" s="1"/>
  <c r="K1015" i="24"/>
  <c r="AG1015" i="24" s="1"/>
  <c r="N1015" i="24"/>
  <c r="Q1015" i="24"/>
  <c r="AI1015" i="24" s="1"/>
  <c r="AH1015" i="24"/>
  <c r="H1016" i="24"/>
  <c r="K1016" i="24"/>
  <c r="N1016" i="24"/>
  <c r="Q1016" i="24"/>
  <c r="AI1016" i="24" s="1"/>
  <c r="AF1016" i="24"/>
  <c r="AG1016" i="24"/>
  <c r="AH1016" i="24"/>
  <c r="H1017" i="24"/>
  <c r="K1017" i="24"/>
  <c r="N1017" i="24"/>
  <c r="AH1017" i="24" s="1"/>
  <c r="Q1017" i="24"/>
  <c r="AI1017" i="24" s="1"/>
  <c r="AF1017" i="24"/>
  <c r="AG1017" i="24"/>
  <c r="H1018" i="24"/>
  <c r="K1018" i="24"/>
  <c r="AG1018" i="24" s="1"/>
  <c r="N1018" i="24"/>
  <c r="AH1018" i="24" s="1"/>
  <c r="Q1018" i="24"/>
  <c r="AI1018" i="24" s="1"/>
  <c r="AF1018" i="24"/>
  <c r="H1019" i="24"/>
  <c r="AF1019" i="24" s="1"/>
  <c r="K1019" i="24"/>
  <c r="N1019" i="24"/>
  <c r="AH1019" i="24" s="1"/>
  <c r="Q1019" i="24"/>
  <c r="AI1019" i="24" s="1"/>
  <c r="AG1019" i="24"/>
  <c r="H1020" i="24"/>
  <c r="K1020" i="24"/>
  <c r="N1020" i="24"/>
  <c r="Q1020" i="24"/>
  <c r="AI1020" i="24" s="1"/>
  <c r="AF1020" i="24"/>
  <c r="AG1020" i="24"/>
  <c r="AH1020" i="24"/>
  <c r="H1021" i="24"/>
  <c r="AF1021" i="24" s="1"/>
  <c r="K1021" i="24"/>
  <c r="W1021" i="24" s="1"/>
  <c r="N1021" i="24"/>
  <c r="AH1021" i="24" s="1"/>
  <c r="Q1021" i="24"/>
  <c r="AI1021" i="24" s="1"/>
  <c r="AG1021" i="24"/>
  <c r="H1022" i="24"/>
  <c r="AF1022" i="24" s="1"/>
  <c r="K1022" i="24"/>
  <c r="AG1022" i="24" s="1"/>
  <c r="N1022" i="24"/>
  <c r="AH1022" i="24" s="1"/>
  <c r="Q1022" i="24"/>
  <c r="W1022" i="24"/>
  <c r="AI1022" i="24"/>
  <c r="H1023" i="24"/>
  <c r="AF1023" i="24" s="1"/>
  <c r="K1023" i="24"/>
  <c r="W1023" i="24" s="1"/>
  <c r="N1023" i="24"/>
  <c r="Q1023" i="24"/>
  <c r="AG1023" i="24"/>
  <c r="AH1023" i="24"/>
  <c r="AI1023" i="24"/>
  <c r="H1024" i="24"/>
  <c r="K1024" i="24"/>
  <c r="N1024" i="24"/>
  <c r="Q1024" i="24"/>
  <c r="AI1024" i="24" s="1"/>
  <c r="AF1024" i="24"/>
  <c r="AG1024" i="24"/>
  <c r="AH1024" i="24"/>
  <c r="H1025" i="24"/>
  <c r="K1025" i="24"/>
  <c r="N1025" i="24"/>
  <c r="AH1025" i="24" s="1"/>
  <c r="Q1025" i="24"/>
  <c r="AF1025" i="24"/>
  <c r="AI1025" i="24"/>
  <c r="H1026" i="24"/>
  <c r="K1026" i="24"/>
  <c r="N1026" i="24"/>
  <c r="AH1026" i="24" s="1"/>
  <c r="Q1026" i="24"/>
  <c r="AF1026" i="24"/>
  <c r="AI1026" i="24"/>
  <c r="H1027" i="24"/>
  <c r="AF1027" i="24" s="1"/>
  <c r="K1027" i="24"/>
  <c r="W1027" i="24" s="1"/>
  <c r="N1027" i="24"/>
  <c r="Q1027" i="24"/>
  <c r="AG1027" i="24"/>
  <c r="AH1027" i="24"/>
  <c r="AI1027" i="24"/>
  <c r="H1028" i="24"/>
  <c r="K1028" i="24"/>
  <c r="N1028" i="24"/>
  <c r="Q1028" i="24"/>
  <c r="AI1028" i="24" s="1"/>
  <c r="AF1028" i="24"/>
  <c r="AG1028" i="24"/>
  <c r="AH1028" i="24"/>
  <c r="H1029" i="24"/>
  <c r="K1029" i="24"/>
  <c r="N1029" i="24"/>
  <c r="AH1029" i="24" s="1"/>
  <c r="Q1029" i="24"/>
  <c r="AF1029" i="24"/>
  <c r="AG1029" i="24"/>
  <c r="AI1029" i="24"/>
  <c r="H1030" i="24"/>
  <c r="K1030" i="24"/>
  <c r="AG1030" i="24" s="1"/>
  <c r="N1030" i="24"/>
  <c r="Q1030" i="24"/>
  <c r="AI1030" i="24" s="1"/>
  <c r="AF1030" i="24"/>
  <c r="AH1030" i="24"/>
  <c r="H1031" i="24"/>
  <c r="AF1031" i="24" s="1"/>
  <c r="K1031" i="24"/>
  <c r="N1031" i="24"/>
  <c r="W1031" i="24" s="1"/>
  <c r="Q1031" i="24"/>
  <c r="AG1031" i="24"/>
  <c r="AI1031" i="24"/>
  <c r="H1032" i="24"/>
  <c r="K1032" i="24"/>
  <c r="N1032" i="24"/>
  <c r="Q1032" i="24"/>
  <c r="AI1032" i="24" s="1"/>
  <c r="AF1032" i="24"/>
  <c r="AG1032" i="24"/>
  <c r="AH1032" i="24"/>
  <c r="H1033" i="24"/>
  <c r="AF1033" i="24" s="1"/>
  <c r="K1033" i="24"/>
  <c r="AG1033" i="24" s="1"/>
  <c r="N1033" i="24"/>
  <c r="AH1033" i="24" s="1"/>
  <c r="Q1033" i="24"/>
  <c r="AI1033" i="24"/>
  <c r="H1034" i="24"/>
  <c r="K1034" i="24"/>
  <c r="N1034" i="24"/>
  <c r="Q1034" i="24"/>
  <c r="AI1034" i="24" s="1"/>
  <c r="AF1034" i="24"/>
  <c r="AG1034" i="24"/>
  <c r="AH1034" i="24"/>
  <c r="H1035" i="24"/>
  <c r="K1035" i="24"/>
  <c r="N1035" i="24"/>
  <c r="AH1035" i="24" s="1"/>
  <c r="Q1035" i="24"/>
  <c r="AF1035" i="24"/>
  <c r="AG1035" i="24"/>
  <c r="AI1035" i="24"/>
  <c r="H1036" i="24"/>
  <c r="K1036" i="24"/>
  <c r="N1036" i="24"/>
  <c r="Q1036" i="24"/>
  <c r="AI1036" i="24" s="1"/>
  <c r="AF1036" i="24"/>
  <c r="AH1036" i="24"/>
  <c r="H1037" i="24"/>
  <c r="AF1037" i="24" s="1"/>
  <c r="K1037" i="24"/>
  <c r="N1037" i="24"/>
  <c r="Q1037" i="24"/>
  <c r="W1037" i="24"/>
  <c r="AG1037" i="24"/>
  <c r="AH1037" i="24"/>
  <c r="AI1037" i="24"/>
  <c r="H1038" i="24"/>
  <c r="K1038" i="24"/>
  <c r="N1038" i="24"/>
  <c r="Q1038" i="24"/>
  <c r="AI1038" i="24" s="1"/>
  <c r="AF1038" i="24"/>
  <c r="AG1038" i="24"/>
  <c r="AH1038" i="24"/>
  <c r="H1039" i="24"/>
  <c r="K1039" i="24"/>
  <c r="N1039" i="24"/>
  <c r="AH1039" i="24" s="1"/>
  <c r="Q1039" i="24"/>
  <c r="AI1039" i="24" s="1"/>
  <c r="AF1039" i="24"/>
  <c r="AG1039" i="24"/>
  <c r="H1040" i="24"/>
  <c r="K1040" i="24"/>
  <c r="N1040" i="24"/>
  <c r="AH1040" i="24" s="1"/>
  <c r="Q1040" i="24"/>
  <c r="AF1040" i="24"/>
  <c r="AI1040" i="24"/>
  <c r="H1041" i="24"/>
  <c r="AF1041" i="24" s="1"/>
  <c r="K1041" i="24"/>
  <c r="W1041" i="24" s="1"/>
  <c r="N1041" i="24"/>
  <c r="Q1041" i="24"/>
  <c r="AG1041" i="24"/>
  <c r="AH1041" i="24"/>
  <c r="AI1041" i="24"/>
  <c r="H1042" i="24"/>
  <c r="K1042" i="24"/>
  <c r="N1042" i="24"/>
  <c r="Q1042" i="24"/>
  <c r="AI1042" i="24" s="1"/>
  <c r="AF1042" i="24"/>
  <c r="AG1042" i="24"/>
  <c r="AH1042" i="24"/>
  <c r="H1043" i="24"/>
  <c r="K1043" i="24"/>
  <c r="N1043" i="24"/>
  <c r="AH1043" i="24" s="1"/>
  <c r="Q1043" i="24"/>
  <c r="AF1043" i="24"/>
  <c r="AG1043" i="24"/>
  <c r="AI1043" i="24"/>
  <c r="H1044" i="24"/>
  <c r="K1044" i="24"/>
  <c r="N1044" i="24"/>
  <c r="Q1044" i="24"/>
  <c r="AI1044" i="24" s="1"/>
  <c r="AF1044" i="24"/>
  <c r="AH1044" i="24"/>
  <c r="H1045" i="24"/>
  <c r="AF1045" i="24" s="1"/>
  <c r="K1045" i="24"/>
  <c r="N1045" i="24"/>
  <c r="Q1045" i="24"/>
  <c r="W1045" i="24"/>
  <c r="AG1045" i="24"/>
  <c r="AH1045" i="24"/>
  <c r="AI1045" i="24"/>
  <c r="H1046" i="24"/>
  <c r="K1046" i="24"/>
  <c r="N1046" i="24"/>
  <c r="Q1046" i="24"/>
  <c r="AI1046" i="24" s="1"/>
  <c r="AF1046" i="24"/>
  <c r="AG1046" i="24"/>
  <c r="AH1046" i="24"/>
  <c r="H1047" i="24"/>
  <c r="K1047" i="24"/>
  <c r="N1047" i="24"/>
  <c r="AH1047" i="24" s="1"/>
  <c r="Q1047" i="24"/>
  <c r="AI1047" i="24" s="1"/>
  <c r="AF1047" i="24"/>
  <c r="AG1047" i="24"/>
  <c r="H1048" i="24"/>
  <c r="K1048" i="24"/>
  <c r="N1048" i="24"/>
  <c r="AH1048" i="24" s="1"/>
  <c r="Q1048" i="24"/>
  <c r="AF1048" i="24"/>
  <c r="AI1048" i="24"/>
  <c r="H1049" i="24"/>
  <c r="AF1049" i="24" s="1"/>
  <c r="K1049" i="24"/>
  <c r="W1049" i="24" s="1"/>
  <c r="N1049" i="24"/>
  <c r="Q1049" i="24"/>
  <c r="AG1049" i="24"/>
  <c r="AH1049" i="24"/>
  <c r="AI1049" i="24"/>
  <c r="H1050" i="24"/>
  <c r="K1050" i="24"/>
  <c r="N1050" i="24"/>
  <c r="Q1050" i="24"/>
  <c r="AI1050" i="24" s="1"/>
  <c r="AF1050" i="24"/>
  <c r="AG1050" i="24"/>
  <c r="AH1050" i="24"/>
  <c r="H1051" i="24"/>
  <c r="K1051" i="24"/>
  <c r="N1051" i="24"/>
  <c r="AH1051" i="24" s="1"/>
  <c r="Q1051" i="24"/>
  <c r="AF1051" i="24"/>
  <c r="AG1051" i="24"/>
  <c r="AI1051" i="24"/>
  <c r="H1052" i="24"/>
  <c r="K1052" i="24"/>
  <c r="N1052" i="24"/>
  <c r="Q1052" i="24"/>
  <c r="AI1052" i="24" s="1"/>
  <c r="AF1052" i="24"/>
  <c r="AH1052" i="24"/>
  <c r="H1053" i="24"/>
  <c r="AF1053" i="24" s="1"/>
  <c r="K1053" i="24"/>
  <c r="N1053" i="24"/>
  <c r="Q1053" i="24"/>
  <c r="W1053" i="24"/>
  <c r="AG1053" i="24"/>
  <c r="AH1053" i="24"/>
  <c r="AI1053" i="24"/>
  <c r="H1054" i="24"/>
  <c r="K1054" i="24"/>
  <c r="N1054" i="24"/>
  <c r="Q1054" i="24"/>
  <c r="AI1054" i="24" s="1"/>
  <c r="AF1054" i="24"/>
  <c r="AG1054" i="24"/>
  <c r="AH1054" i="24"/>
  <c r="H1055" i="24"/>
  <c r="K1055" i="24"/>
  <c r="N1055" i="24"/>
  <c r="AH1055" i="24" s="1"/>
  <c r="Q1055" i="24"/>
  <c r="AI1055" i="24" s="1"/>
  <c r="AF1055" i="24"/>
  <c r="AG1055" i="24"/>
  <c r="H1056" i="24"/>
  <c r="K1056" i="24"/>
  <c r="N1056" i="24"/>
  <c r="AH1056" i="24" s="1"/>
  <c r="Q1056" i="24"/>
  <c r="AF1056" i="24"/>
  <c r="AI1056" i="24"/>
  <c r="H1057" i="24"/>
  <c r="AF1057" i="24" s="1"/>
  <c r="K1057" i="24"/>
  <c r="W1057" i="24" s="1"/>
  <c r="N1057" i="24"/>
  <c r="Q1057" i="24"/>
  <c r="AG1057" i="24"/>
  <c r="AH1057" i="24"/>
  <c r="AI1057" i="24"/>
  <c r="H1058" i="24"/>
  <c r="K1058" i="24"/>
  <c r="N1058" i="24"/>
  <c r="Q1058" i="24"/>
  <c r="AI1058" i="24" s="1"/>
  <c r="AF1058" i="24"/>
  <c r="AG1058" i="24"/>
  <c r="AH1058" i="24"/>
  <c r="H1059" i="24"/>
  <c r="K1059" i="24"/>
  <c r="N1059" i="24"/>
  <c r="AH1059" i="24" s="1"/>
  <c r="Q1059" i="24"/>
  <c r="AF1059" i="24"/>
  <c r="AG1059" i="24"/>
  <c r="AI1059" i="24"/>
  <c r="H1060" i="24"/>
  <c r="K1060" i="24"/>
  <c r="N1060" i="24"/>
  <c r="Q1060" i="24"/>
  <c r="AI1060" i="24" s="1"/>
  <c r="AF1060" i="24"/>
  <c r="AH1060" i="24"/>
  <c r="H1061" i="24"/>
  <c r="AF1061" i="24" s="1"/>
  <c r="K1061" i="24"/>
  <c r="N1061" i="24"/>
  <c r="AH1061" i="24" s="1"/>
  <c r="Q1061" i="24"/>
  <c r="AG1061" i="24"/>
  <c r="AI1061" i="24"/>
  <c r="H1062" i="24"/>
  <c r="K1062" i="24"/>
  <c r="N1062" i="24"/>
  <c r="Q1062" i="24"/>
  <c r="AI1062" i="24" s="1"/>
  <c r="AF1062" i="24"/>
  <c r="AG1062" i="24"/>
  <c r="AH1062" i="24"/>
  <c r="H1063" i="24"/>
  <c r="K1063" i="24"/>
  <c r="N1063" i="24"/>
  <c r="AH1063" i="24" s="1"/>
  <c r="Q1063" i="24"/>
  <c r="AF1063" i="24"/>
  <c r="AG1063" i="24"/>
  <c r="AI1063" i="24"/>
  <c r="H1064" i="24"/>
  <c r="K1064" i="24"/>
  <c r="N1064" i="24"/>
  <c r="Q1064" i="24"/>
  <c r="AI1064" i="24" s="1"/>
  <c r="AF1064" i="24"/>
  <c r="AH1064" i="24"/>
  <c r="H1065" i="24"/>
  <c r="AF1065" i="24" s="1"/>
  <c r="K1065" i="24"/>
  <c r="N1065" i="24"/>
  <c r="Q1065" i="24"/>
  <c r="W1065" i="24"/>
  <c r="AG1065" i="24"/>
  <c r="AH1065" i="24"/>
  <c r="AI1065" i="24"/>
  <c r="H1066" i="24"/>
  <c r="K1066" i="24"/>
  <c r="N1066" i="24"/>
  <c r="Q1066" i="24"/>
  <c r="AI1066" i="24" s="1"/>
  <c r="AF1066" i="24"/>
  <c r="AG1066" i="24"/>
  <c r="AH1066" i="24"/>
  <c r="H1067" i="24"/>
  <c r="K1067" i="24"/>
  <c r="N1067" i="24"/>
  <c r="AH1067" i="24" s="1"/>
  <c r="Q1067" i="24"/>
  <c r="AI1067" i="24" s="1"/>
  <c r="AF1067" i="24"/>
  <c r="AG1067" i="24"/>
  <c r="H1068" i="24"/>
  <c r="K1068" i="24"/>
  <c r="N1068" i="24"/>
  <c r="AH1068" i="24" s="1"/>
  <c r="Q1068" i="24"/>
  <c r="AF1068" i="24"/>
  <c r="AI1068" i="24"/>
  <c r="H1069" i="24"/>
  <c r="AF1069" i="24" s="1"/>
  <c r="K1069" i="24"/>
  <c r="W1069" i="24" s="1"/>
  <c r="N1069" i="24"/>
  <c r="Q1069" i="24"/>
  <c r="AG1069" i="24"/>
  <c r="AH1069" i="24"/>
  <c r="AI1069" i="24"/>
  <c r="H1070" i="24"/>
  <c r="K1070" i="24"/>
  <c r="N1070" i="24"/>
  <c r="Q1070" i="24"/>
  <c r="AI1070" i="24" s="1"/>
  <c r="AF1070" i="24"/>
  <c r="AG1070" i="24"/>
  <c r="AH1070" i="24"/>
  <c r="H1071" i="24"/>
  <c r="K1071" i="24"/>
  <c r="N1071" i="24"/>
  <c r="AH1071" i="24" s="1"/>
  <c r="Q1071" i="24"/>
  <c r="AF1071" i="24"/>
  <c r="AG1071" i="24"/>
  <c r="AI1071" i="24"/>
  <c r="H1072" i="24"/>
  <c r="K1072" i="24"/>
  <c r="N1072" i="24"/>
  <c r="Q1072" i="24"/>
  <c r="AI1072" i="24" s="1"/>
  <c r="AF1072" i="24"/>
  <c r="AH1072" i="24"/>
  <c r="H1073" i="24"/>
  <c r="AF1073" i="24" s="1"/>
  <c r="K1073" i="24"/>
  <c r="N1073" i="24"/>
  <c r="Q1073" i="24"/>
  <c r="W1073" i="24"/>
  <c r="AG1073" i="24"/>
  <c r="AH1073" i="24"/>
  <c r="AI1073" i="24"/>
  <c r="H1074" i="24"/>
  <c r="K1074" i="24"/>
  <c r="N1074" i="24"/>
  <c r="Q1074" i="24"/>
  <c r="AI1074" i="24" s="1"/>
  <c r="AF1074" i="24"/>
  <c r="AG1074" i="24"/>
  <c r="AH1074" i="24"/>
  <c r="H1075" i="24"/>
  <c r="K1075" i="24"/>
  <c r="N1075" i="24"/>
  <c r="AH1075" i="24" s="1"/>
  <c r="Q1075" i="24"/>
  <c r="AI1075" i="24" s="1"/>
  <c r="AF1075" i="24"/>
  <c r="AG1075" i="24"/>
  <c r="H1076" i="24"/>
  <c r="K1076" i="24"/>
  <c r="N1076" i="24"/>
  <c r="AH1076" i="24" s="1"/>
  <c r="Q1076" i="24"/>
  <c r="AF1076" i="24"/>
  <c r="AI1076" i="24"/>
  <c r="H1077" i="24"/>
  <c r="AF1077" i="24" s="1"/>
  <c r="K1077" i="24"/>
  <c r="AG1077" i="24" s="1"/>
  <c r="N1077" i="24"/>
  <c r="Q1077" i="24"/>
  <c r="AI1077" i="24" s="1"/>
  <c r="AH1077" i="24"/>
  <c r="H1078" i="24"/>
  <c r="K1078" i="24"/>
  <c r="N1078" i="24"/>
  <c r="Q1078" i="24"/>
  <c r="AI1078" i="24" s="1"/>
  <c r="AF1078" i="24"/>
  <c r="AG1078" i="24"/>
  <c r="AH1078" i="24"/>
  <c r="H1079" i="24"/>
  <c r="K1079" i="24"/>
  <c r="N1079" i="24"/>
  <c r="AH1079" i="24" s="1"/>
  <c r="Q1079" i="24"/>
  <c r="AI1079" i="24" s="1"/>
  <c r="AF1079" i="24"/>
  <c r="AG1079" i="24"/>
  <c r="H1080" i="24"/>
  <c r="K1080" i="24"/>
  <c r="N1080" i="24"/>
  <c r="AH1080" i="24" s="1"/>
  <c r="Q1080" i="24"/>
  <c r="AF1080" i="24"/>
  <c r="AI1080" i="24"/>
  <c r="H1081" i="24"/>
  <c r="AF1081" i="24" s="1"/>
  <c r="K1081" i="24"/>
  <c r="W1081" i="24" s="1"/>
  <c r="N1081" i="24"/>
  <c r="Q1081" i="24"/>
  <c r="AG1081" i="24"/>
  <c r="AH1081" i="24"/>
  <c r="AI1081" i="24"/>
  <c r="H1082" i="24"/>
  <c r="K1082" i="24"/>
  <c r="N1082" i="24"/>
  <c r="Q1082" i="24"/>
  <c r="AI1082" i="24" s="1"/>
  <c r="AF1082" i="24"/>
  <c r="AG1082" i="24"/>
  <c r="AH1082" i="24"/>
  <c r="H1083" i="24"/>
  <c r="K1083" i="24"/>
  <c r="N1083" i="24"/>
  <c r="AH1083" i="24" s="1"/>
  <c r="Q1083" i="24"/>
  <c r="AF1083" i="24"/>
  <c r="AG1083" i="24"/>
  <c r="AI1083" i="24"/>
  <c r="H1084" i="24"/>
  <c r="K1084" i="24"/>
  <c r="N1084" i="24"/>
  <c r="Q1084" i="24"/>
  <c r="AI1084" i="24" s="1"/>
  <c r="AF1084" i="24"/>
  <c r="AH1084" i="24"/>
  <c r="H1085" i="24"/>
  <c r="AF1085" i="24" s="1"/>
  <c r="K1085" i="24"/>
  <c r="N1085" i="24"/>
  <c r="Q1085" i="24"/>
  <c r="W1085" i="24"/>
  <c r="AG1085" i="24"/>
  <c r="AH1085" i="24"/>
  <c r="AI1085" i="24"/>
  <c r="H1086" i="24"/>
  <c r="K1086" i="24"/>
  <c r="N1086" i="24"/>
  <c r="Q1086" i="24"/>
  <c r="AI1086" i="24" s="1"/>
  <c r="AF1086" i="24"/>
  <c r="AG1086" i="24"/>
  <c r="AH1086" i="24"/>
  <c r="H1087" i="24"/>
  <c r="K1087" i="24"/>
  <c r="N1087" i="24"/>
  <c r="AH1087" i="24" s="1"/>
  <c r="Q1087" i="24"/>
  <c r="AI1087" i="24" s="1"/>
  <c r="AF1087" i="24"/>
  <c r="AG1087" i="24"/>
  <c r="H1088" i="24"/>
  <c r="K1088" i="24"/>
  <c r="N1088" i="24"/>
  <c r="AH1088" i="24" s="1"/>
  <c r="Q1088" i="24"/>
  <c r="AF1088" i="24"/>
  <c r="AI1088" i="24"/>
  <c r="H1089" i="24"/>
  <c r="AF1089" i="24" s="1"/>
  <c r="K1089" i="24"/>
  <c r="W1089" i="24" s="1"/>
  <c r="N1089" i="24"/>
  <c r="Q1089" i="24"/>
  <c r="AG1089" i="24"/>
  <c r="AH1089" i="24"/>
  <c r="AI1089" i="24"/>
  <c r="H1090" i="24"/>
  <c r="K1090" i="24"/>
  <c r="N1090" i="24"/>
  <c r="Q1090" i="24"/>
  <c r="AI1090" i="24" s="1"/>
  <c r="AF1090" i="24"/>
  <c r="AG1090" i="24"/>
  <c r="AH1090" i="24"/>
  <c r="H1091" i="24"/>
  <c r="K1091" i="24"/>
  <c r="N1091" i="24"/>
  <c r="AH1091" i="24" s="1"/>
  <c r="Q1091" i="24"/>
  <c r="AF1091" i="24"/>
  <c r="AG1091" i="24"/>
  <c r="AI1091" i="24"/>
  <c r="H1092" i="24"/>
  <c r="K1092" i="24"/>
  <c r="N1092" i="24"/>
  <c r="Q1092" i="24"/>
  <c r="AI1092" i="24" s="1"/>
  <c r="AF1092" i="24"/>
  <c r="AH1092" i="24"/>
  <c r="H1093" i="24"/>
  <c r="AF1093" i="24" s="1"/>
  <c r="K1093" i="24"/>
  <c r="N1093" i="24"/>
  <c r="AH1093" i="24" s="1"/>
  <c r="Q1093" i="24"/>
  <c r="AG1093" i="24"/>
  <c r="AI1093" i="24"/>
  <c r="H1094" i="24"/>
  <c r="K1094" i="24"/>
  <c r="N1094" i="24"/>
  <c r="Q1094" i="24"/>
  <c r="AI1094" i="24" s="1"/>
  <c r="AF1094" i="24"/>
  <c r="AG1094" i="24"/>
  <c r="AH1094" i="24"/>
  <c r="H1095" i="24"/>
  <c r="K1095" i="24"/>
  <c r="N1095" i="24"/>
  <c r="AH1095" i="24" s="1"/>
  <c r="Q1095" i="24"/>
  <c r="AF1095" i="24"/>
  <c r="AG1095" i="24"/>
  <c r="AI1095" i="24"/>
  <c r="H1096" i="24"/>
  <c r="K1096" i="24"/>
  <c r="N1096" i="24"/>
  <c r="Q1096" i="24"/>
  <c r="AI1096" i="24" s="1"/>
  <c r="AF1096" i="24"/>
  <c r="AH1096" i="24"/>
  <c r="H1097" i="24"/>
  <c r="AF1097" i="24" s="1"/>
  <c r="K1097" i="24"/>
  <c r="N1097" i="24"/>
  <c r="Q1097" i="24"/>
  <c r="W1097" i="24"/>
  <c r="AG1097" i="24"/>
  <c r="AH1097" i="24"/>
  <c r="AI1097" i="24"/>
  <c r="H1098" i="24"/>
  <c r="K1098" i="24"/>
  <c r="N1098" i="24"/>
  <c r="Q1098" i="24"/>
  <c r="AI1098" i="24" s="1"/>
  <c r="AF1098" i="24"/>
  <c r="AG1098" i="24"/>
  <c r="AH1098" i="24"/>
  <c r="H1099" i="24"/>
  <c r="K1099" i="24"/>
  <c r="N1099" i="24"/>
  <c r="AH1099" i="24" s="1"/>
  <c r="Q1099" i="24"/>
  <c r="AI1099" i="24" s="1"/>
  <c r="AF1099" i="24"/>
  <c r="AG1099" i="24"/>
  <c r="H1100" i="24"/>
  <c r="K1100" i="24"/>
  <c r="N1100" i="24"/>
  <c r="AH1100" i="24" s="1"/>
  <c r="Q1100" i="24"/>
  <c r="AF1100" i="24"/>
  <c r="AI1100" i="24"/>
  <c r="H1101" i="24"/>
  <c r="AF1101" i="24" s="1"/>
  <c r="K1101" i="24"/>
  <c r="W1101" i="24" s="1"/>
  <c r="N1101" i="24"/>
  <c r="Q1101" i="24"/>
  <c r="AG1101" i="24"/>
  <c r="AH1101" i="24"/>
  <c r="AI1101" i="24"/>
  <c r="H1102" i="24"/>
  <c r="K1102" i="24"/>
  <c r="N1102" i="24"/>
  <c r="Q1102" i="24"/>
  <c r="AI1102" i="24" s="1"/>
  <c r="AF1102" i="24"/>
  <c r="AG1102" i="24"/>
  <c r="AH1102" i="24"/>
  <c r="H1103" i="24"/>
  <c r="K1103" i="24"/>
  <c r="N1103" i="24"/>
  <c r="AH1103" i="24" s="1"/>
  <c r="Q1103" i="24"/>
  <c r="AF1103" i="24"/>
  <c r="AG1103" i="24"/>
  <c r="AI1103" i="24"/>
  <c r="H1104" i="24"/>
  <c r="K1104" i="24"/>
  <c r="N1104" i="24"/>
  <c r="Q1104" i="24"/>
  <c r="AI1104" i="24" s="1"/>
  <c r="AF1104" i="24"/>
  <c r="AH1104" i="24"/>
  <c r="H1105" i="24"/>
  <c r="AF1105" i="24" s="1"/>
  <c r="K1105" i="24"/>
  <c r="N1105" i="24"/>
  <c r="Q1105" i="24"/>
  <c r="W1105" i="24"/>
  <c r="AG1105" i="24"/>
  <c r="AH1105" i="24"/>
  <c r="AI1105" i="24"/>
  <c r="H1106" i="24"/>
  <c r="K1106" i="24"/>
  <c r="N1106" i="24"/>
  <c r="Q1106" i="24"/>
  <c r="AI1106" i="24" s="1"/>
  <c r="AF1106" i="24"/>
  <c r="AG1106" i="24"/>
  <c r="AH1106" i="24"/>
  <c r="H1107" i="24"/>
  <c r="K1107" i="24"/>
  <c r="N1107" i="24"/>
  <c r="AH1107" i="24" s="1"/>
  <c r="Q1107" i="24"/>
  <c r="AI1107" i="24" s="1"/>
  <c r="AF1107" i="24"/>
  <c r="AG1107" i="24"/>
  <c r="H1108" i="24"/>
  <c r="K1108" i="24"/>
  <c r="N1108" i="24"/>
  <c r="AH1108" i="24" s="1"/>
  <c r="Q1108" i="24"/>
  <c r="AF1108" i="24"/>
  <c r="AI1108" i="24"/>
  <c r="H1109" i="24"/>
  <c r="AF1109" i="24" s="1"/>
  <c r="K1109" i="24"/>
  <c r="AG1109" i="24" s="1"/>
  <c r="N1109" i="24"/>
  <c r="Q1109" i="24"/>
  <c r="AI1109" i="24" s="1"/>
  <c r="AH1109" i="24"/>
  <c r="H1110" i="24"/>
  <c r="K1110" i="24"/>
  <c r="N1110" i="24"/>
  <c r="Q1110" i="24"/>
  <c r="AI1110" i="24" s="1"/>
  <c r="AF1110" i="24"/>
  <c r="AG1110" i="24"/>
  <c r="AH1110" i="24"/>
  <c r="H1111" i="24"/>
  <c r="K1111" i="24"/>
  <c r="N1111" i="24"/>
  <c r="AH1111" i="24" s="1"/>
  <c r="Q1111" i="24"/>
  <c r="AI1111" i="24" s="1"/>
  <c r="AF1111" i="24"/>
  <c r="AG1111" i="24"/>
  <c r="H1112" i="24"/>
  <c r="K1112" i="24"/>
  <c r="N1112" i="24"/>
  <c r="AH1112" i="24" s="1"/>
  <c r="Q1112" i="24"/>
  <c r="AF1112" i="24"/>
  <c r="AI1112" i="24"/>
  <c r="H1113" i="24"/>
  <c r="AF1113" i="24" s="1"/>
  <c r="K1113" i="24"/>
  <c r="W1113" i="24" s="1"/>
  <c r="N1113" i="24"/>
  <c r="Q1113" i="24"/>
  <c r="AG1113" i="24"/>
  <c r="AH1113" i="24"/>
  <c r="AI1113" i="24"/>
  <c r="H1114" i="24"/>
  <c r="K1114" i="24"/>
  <c r="N1114" i="24"/>
  <c r="Q1114" i="24"/>
  <c r="AI1114" i="24" s="1"/>
  <c r="AF1114" i="24"/>
  <c r="AG1114" i="24"/>
  <c r="AH1114" i="24"/>
  <c r="H1115" i="24"/>
  <c r="K1115" i="24"/>
  <c r="N1115" i="24"/>
  <c r="AH1115" i="24" s="1"/>
  <c r="Q1115" i="24"/>
  <c r="AF1115" i="24"/>
  <c r="AG1115" i="24"/>
  <c r="AI1115" i="24"/>
  <c r="H1116" i="24"/>
  <c r="K1116" i="24"/>
  <c r="N1116" i="24"/>
  <c r="Q1116" i="24"/>
  <c r="AI1116" i="24" s="1"/>
  <c r="AF1116" i="24"/>
  <c r="AH1116" i="24"/>
  <c r="H1117" i="24"/>
  <c r="AF1117" i="24" s="1"/>
  <c r="K1117" i="24"/>
  <c r="N1117" i="24"/>
  <c r="Q1117" i="24"/>
  <c r="W1117" i="24"/>
  <c r="AG1117" i="24"/>
  <c r="AH1117" i="24"/>
  <c r="AI1117" i="24"/>
  <c r="H1118" i="24"/>
  <c r="K1118" i="24"/>
  <c r="N1118" i="24"/>
  <c r="Q1118" i="24"/>
  <c r="AI1118" i="24" s="1"/>
  <c r="AF1118" i="24"/>
  <c r="AG1118" i="24"/>
  <c r="AH1118" i="24"/>
  <c r="H1119" i="24"/>
  <c r="K1119" i="24"/>
  <c r="N1119" i="24"/>
  <c r="AH1119" i="24" s="1"/>
  <c r="Q1119" i="24"/>
  <c r="AI1119" i="24" s="1"/>
  <c r="AF1119" i="24"/>
  <c r="AG1119" i="24"/>
  <c r="H1120" i="24"/>
  <c r="K1120" i="24"/>
  <c r="N1120" i="24"/>
  <c r="AH1120" i="24" s="1"/>
  <c r="Q1120" i="24"/>
  <c r="AF1120" i="24"/>
  <c r="AI1120" i="24"/>
  <c r="H1121" i="24"/>
  <c r="AF1121" i="24" s="1"/>
  <c r="K1121" i="24"/>
  <c r="W1121" i="24" s="1"/>
  <c r="N1121" i="24"/>
  <c r="Q1121" i="24"/>
  <c r="AG1121" i="24"/>
  <c r="AH1121" i="24"/>
  <c r="AI1121" i="24"/>
  <c r="H1122" i="24"/>
  <c r="K1122" i="24"/>
  <c r="N1122" i="24"/>
  <c r="Q1122" i="24"/>
  <c r="AI1122" i="24" s="1"/>
  <c r="AF1122" i="24"/>
  <c r="AG1122" i="24"/>
  <c r="AH1122" i="24"/>
  <c r="H1123" i="24"/>
  <c r="K1123" i="24"/>
  <c r="N1123" i="24"/>
  <c r="AH1123" i="24" s="1"/>
  <c r="Q1123" i="24"/>
  <c r="AF1123" i="24"/>
  <c r="AG1123" i="24"/>
  <c r="AI1123" i="24"/>
  <c r="H1124" i="24"/>
  <c r="K1124" i="24"/>
  <c r="N1124" i="24"/>
  <c r="Q1124" i="24"/>
  <c r="AI1124" i="24" s="1"/>
  <c r="AF1124" i="24"/>
  <c r="AH1124" i="24"/>
  <c r="H1125" i="24"/>
  <c r="AF1125" i="24" s="1"/>
  <c r="K1125" i="24"/>
  <c r="N1125" i="24"/>
  <c r="Q1125" i="24"/>
  <c r="W1125" i="24"/>
  <c r="AG1125" i="24"/>
  <c r="AH1125" i="24"/>
  <c r="AI1125" i="24"/>
  <c r="H1126" i="24"/>
  <c r="K1126" i="24"/>
  <c r="N1126" i="24"/>
  <c r="Q1126" i="24"/>
  <c r="AI1126" i="24" s="1"/>
  <c r="AF1126" i="24"/>
  <c r="AG1126" i="24"/>
  <c r="AH1126" i="24"/>
  <c r="H1127" i="24"/>
  <c r="K1127" i="24"/>
  <c r="N1127" i="24"/>
  <c r="AH1127" i="24" s="1"/>
  <c r="Q1127" i="24"/>
  <c r="AI1127" i="24" s="1"/>
  <c r="AF1127" i="24"/>
  <c r="AG1127" i="24"/>
  <c r="H1128" i="24"/>
  <c r="K1128" i="24"/>
  <c r="N1128" i="24"/>
  <c r="AH1128" i="24" s="1"/>
  <c r="Q1128" i="24"/>
  <c r="AF1128" i="24"/>
  <c r="AI1128" i="24"/>
  <c r="H1129" i="24"/>
  <c r="AF1129" i="24" s="1"/>
  <c r="K1129" i="24"/>
  <c r="W1129" i="24" s="1"/>
  <c r="N1129" i="24"/>
  <c r="Q1129" i="24"/>
  <c r="AG1129" i="24"/>
  <c r="AH1129" i="24"/>
  <c r="AI1129" i="24"/>
  <c r="H1130" i="24"/>
  <c r="K1130" i="24"/>
  <c r="N1130" i="24"/>
  <c r="Q1130" i="24"/>
  <c r="AI1130" i="24" s="1"/>
  <c r="AF1130" i="24"/>
  <c r="AG1130" i="24"/>
  <c r="AH1130" i="24"/>
  <c r="H1131" i="24"/>
  <c r="K1131" i="24"/>
  <c r="N1131" i="24"/>
  <c r="AH1131" i="24" s="1"/>
  <c r="Q1131" i="24"/>
  <c r="AF1131" i="24"/>
  <c r="AG1131" i="24"/>
  <c r="AI1131" i="24"/>
  <c r="H1132" i="24"/>
  <c r="K1132" i="24"/>
  <c r="N1132" i="24"/>
  <c r="Q1132" i="24"/>
  <c r="AI1132" i="24" s="1"/>
  <c r="AF1132" i="24"/>
  <c r="AH1132" i="24"/>
  <c r="H1133" i="24"/>
  <c r="AF1133" i="24" s="1"/>
  <c r="K1133" i="24"/>
  <c r="N1133" i="24"/>
  <c r="Q1133" i="24"/>
  <c r="W1133" i="24"/>
  <c r="AG1133" i="24"/>
  <c r="AH1133" i="24"/>
  <c r="AI1133" i="24"/>
  <c r="H1134" i="24"/>
  <c r="K1134" i="24"/>
  <c r="N1134" i="24"/>
  <c r="Q1134" i="24"/>
  <c r="AI1134" i="24" s="1"/>
  <c r="AF1134" i="24"/>
  <c r="AG1134" i="24"/>
  <c r="AH1134" i="24"/>
  <c r="H1135" i="24"/>
  <c r="K1135" i="24"/>
  <c r="N1135" i="24"/>
  <c r="AH1135" i="24" s="1"/>
  <c r="Q1135" i="24"/>
  <c r="AI1135" i="24" s="1"/>
  <c r="AF1135" i="24"/>
  <c r="AG1135" i="24"/>
  <c r="H1136" i="24"/>
  <c r="K1136" i="24"/>
  <c r="N1136" i="24"/>
  <c r="AH1136" i="24" s="1"/>
  <c r="Q1136" i="24"/>
  <c r="AF1136" i="24"/>
  <c r="AI1136" i="24"/>
  <c r="H1137" i="24"/>
  <c r="AF1137" i="24" s="1"/>
  <c r="K1137" i="24"/>
  <c r="W1137" i="24" s="1"/>
  <c r="N1137" i="24"/>
  <c r="Q1137" i="24"/>
  <c r="AG1137" i="24"/>
  <c r="AH1137" i="24"/>
  <c r="AI1137" i="24"/>
  <c r="H1138" i="24"/>
  <c r="K1138" i="24"/>
  <c r="N1138" i="24"/>
  <c r="Q1138" i="24"/>
  <c r="AI1138" i="24" s="1"/>
  <c r="AF1138" i="24"/>
  <c r="AG1138" i="24"/>
  <c r="AH1138" i="24"/>
  <c r="H1139" i="24"/>
  <c r="K1139" i="24"/>
  <c r="N1139" i="24"/>
  <c r="AH1139" i="24" s="1"/>
  <c r="Q1139" i="24"/>
  <c r="AF1139" i="24"/>
  <c r="AG1139" i="24"/>
  <c r="AI1139" i="24"/>
  <c r="H1140" i="24"/>
  <c r="K1140" i="24"/>
  <c r="N1140" i="24"/>
  <c r="Q1140" i="24"/>
  <c r="AI1140" i="24" s="1"/>
  <c r="AF1140" i="24"/>
  <c r="AH1140" i="24"/>
  <c r="H1141" i="24"/>
  <c r="AF1141" i="24" s="1"/>
  <c r="K1141" i="24"/>
  <c r="N1141" i="24"/>
  <c r="Q1141" i="24"/>
  <c r="W1141" i="24"/>
  <c r="AG1141" i="24"/>
  <c r="AH1141" i="24"/>
  <c r="AI1141" i="24"/>
  <c r="H1142" i="24"/>
  <c r="K1142" i="24"/>
  <c r="N1142" i="24"/>
  <c r="Q1142" i="24"/>
  <c r="AI1142" i="24" s="1"/>
  <c r="AF1142" i="24"/>
  <c r="AG1142" i="24"/>
  <c r="AH1142" i="24"/>
  <c r="H1143" i="24"/>
  <c r="K1143" i="24"/>
  <c r="N1143" i="24"/>
  <c r="AH1143" i="24" s="1"/>
  <c r="Q1143" i="24"/>
  <c r="AI1143" i="24" s="1"/>
  <c r="AF1143" i="24"/>
  <c r="AG1143" i="24"/>
  <c r="H1144" i="24"/>
  <c r="K1144" i="24"/>
  <c r="N1144" i="24"/>
  <c r="AH1144" i="24" s="1"/>
  <c r="Q1144" i="24"/>
  <c r="AF1144" i="24"/>
  <c r="AI1144" i="24"/>
  <c r="H1145" i="24"/>
  <c r="AF1145" i="24" s="1"/>
  <c r="K1145" i="24"/>
  <c r="W1145" i="24" s="1"/>
  <c r="N1145" i="24"/>
  <c r="Q1145" i="24"/>
  <c r="AG1145" i="24"/>
  <c r="AH1145" i="24"/>
  <c r="AI1145" i="24"/>
  <c r="H1146" i="24"/>
  <c r="K1146" i="24"/>
  <c r="N1146" i="24"/>
  <c r="Q1146" i="24"/>
  <c r="AI1146" i="24" s="1"/>
  <c r="AF1146" i="24"/>
  <c r="AG1146" i="24"/>
  <c r="AH1146" i="24"/>
  <c r="H1147" i="24"/>
  <c r="K1147" i="24"/>
  <c r="N1147" i="24"/>
  <c r="AH1147" i="24" s="1"/>
  <c r="Q1147" i="24"/>
  <c r="AF1147" i="24"/>
  <c r="AG1147" i="24"/>
  <c r="AI1147" i="24"/>
  <c r="H1148" i="24"/>
  <c r="K1148" i="24"/>
  <c r="N1148" i="24"/>
  <c r="Q1148" i="24"/>
  <c r="AI1148" i="24" s="1"/>
  <c r="AF1148" i="24"/>
  <c r="AH1148" i="24"/>
  <c r="H1149" i="24"/>
  <c r="AF1149" i="24" s="1"/>
  <c r="K1149" i="24"/>
  <c r="N1149" i="24"/>
  <c r="Q1149" i="24"/>
  <c r="W1149" i="24"/>
  <c r="AG1149" i="24"/>
  <c r="AH1149" i="24"/>
  <c r="AI1149" i="24"/>
  <c r="H1150" i="24"/>
  <c r="K1150" i="24"/>
  <c r="N1150" i="24"/>
  <c r="Q1150" i="24"/>
  <c r="AI1150" i="24" s="1"/>
  <c r="AF1150" i="24"/>
  <c r="AG1150" i="24"/>
  <c r="AH1150" i="24"/>
  <c r="H1151" i="24"/>
  <c r="K1151" i="24"/>
  <c r="N1151" i="24"/>
  <c r="AH1151" i="24" s="1"/>
  <c r="Q1151" i="24"/>
  <c r="AI1151" i="24" s="1"/>
  <c r="AF1151" i="24"/>
  <c r="AG1151" i="24"/>
  <c r="H1152" i="24"/>
  <c r="K1152" i="24"/>
  <c r="N1152" i="24"/>
  <c r="AH1152" i="24" s="1"/>
  <c r="Q1152" i="24"/>
  <c r="AF1152" i="24"/>
  <c r="AI1152" i="24"/>
  <c r="H1153" i="24"/>
  <c r="AF1153" i="24" s="1"/>
  <c r="K1153" i="24"/>
  <c r="W1153" i="24" s="1"/>
  <c r="N1153" i="24"/>
  <c r="Q1153" i="24"/>
  <c r="AG1153" i="24"/>
  <c r="AH1153" i="24"/>
  <c r="AI1153" i="24"/>
  <c r="H1154" i="24"/>
  <c r="K1154" i="24"/>
  <c r="N1154" i="24"/>
  <c r="Q1154" i="24"/>
  <c r="AI1154" i="24" s="1"/>
  <c r="AF1154" i="24"/>
  <c r="AG1154" i="24"/>
  <c r="AH1154" i="24"/>
  <c r="H1155" i="24"/>
  <c r="K1155" i="24"/>
  <c r="N1155" i="24"/>
  <c r="AH1155" i="24" s="1"/>
  <c r="Q1155" i="24"/>
  <c r="AF1155" i="24"/>
  <c r="AG1155" i="24"/>
  <c r="AI1155" i="24"/>
  <c r="H1156" i="24"/>
  <c r="K1156" i="24"/>
  <c r="N1156" i="24"/>
  <c r="Q1156" i="24"/>
  <c r="AI1156" i="24" s="1"/>
  <c r="AF1156" i="24"/>
  <c r="AH1156" i="24"/>
  <c r="H1157" i="24"/>
  <c r="AF1157" i="24" s="1"/>
  <c r="K1157" i="24"/>
  <c r="N1157" i="24"/>
  <c r="AH1157" i="24" s="1"/>
  <c r="Q1157" i="24"/>
  <c r="AG1157" i="24"/>
  <c r="AI1157" i="24"/>
  <c r="H1158" i="24"/>
  <c r="K1158" i="24"/>
  <c r="N1158" i="24"/>
  <c r="Q1158" i="24"/>
  <c r="AI1158" i="24" s="1"/>
  <c r="AF1158" i="24"/>
  <c r="AG1158" i="24"/>
  <c r="AH1158" i="24"/>
  <c r="H1159" i="24"/>
  <c r="K1159" i="24"/>
  <c r="N1159" i="24"/>
  <c r="AH1159" i="24" s="1"/>
  <c r="Q1159" i="24"/>
  <c r="AF1159" i="24"/>
  <c r="AG1159" i="24"/>
  <c r="AI1159" i="24"/>
  <c r="H1160" i="24"/>
  <c r="K1160" i="24"/>
  <c r="N1160" i="24"/>
  <c r="Q1160" i="24"/>
  <c r="AI1160" i="24" s="1"/>
  <c r="AF1160" i="24"/>
  <c r="AH1160" i="24"/>
  <c r="H1161" i="24"/>
  <c r="AF1161" i="24" s="1"/>
  <c r="K1161" i="24"/>
  <c r="N1161" i="24"/>
  <c r="Q1161" i="24"/>
  <c r="W1161" i="24"/>
  <c r="AG1161" i="24"/>
  <c r="AH1161" i="24"/>
  <c r="AI1161" i="24"/>
  <c r="H1162" i="24"/>
  <c r="K1162" i="24"/>
  <c r="N1162" i="24"/>
  <c r="Q1162" i="24"/>
  <c r="AI1162" i="24" s="1"/>
  <c r="AF1162" i="24"/>
  <c r="AG1162" i="24"/>
  <c r="AH1162" i="24"/>
  <c r="H1163" i="24"/>
  <c r="K1163" i="24"/>
  <c r="N1163" i="24"/>
  <c r="AH1163" i="24" s="1"/>
  <c r="Q1163" i="24"/>
  <c r="AI1163" i="24" s="1"/>
  <c r="AF1163" i="24"/>
  <c r="AG1163" i="24"/>
  <c r="H1164" i="24"/>
  <c r="K1164" i="24"/>
  <c r="N1164" i="24"/>
  <c r="AH1164" i="24" s="1"/>
  <c r="Q1164" i="24"/>
  <c r="AF1164" i="24"/>
  <c r="AI1164" i="24"/>
  <c r="H1165" i="24"/>
  <c r="AF1165" i="24" s="1"/>
  <c r="K1165" i="24"/>
  <c r="W1165" i="24" s="1"/>
  <c r="N1165" i="24"/>
  <c r="Q1165" i="24"/>
  <c r="AG1165" i="24"/>
  <c r="AH1165" i="24"/>
  <c r="AI1165" i="24"/>
  <c r="H1166" i="24"/>
  <c r="K1166" i="24"/>
  <c r="N1166" i="24"/>
  <c r="Q1166" i="24"/>
  <c r="AI1166" i="24" s="1"/>
  <c r="AF1166" i="24"/>
  <c r="AG1166" i="24"/>
  <c r="AH1166" i="24"/>
  <c r="H1167" i="24"/>
  <c r="K1167" i="24"/>
  <c r="N1167" i="24"/>
  <c r="AH1167" i="24" s="1"/>
  <c r="Q1167" i="24"/>
  <c r="AF1167" i="24"/>
  <c r="AG1167" i="24"/>
  <c r="AI1167" i="24"/>
  <c r="H1168" i="24"/>
  <c r="K1168" i="24"/>
  <c r="N1168" i="24"/>
  <c r="Q1168" i="24"/>
  <c r="AI1168" i="24" s="1"/>
  <c r="AF1168" i="24"/>
  <c r="AH1168" i="24"/>
  <c r="H1169" i="24"/>
  <c r="AF1169" i="24" s="1"/>
  <c r="K1169" i="24"/>
  <c r="N1169" i="24"/>
  <c r="Q1169" i="24"/>
  <c r="W1169" i="24"/>
  <c r="AG1169" i="24"/>
  <c r="AH1169" i="24"/>
  <c r="AI1169" i="24"/>
  <c r="H1170" i="24"/>
  <c r="K1170" i="24"/>
  <c r="N1170" i="24"/>
  <c r="Q1170" i="24"/>
  <c r="AI1170" i="24" s="1"/>
  <c r="AF1170" i="24"/>
  <c r="AG1170" i="24"/>
  <c r="AH1170" i="24"/>
  <c r="H1171" i="24"/>
  <c r="K1171" i="24"/>
  <c r="N1171" i="24"/>
  <c r="AH1171" i="24" s="1"/>
  <c r="Q1171" i="24"/>
  <c r="AI1171" i="24" s="1"/>
  <c r="AF1171" i="24"/>
  <c r="AG1171" i="24"/>
  <c r="H1172" i="24"/>
  <c r="K1172" i="24"/>
  <c r="N1172" i="24"/>
  <c r="AH1172" i="24" s="1"/>
  <c r="Q1172" i="24"/>
  <c r="AF1172" i="24"/>
  <c r="AI1172" i="24"/>
  <c r="H1173" i="24"/>
  <c r="AF1173" i="24" s="1"/>
  <c r="K1173" i="24"/>
  <c r="W1173" i="24" s="1"/>
  <c r="N1173" i="24"/>
  <c r="Q1173" i="24"/>
  <c r="AG1173" i="24"/>
  <c r="AH1173" i="24"/>
  <c r="AI1173" i="24"/>
  <c r="H1174" i="24"/>
  <c r="K1174" i="24"/>
  <c r="N1174" i="24"/>
  <c r="Q1174" i="24"/>
  <c r="AI1174" i="24" s="1"/>
  <c r="AF1174" i="24"/>
  <c r="AG1174" i="24"/>
  <c r="AH1174" i="24"/>
  <c r="H1175" i="24"/>
  <c r="K1175" i="24"/>
  <c r="N1175" i="24"/>
  <c r="AH1175" i="24" s="1"/>
  <c r="Q1175" i="24"/>
  <c r="AF1175" i="24"/>
  <c r="AG1175" i="24"/>
  <c r="AI1175" i="24"/>
  <c r="H1176" i="24"/>
  <c r="K1176" i="24"/>
  <c r="N1176" i="24"/>
  <c r="Q1176" i="24"/>
  <c r="AI1176" i="24" s="1"/>
  <c r="AF1176" i="24"/>
  <c r="AH1176" i="24"/>
  <c r="H1177" i="24"/>
  <c r="AF1177" i="24" s="1"/>
  <c r="K1177" i="24"/>
  <c r="N1177" i="24"/>
  <c r="Q1177" i="24"/>
  <c r="W1177" i="24"/>
  <c r="AG1177" i="24"/>
  <c r="AH1177" i="24"/>
  <c r="AI1177" i="24"/>
  <c r="H1178" i="24"/>
  <c r="K1178" i="24"/>
  <c r="N1178" i="24"/>
  <c r="Q1178" i="24"/>
  <c r="AI1178" i="24" s="1"/>
  <c r="AF1178" i="24"/>
  <c r="AG1178" i="24"/>
  <c r="AH1178" i="24"/>
  <c r="H1179" i="24"/>
  <c r="K1179" i="24"/>
  <c r="N1179" i="24"/>
  <c r="AH1179" i="24" s="1"/>
  <c r="Q1179" i="24"/>
  <c r="AI1179" i="24" s="1"/>
  <c r="AF1179" i="24"/>
  <c r="AG1179" i="24"/>
  <c r="H1180" i="24"/>
  <c r="K1180" i="24"/>
  <c r="N1180" i="24"/>
  <c r="AH1180" i="24" s="1"/>
  <c r="Q1180" i="24"/>
  <c r="AF1180" i="24"/>
  <c r="AI1180" i="24"/>
  <c r="H1181" i="24"/>
  <c r="AF1181" i="24" s="1"/>
  <c r="K1181" i="24"/>
  <c r="W1181" i="24" s="1"/>
  <c r="N1181" i="24"/>
  <c r="Q1181" i="24"/>
  <c r="AG1181" i="24"/>
  <c r="AH1181" i="24"/>
  <c r="AI1181" i="24"/>
  <c r="H1182" i="24"/>
  <c r="K1182" i="24"/>
  <c r="N1182" i="24"/>
  <c r="Q1182" i="24"/>
  <c r="AI1182" i="24" s="1"/>
  <c r="AF1182" i="24"/>
  <c r="AG1182" i="24"/>
  <c r="AH1182" i="24"/>
  <c r="H1183" i="24"/>
  <c r="K1183" i="24"/>
  <c r="N1183" i="24"/>
  <c r="AH1183" i="24" s="1"/>
  <c r="Q1183" i="24"/>
  <c r="AF1183" i="24"/>
  <c r="AG1183" i="24"/>
  <c r="AI1183" i="24"/>
  <c r="H1184" i="24"/>
  <c r="K1184" i="24"/>
  <c r="N1184" i="24"/>
  <c r="Q1184" i="24"/>
  <c r="AI1184" i="24" s="1"/>
  <c r="AF1184" i="24"/>
  <c r="AH1184" i="24"/>
  <c r="H1185" i="24"/>
  <c r="AF1185" i="24" s="1"/>
  <c r="K1185" i="24"/>
  <c r="N1185" i="24"/>
  <c r="Q1185" i="24"/>
  <c r="W1185" i="24"/>
  <c r="AG1185" i="24"/>
  <c r="AH1185" i="24"/>
  <c r="AI1185" i="24"/>
  <c r="H1186" i="24"/>
  <c r="K1186" i="24"/>
  <c r="N1186" i="24"/>
  <c r="Q1186" i="24"/>
  <c r="AI1186" i="24" s="1"/>
  <c r="AF1186" i="24"/>
  <c r="AG1186" i="24"/>
  <c r="AH1186" i="24"/>
  <c r="H1187" i="24"/>
  <c r="K1187" i="24"/>
  <c r="N1187" i="24"/>
  <c r="AH1187" i="24" s="1"/>
  <c r="Q1187" i="24"/>
  <c r="AI1187" i="24" s="1"/>
  <c r="AF1187" i="24"/>
  <c r="AG1187" i="24"/>
  <c r="H1188" i="24"/>
  <c r="K1188" i="24"/>
  <c r="N1188" i="24"/>
  <c r="AH1188" i="24" s="1"/>
  <c r="Q1188" i="24"/>
  <c r="AF1188" i="24"/>
  <c r="AI1188" i="24"/>
  <c r="H1189" i="24"/>
  <c r="AF1189" i="24" s="1"/>
  <c r="K1189" i="24"/>
  <c r="AG1189" i="24" s="1"/>
  <c r="N1189" i="24"/>
  <c r="Q1189" i="24"/>
  <c r="AI1189" i="24" s="1"/>
  <c r="AH1189" i="24"/>
  <c r="H1190" i="24"/>
  <c r="K1190" i="24"/>
  <c r="N1190" i="24"/>
  <c r="Q1190" i="24"/>
  <c r="AI1190" i="24" s="1"/>
  <c r="AF1190" i="24"/>
  <c r="AG1190" i="24"/>
  <c r="AH1190" i="24"/>
  <c r="H1191" i="24"/>
  <c r="K1191" i="24"/>
  <c r="N1191" i="24"/>
  <c r="AH1191" i="24" s="1"/>
  <c r="Q1191" i="24"/>
  <c r="AI1191" i="24" s="1"/>
  <c r="AF1191" i="24"/>
  <c r="AG1191" i="24"/>
  <c r="H1192" i="24"/>
  <c r="K1192" i="24"/>
  <c r="N1192" i="24"/>
  <c r="AH1192" i="24" s="1"/>
  <c r="Q1192" i="24"/>
  <c r="AF1192" i="24"/>
  <c r="AI1192" i="24"/>
  <c r="H1193" i="24"/>
  <c r="AF1193" i="24" s="1"/>
  <c r="K1193" i="24"/>
  <c r="W1193" i="24" s="1"/>
  <c r="N1193" i="24"/>
  <c r="Q1193" i="24"/>
  <c r="AG1193" i="24"/>
  <c r="AH1193" i="24"/>
  <c r="AI1193" i="24"/>
  <c r="H1194" i="24"/>
  <c r="K1194" i="24"/>
  <c r="N1194" i="24"/>
  <c r="Q1194" i="24"/>
  <c r="AI1194" i="24" s="1"/>
  <c r="AF1194" i="24"/>
  <c r="AG1194" i="24"/>
  <c r="AH1194" i="24"/>
  <c r="H1195" i="24"/>
  <c r="K1195" i="24"/>
  <c r="N1195" i="24"/>
  <c r="AH1195" i="24" s="1"/>
  <c r="Q1195" i="24"/>
  <c r="AF1195" i="24"/>
  <c r="AG1195" i="24"/>
  <c r="AI1195" i="24"/>
  <c r="H1196" i="24"/>
  <c r="K1196" i="24"/>
  <c r="N1196" i="24"/>
  <c r="Q1196" i="24"/>
  <c r="AI1196" i="24" s="1"/>
  <c r="AF1196" i="24"/>
  <c r="AH1196" i="24"/>
  <c r="H1197" i="24"/>
  <c r="AF1197" i="24" s="1"/>
  <c r="K1197" i="24"/>
  <c r="N1197" i="24"/>
  <c r="Q1197" i="24"/>
  <c r="W1197" i="24"/>
  <c r="AG1197" i="24"/>
  <c r="AH1197" i="24"/>
  <c r="AI1197" i="24"/>
  <c r="H1198" i="24"/>
  <c r="K1198" i="24"/>
  <c r="N1198" i="24"/>
  <c r="Q1198" i="24"/>
  <c r="AI1198" i="24" s="1"/>
  <c r="AF1198" i="24"/>
  <c r="AG1198" i="24"/>
  <c r="AH1198" i="24"/>
  <c r="H1199" i="24"/>
  <c r="K1199" i="24"/>
  <c r="N1199" i="24"/>
  <c r="AH1199" i="24" s="1"/>
  <c r="Q1199" i="24"/>
  <c r="AI1199" i="24" s="1"/>
  <c r="AF1199" i="24"/>
  <c r="AG1199" i="24"/>
  <c r="H1200" i="24"/>
  <c r="K1200" i="24"/>
  <c r="N1200" i="24"/>
  <c r="AH1200" i="24" s="1"/>
  <c r="Q1200" i="24"/>
  <c r="AF1200" i="24"/>
  <c r="AI1200" i="24"/>
  <c r="H1201" i="24"/>
  <c r="AF1201" i="24" s="1"/>
  <c r="K1201" i="24"/>
  <c r="W1201" i="24" s="1"/>
  <c r="N1201" i="24"/>
  <c r="Q1201" i="24"/>
  <c r="AG1201" i="24"/>
  <c r="AH1201" i="24"/>
  <c r="AI1201" i="24"/>
  <c r="H1202" i="24"/>
  <c r="K1202" i="24"/>
  <c r="N1202" i="24"/>
  <c r="Q1202" i="24"/>
  <c r="AI1202" i="24" s="1"/>
  <c r="AF1202" i="24"/>
  <c r="AG1202" i="24"/>
  <c r="AH1202" i="24"/>
  <c r="H1203" i="24"/>
  <c r="K1203" i="24"/>
  <c r="N1203" i="24"/>
  <c r="AH1203" i="24" s="1"/>
  <c r="Q1203" i="24"/>
  <c r="AF1203" i="24"/>
  <c r="AG1203" i="24"/>
  <c r="AI1203" i="24"/>
  <c r="H1204" i="24"/>
  <c r="K1204" i="24"/>
  <c r="N1204" i="24"/>
  <c r="Q1204" i="24"/>
  <c r="AI1204" i="24" s="1"/>
  <c r="AF1204" i="24"/>
  <c r="AH1204" i="24"/>
  <c r="H1205" i="24"/>
  <c r="AF1205" i="24" s="1"/>
  <c r="K1205" i="24"/>
  <c r="N1205" i="24"/>
  <c r="AH1205" i="24" s="1"/>
  <c r="Q1205" i="24"/>
  <c r="AG1205" i="24"/>
  <c r="AI1205" i="24"/>
  <c r="H1206" i="24"/>
  <c r="K1206" i="24"/>
  <c r="N1206" i="24"/>
  <c r="Q1206" i="24"/>
  <c r="AI1206" i="24" s="1"/>
  <c r="AF1206" i="24"/>
  <c r="AG1206" i="24"/>
  <c r="AH1206" i="24"/>
  <c r="H1207" i="24"/>
  <c r="K1207" i="24"/>
  <c r="N1207" i="24"/>
  <c r="AH1207" i="24" s="1"/>
  <c r="Q1207" i="24"/>
  <c r="AF1207" i="24"/>
  <c r="AG1207" i="24"/>
  <c r="AI1207" i="24"/>
  <c r="H1208" i="24"/>
  <c r="K1208" i="24"/>
  <c r="N1208" i="24"/>
  <c r="Q1208" i="24"/>
  <c r="AI1208" i="24" s="1"/>
  <c r="AF1208" i="24"/>
  <c r="AH1208" i="24"/>
  <c r="H1209" i="24"/>
  <c r="AF1209" i="24" s="1"/>
  <c r="K1209" i="24"/>
  <c r="N1209" i="24"/>
  <c r="Q1209" i="24"/>
  <c r="W1209" i="24"/>
  <c r="AG1209" i="24"/>
  <c r="AH1209" i="24"/>
  <c r="AI1209" i="24"/>
  <c r="H1210" i="24"/>
  <c r="K1210" i="24"/>
  <c r="N1210" i="24"/>
  <c r="Q1210" i="24"/>
  <c r="AI1210" i="24" s="1"/>
  <c r="AF1210" i="24"/>
  <c r="AG1210" i="24"/>
  <c r="AH1210" i="24"/>
  <c r="H1211" i="24"/>
  <c r="K1211" i="24"/>
  <c r="N1211" i="24"/>
  <c r="AH1211" i="24" s="1"/>
  <c r="Q1211" i="24"/>
  <c r="AI1211" i="24" s="1"/>
  <c r="AF1211" i="24"/>
  <c r="AG1211" i="24"/>
  <c r="H1212" i="24"/>
  <c r="K1212" i="24"/>
  <c r="N1212" i="24"/>
  <c r="AH1212" i="24" s="1"/>
  <c r="Q1212" i="24"/>
  <c r="AF1212" i="24"/>
  <c r="AI1212" i="24"/>
  <c r="H1213" i="24"/>
  <c r="AF1213" i="24" s="1"/>
  <c r="K1213" i="24"/>
  <c r="W1213" i="24" s="1"/>
  <c r="N1213" i="24"/>
  <c r="Q1213" i="24"/>
  <c r="AG1213" i="24"/>
  <c r="AH1213" i="24"/>
  <c r="AI1213" i="24"/>
  <c r="H1214" i="24"/>
  <c r="K1214" i="24"/>
  <c r="N1214" i="24"/>
  <c r="Q1214" i="24"/>
  <c r="AI1214" i="24" s="1"/>
  <c r="AF1214" i="24"/>
  <c r="AG1214" i="24"/>
  <c r="AH1214" i="24"/>
  <c r="H1215" i="24"/>
  <c r="K1215" i="24"/>
  <c r="N1215" i="24"/>
  <c r="AH1215" i="24" s="1"/>
  <c r="Q1215" i="24"/>
  <c r="AF1215" i="24"/>
  <c r="AG1215" i="24"/>
  <c r="AI1215" i="24"/>
  <c r="H1216" i="24"/>
  <c r="K1216" i="24"/>
  <c r="N1216" i="24"/>
  <c r="Q1216" i="24"/>
  <c r="AI1216" i="24" s="1"/>
  <c r="AF1216" i="24"/>
  <c r="AH1216" i="24"/>
  <c r="H1217" i="24"/>
  <c r="AF1217" i="24" s="1"/>
  <c r="K1217" i="24"/>
  <c r="N1217" i="24"/>
  <c r="Q1217" i="24"/>
  <c r="W1217" i="24"/>
  <c r="AG1217" i="24"/>
  <c r="AH1217" i="24"/>
  <c r="AI1217" i="24"/>
  <c r="H1218" i="24"/>
  <c r="K1218" i="24"/>
  <c r="N1218" i="24"/>
  <c r="Q1218" i="24"/>
  <c r="AI1218" i="24" s="1"/>
  <c r="AF1218" i="24"/>
  <c r="AG1218" i="24"/>
  <c r="AH1218" i="24"/>
  <c r="H1219" i="24"/>
  <c r="K1219" i="24"/>
  <c r="N1219" i="24"/>
  <c r="AH1219" i="24" s="1"/>
  <c r="Q1219" i="24"/>
  <c r="AI1219" i="24" s="1"/>
  <c r="AF1219" i="24"/>
  <c r="AG1219" i="24"/>
  <c r="H1220" i="24"/>
  <c r="K1220" i="24"/>
  <c r="N1220" i="24"/>
  <c r="AH1220" i="24" s="1"/>
  <c r="Q1220" i="24"/>
  <c r="AF1220" i="24"/>
  <c r="AI1220" i="24"/>
  <c r="H1221" i="24"/>
  <c r="AF1221" i="24" s="1"/>
  <c r="K1221" i="24"/>
  <c r="AG1221" i="24" s="1"/>
  <c r="N1221" i="24"/>
  <c r="Q1221" i="24"/>
  <c r="AI1221" i="24" s="1"/>
  <c r="AH1221" i="24"/>
  <c r="H1222" i="24"/>
  <c r="K1222" i="24"/>
  <c r="N1222" i="24"/>
  <c r="Q1222" i="24"/>
  <c r="AI1222" i="24" s="1"/>
  <c r="AF1222" i="24"/>
  <c r="AG1222" i="24"/>
  <c r="AH1222" i="24"/>
  <c r="H1223" i="24"/>
  <c r="K1223" i="24"/>
  <c r="N1223" i="24"/>
  <c r="AH1223" i="24" s="1"/>
  <c r="Q1223" i="24"/>
  <c r="AI1223" i="24" s="1"/>
  <c r="AF1223" i="24"/>
  <c r="AG1223" i="24"/>
  <c r="H1224" i="24"/>
  <c r="K1224" i="24"/>
  <c r="N1224" i="24"/>
  <c r="AH1224" i="24" s="1"/>
  <c r="Q1224" i="24"/>
  <c r="AF1224" i="24"/>
  <c r="AI1224" i="24"/>
  <c r="H1225" i="24"/>
  <c r="AF1225" i="24" s="1"/>
  <c r="K1225" i="24"/>
  <c r="W1225" i="24" s="1"/>
  <c r="N1225" i="24"/>
  <c r="Q1225" i="24"/>
  <c r="AG1225" i="24"/>
  <c r="AH1225" i="24"/>
  <c r="AI1225" i="24"/>
  <c r="H1226" i="24"/>
  <c r="K1226" i="24"/>
  <c r="N1226" i="24"/>
  <c r="Q1226" i="24"/>
  <c r="AI1226" i="24" s="1"/>
  <c r="AF1226" i="24"/>
  <c r="AG1226" i="24"/>
  <c r="AH1226" i="24"/>
  <c r="H1227" i="24"/>
  <c r="K1227" i="24"/>
  <c r="N1227" i="24"/>
  <c r="AH1227" i="24" s="1"/>
  <c r="Q1227" i="24"/>
  <c r="AF1227" i="24"/>
  <c r="AG1227" i="24"/>
  <c r="AI1227" i="24"/>
  <c r="H1228" i="24"/>
  <c r="K1228" i="24"/>
  <c r="AG1228" i="24" s="1"/>
  <c r="N1228" i="24"/>
  <c r="Q1228" i="24"/>
  <c r="AI1228" i="24" s="1"/>
  <c r="AF1228" i="24"/>
  <c r="AH1228" i="24"/>
  <c r="H1229" i="24"/>
  <c r="AF1229" i="24" s="1"/>
  <c r="K1229" i="24"/>
  <c r="N1229" i="24"/>
  <c r="Q1229" i="24"/>
  <c r="W1229" i="24"/>
  <c r="AG1229" i="24"/>
  <c r="AH1229" i="24"/>
  <c r="AI1229" i="24"/>
  <c r="H1230" i="24"/>
  <c r="K1230" i="24"/>
  <c r="N1230" i="24"/>
  <c r="Q1230" i="24"/>
  <c r="AI1230" i="24" s="1"/>
  <c r="AF1230" i="24"/>
  <c r="AG1230" i="24"/>
  <c r="AH1230" i="24"/>
  <c r="H1231" i="24"/>
  <c r="K1231" i="24"/>
  <c r="N1231" i="24"/>
  <c r="AH1231" i="24" s="1"/>
  <c r="Q1231" i="24"/>
  <c r="AI1231" i="24" s="1"/>
  <c r="AF1231" i="24"/>
  <c r="AG1231" i="24"/>
  <c r="H1232" i="24"/>
  <c r="K1232" i="24"/>
  <c r="AG1232" i="24" s="1"/>
  <c r="N1232" i="24"/>
  <c r="AH1232" i="24" s="1"/>
  <c r="Q1232" i="24"/>
  <c r="AF1232" i="24"/>
  <c r="AI1232" i="24"/>
  <c r="H1233" i="24"/>
  <c r="AF1233" i="24" s="1"/>
  <c r="K1233" i="24"/>
  <c r="W1233" i="24" s="1"/>
  <c r="N1233" i="24"/>
  <c r="Q1233" i="24"/>
  <c r="AG1233" i="24"/>
  <c r="AH1233" i="24"/>
  <c r="AI1233" i="24"/>
  <c r="H1234" i="24"/>
  <c r="K1234" i="24"/>
  <c r="N1234" i="24"/>
  <c r="Q1234" i="24"/>
  <c r="AI1234" i="24" s="1"/>
  <c r="AF1234" i="24"/>
  <c r="AG1234" i="24"/>
  <c r="AH1234" i="24"/>
  <c r="H1235" i="24"/>
  <c r="K1235" i="24"/>
  <c r="N1235" i="24"/>
  <c r="AH1235" i="24" s="1"/>
  <c r="Q1235" i="24"/>
  <c r="AF1235" i="24"/>
  <c r="AG1235" i="24"/>
  <c r="AI1235" i="24"/>
  <c r="H1236" i="24"/>
  <c r="K1236" i="24"/>
  <c r="N1236" i="24"/>
  <c r="Q1236" i="24"/>
  <c r="AI1236" i="24" s="1"/>
  <c r="AF1236" i="24"/>
  <c r="AH1236" i="24"/>
  <c r="H1237" i="24"/>
  <c r="AF1237" i="24" s="1"/>
  <c r="K1237" i="24"/>
  <c r="N1237" i="24"/>
  <c r="Q1237" i="24"/>
  <c r="W1237" i="24"/>
  <c r="AG1237" i="24"/>
  <c r="AH1237" i="24"/>
  <c r="AI1237" i="24"/>
  <c r="H1238" i="24"/>
  <c r="K1238" i="24"/>
  <c r="N1238" i="24"/>
  <c r="Q1238" i="24"/>
  <c r="AI1238" i="24" s="1"/>
  <c r="AF1238" i="24"/>
  <c r="AG1238" i="24"/>
  <c r="AH1238" i="24"/>
  <c r="H1239" i="24"/>
  <c r="K1239" i="24"/>
  <c r="N1239" i="24"/>
  <c r="AH1239" i="24" s="1"/>
  <c r="Q1239" i="24"/>
  <c r="AI1239" i="24" s="1"/>
  <c r="AF1239" i="24"/>
  <c r="AG1239" i="24"/>
  <c r="H1240" i="24"/>
  <c r="K1240" i="24"/>
  <c r="N1240" i="24"/>
  <c r="AH1240" i="24" s="1"/>
  <c r="Q1240" i="24"/>
  <c r="AF1240" i="24"/>
  <c r="AI1240" i="24"/>
  <c r="H1241" i="24"/>
  <c r="AF1241" i="24" s="1"/>
  <c r="K1241" i="24"/>
  <c r="W1241" i="24" s="1"/>
  <c r="N1241" i="24"/>
  <c r="Q1241" i="24"/>
  <c r="AG1241" i="24"/>
  <c r="AH1241" i="24"/>
  <c r="AI1241" i="24"/>
  <c r="H1242" i="24"/>
  <c r="K1242" i="24"/>
  <c r="N1242" i="24"/>
  <c r="Q1242" i="24"/>
  <c r="AI1242" i="24" s="1"/>
  <c r="AF1242" i="24"/>
  <c r="AG1242" i="24"/>
  <c r="AH1242" i="24"/>
  <c r="H1243" i="24"/>
  <c r="K1243" i="24"/>
  <c r="N1243" i="24"/>
  <c r="AH1243" i="24" s="1"/>
  <c r="Q1243" i="24"/>
  <c r="AF1243" i="24"/>
  <c r="AG1243" i="24"/>
  <c r="AI1243" i="24"/>
  <c r="H1244" i="24"/>
  <c r="K1244" i="24"/>
  <c r="AG1244" i="24" s="1"/>
  <c r="N1244" i="24"/>
  <c r="Q1244" i="24"/>
  <c r="AI1244" i="24" s="1"/>
  <c r="AF1244" i="24"/>
  <c r="AH1244" i="24"/>
  <c r="H1245" i="24"/>
  <c r="AF1245" i="24" s="1"/>
  <c r="K1245" i="24"/>
  <c r="N1245" i="24"/>
  <c r="Q1245" i="24"/>
  <c r="W1245" i="24"/>
  <c r="AG1245" i="24"/>
  <c r="AH1245" i="24"/>
  <c r="AI1245" i="24"/>
  <c r="H1246" i="24"/>
  <c r="K1246" i="24"/>
  <c r="N1246" i="24"/>
  <c r="Q1246" i="24"/>
  <c r="AI1246" i="24" s="1"/>
  <c r="AF1246" i="24"/>
  <c r="AG1246" i="24"/>
  <c r="AH1246" i="24"/>
  <c r="H1247" i="24"/>
  <c r="K1247" i="24"/>
  <c r="N1247" i="24"/>
  <c r="AH1247" i="24" s="1"/>
  <c r="Q1247" i="24"/>
  <c r="AI1247" i="24" s="1"/>
  <c r="AF1247" i="24"/>
  <c r="AG1247" i="24"/>
  <c r="H1248" i="24"/>
  <c r="K1248" i="24"/>
  <c r="AG1248" i="24" s="1"/>
  <c r="N1248" i="24"/>
  <c r="AH1248" i="24" s="1"/>
  <c r="Q1248" i="24"/>
  <c r="AF1248" i="24"/>
  <c r="AI1248" i="24"/>
  <c r="H1249" i="24"/>
  <c r="AF1249" i="24" s="1"/>
  <c r="K1249" i="24"/>
  <c r="W1249" i="24" s="1"/>
  <c r="N1249" i="24"/>
  <c r="Q1249" i="24"/>
  <c r="AG1249" i="24"/>
  <c r="AH1249" i="24"/>
  <c r="AI1249" i="24"/>
  <c r="H1250" i="24"/>
  <c r="K1250" i="24"/>
  <c r="N1250" i="24"/>
  <c r="Q1250" i="24"/>
  <c r="AI1250" i="24" s="1"/>
  <c r="AF1250" i="24"/>
  <c r="AG1250" i="24"/>
  <c r="AH1250" i="24"/>
  <c r="H1251" i="24"/>
  <c r="K1251" i="24"/>
  <c r="N1251" i="24"/>
  <c r="AH1251" i="24" s="1"/>
  <c r="Q1251" i="24"/>
  <c r="AF1251" i="24"/>
  <c r="AG1251" i="24"/>
  <c r="AI1251" i="24"/>
  <c r="H1252" i="24"/>
  <c r="K1252" i="24"/>
  <c r="N1252" i="24"/>
  <c r="AH1252" i="24" s="1"/>
  <c r="Q1252" i="24"/>
  <c r="AF1252" i="24"/>
  <c r="AI1252" i="24"/>
  <c r="H1253" i="24"/>
  <c r="AF1253" i="24" s="1"/>
  <c r="K1253" i="24"/>
  <c r="AG1253" i="24" s="1"/>
  <c r="N1253" i="24"/>
  <c r="Q1253" i="24"/>
  <c r="AI1253" i="24" s="1"/>
  <c r="AH1253" i="24"/>
  <c r="H1254" i="24"/>
  <c r="K1254" i="24"/>
  <c r="N1254" i="24"/>
  <c r="W1254" i="24" s="1"/>
  <c r="Q1254" i="24"/>
  <c r="AI1254" i="24" s="1"/>
  <c r="AF1254" i="24"/>
  <c r="AG1254" i="24"/>
  <c r="AH1254" i="24"/>
  <c r="H1255" i="24"/>
  <c r="K1255" i="24"/>
  <c r="N1255" i="24"/>
  <c r="AH1255" i="24" s="1"/>
  <c r="Q1255" i="24"/>
  <c r="AI1255" i="24" s="1"/>
  <c r="AF1255" i="24"/>
  <c r="AG1255" i="24"/>
  <c r="H1256" i="24"/>
  <c r="K1256" i="24"/>
  <c r="AG1256" i="24" s="1"/>
  <c r="N1256" i="24"/>
  <c r="AH1256" i="24" s="1"/>
  <c r="Q1256" i="24"/>
  <c r="AF1256" i="24"/>
  <c r="AI1256" i="24"/>
  <c r="H1257" i="24"/>
  <c r="AF1257" i="24" s="1"/>
  <c r="K1257" i="24"/>
  <c r="AG1257" i="24" s="1"/>
  <c r="N1257" i="24"/>
  <c r="Q1257" i="24"/>
  <c r="AI1257" i="24" s="1"/>
  <c r="AH1257" i="24"/>
  <c r="H1258" i="24"/>
  <c r="AF1258" i="24" s="1"/>
  <c r="K1258" i="24"/>
  <c r="N1258" i="24"/>
  <c r="AH1258" i="24" s="1"/>
  <c r="Q1258" i="24"/>
  <c r="AI1258" i="24" s="1"/>
  <c r="AG1258" i="24"/>
  <c r="H1259" i="24"/>
  <c r="K1259" i="24"/>
  <c r="N1259" i="24"/>
  <c r="AH1259" i="24" s="1"/>
  <c r="Q1259" i="24"/>
  <c r="AI1259" i="24" s="1"/>
  <c r="AF1259" i="24"/>
  <c r="AG1259" i="24"/>
  <c r="H1260" i="24"/>
  <c r="K1260" i="24"/>
  <c r="AG1260" i="24" s="1"/>
  <c r="N1260" i="24"/>
  <c r="AH1260" i="24" s="1"/>
  <c r="Q1260" i="24"/>
  <c r="AF1260" i="24"/>
  <c r="AI1260" i="24"/>
  <c r="H1261" i="24"/>
  <c r="AF1261" i="24" s="1"/>
  <c r="K1261" i="24"/>
  <c r="AG1261" i="24" s="1"/>
  <c r="N1261" i="24"/>
  <c r="AH1261" i="24" s="1"/>
  <c r="Q1261" i="24"/>
  <c r="W1261" i="24"/>
  <c r="AI1261" i="24"/>
  <c r="H1262" i="24"/>
  <c r="AF1262" i="24" s="1"/>
  <c r="K1262" i="24"/>
  <c r="AG1262" i="24" s="1"/>
  <c r="N1262" i="24"/>
  <c r="Q1262" i="24"/>
  <c r="AI1262" i="24" s="1"/>
  <c r="AH1262" i="24"/>
  <c r="H1263" i="24"/>
  <c r="K1263" i="24"/>
  <c r="N1263" i="24"/>
  <c r="AH1263" i="24" s="1"/>
  <c r="Q1263" i="24"/>
  <c r="AI1263" i="24" s="1"/>
  <c r="AF1263" i="24"/>
  <c r="AG1263" i="24"/>
  <c r="H1264" i="24"/>
  <c r="K1264" i="24"/>
  <c r="N1264" i="24"/>
  <c r="AH1264" i="24" s="1"/>
  <c r="Q1264" i="24"/>
  <c r="AF1264" i="24"/>
  <c r="AI1264" i="24"/>
  <c r="H1265" i="24"/>
  <c r="AF1265" i="24" s="1"/>
  <c r="K1265" i="24"/>
  <c r="AG1265" i="24" s="1"/>
  <c r="N1265" i="24"/>
  <c r="Q1265" i="24"/>
  <c r="AI1265" i="24" s="1"/>
  <c r="AH1265" i="24"/>
  <c r="H1266" i="24"/>
  <c r="AF1266" i="24" s="1"/>
  <c r="K1266" i="24"/>
  <c r="N1266" i="24"/>
  <c r="W1266" i="24" s="1"/>
  <c r="Q1266" i="24"/>
  <c r="AI1266" i="24" s="1"/>
  <c r="AG1266" i="24"/>
  <c r="H1267" i="24"/>
  <c r="K1267" i="24"/>
  <c r="N1267" i="24"/>
  <c r="AH1267" i="24" s="1"/>
  <c r="Q1267" i="24"/>
  <c r="AF1267" i="24"/>
  <c r="AG1267" i="24"/>
  <c r="AI1267" i="24"/>
  <c r="H1268" i="24"/>
  <c r="K1268" i="24"/>
  <c r="AG1268" i="24" s="1"/>
  <c r="N1268" i="24"/>
  <c r="Q1268" i="24"/>
  <c r="AI1268" i="24" s="1"/>
  <c r="AF1268" i="24"/>
  <c r="AH1268" i="24"/>
  <c r="H1269" i="24"/>
  <c r="AF1269" i="24" s="1"/>
  <c r="K1269" i="24"/>
  <c r="N1269" i="24"/>
  <c r="Q1269" i="24"/>
  <c r="W1269" i="24"/>
  <c r="AG1269" i="24"/>
  <c r="AH1269" i="24"/>
  <c r="AI1269" i="24"/>
  <c r="H1270" i="24"/>
  <c r="K1270" i="24"/>
  <c r="N1270" i="24"/>
  <c r="Q1270" i="24"/>
  <c r="AI1270" i="24" s="1"/>
  <c r="AF1270" i="24"/>
  <c r="AG1270" i="24"/>
  <c r="AH1270" i="24"/>
  <c r="H1271" i="24"/>
  <c r="K1271" i="24"/>
  <c r="N1271" i="24"/>
  <c r="AH1271" i="24" s="1"/>
  <c r="Q1271" i="24"/>
  <c r="AI1271" i="24" s="1"/>
  <c r="AF1271" i="24"/>
  <c r="AG1271" i="24"/>
  <c r="H1272" i="24"/>
  <c r="K1272" i="24"/>
  <c r="N1272" i="24"/>
  <c r="AH1272" i="24" s="1"/>
  <c r="Q1272" i="24"/>
  <c r="AF1272" i="24"/>
  <c r="AI1272" i="24"/>
  <c r="H1273" i="24"/>
  <c r="AF1273" i="24" s="1"/>
  <c r="K1273" i="24"/>
  <c r="W1273" i="24" s="1"/>
  <c r="N1273" i="24"/>
  <c r="Q1273" i="24"/>
  <c r="AG1273" i="24"/>
  <c r="AH1273" i="24"/>
  <c r="AI1273" i="24"/>
  <c r="H1274" i="24"/>
  <c r="K1274" i="24"/>
  <c r="N1274" i="24"/>
  <c r="Q1274" i="24"/>
  <c r="AI1274" i="24" s="1"/>
  <c r="AF1274" i="24"/>
  <c r="AG1274" i="24"/>
  <c r="AH1274" i="24"/>
  <c r="H1275" i="24"/>
  <c r="K1275" i="24"/>
  <c r="N1275" i="24"/>
  <c r="AH1275" i="24" s="1"/>
  <c r="Q1275" i="24"/>
  <c r="AF1275" i="24"/>
  <c r="AG1275" i="24"/>
  <c r="AI1275" i="24"/>
  <c r="H1276" i="24"/>
  <c r="K1276" i="24"/>
  <c r="AG1276" i="24" s="1"/>
  <c r="N1276" i="24"/>
  <c r="Q1276" i="24"/>
  <c r="AI1276" i="24" s="1"/>
  <c r="AF1276" i="24"/>
  <c r="AH1276" i="24"/>
  <c r="H1277" i="24"/>
  <c r="AF1277" i="24" s="1"/>
  <c r="K1277" i="24"/>
  <c r="N1277" i="24"/>
  <c r="AH1277" i="24" s="1"/>
  <c r="Q1277" i="24"/>
  <c r="AG1277" i="24"/>
  <c r="AI1277" i="24"/>
  <c r="H1278" i="24"/>
  <c r="K1278" i="24"/>
  <c r="N1278" i="24"/>
  <c r="Q1278" i="24"/>
  <c r="AI1278" i="24" s="1"/>
  <c r="AF1278" i="24"/>
  <c r="AG1278" i="24"/>
  <c r="AH1278" i="24"/>
  <c r="H1279" i="24"/>
  <c r="K1279" i="24"/>
  <c r="N1279" i="24"/>
  <c r="AH1279" i="24" s="1"/>
  <c r="Q1279" i="24"/>
  <c r="AF1279" i="24"/>
  <c r="AG1279" i="24"/>
  <c r="AI1279" i="24"/>
  <c r="H1280" i="24"/>
  <c r="K1280" i="24"/>
  <c r="N1280" i="24"/>
  <c r="Q1280" i="24"/>
  <c r="AI1280" i="24" s="1"/>
  <c r="AF1280" i="24"/>
  <c r="AH1280" i="24"/>
  <c r="H1281" i="24"/>
  <c r="AF1281" i="24" s="1"/>
  <c r="K1281" i="24"/>
  <c r="N1281" i="24"/>
  <c r="Q1281" i="24"/>
  <c r="W1281" i="24"/>
  <c r="AG1281" i="24"/>
  <c r="AH1281" i="24"/>
  <c r="AI1281" i="24"/>
  <c r="H1282" i="24"/>
  <c r="K1282" i="24"/>
  <c r="N1282" i="24"/>
  <c r="Q1282" i="24"/>
  <c r="AI1282" i="24" s="1"/>
  <c r="AF1282" i="24"/>
  <c r="AG1282" i="24"/>
  <c r="AH1282" i="24"/>
  <c r="H1283" i="24"/>
  <c r="K1283" i="24"/>
  <c r="N1283" i="24"/>
  <c r="AH1283" i="24" s="1"/>
  <c r="Q1283" i="24"/>
  <c r="AI1283" i="24" s="1"/>
  <c r="AF1283" i="24"/>
  <c r="AG1283" i="24"/>
  <c r="H1284" i="24"/>
  <c r="K1284" i="24"/>
  <c r="N1284" i="24"/>
  <c r="AH1284" i="24" s="1"/>
  <c r="Q1284" i="24"/>
  <c r="AF1284" i="24"/>
  <c r="AI1284" i="24"/>
  <c r="H1285" i="24"/>
  <c r="AF1285" i="24" s="1"/>
  <c r="K1285" i="24"/>
  <c r="W1285" i="24" s="1"/>
  <c r="N1285" i="24"/>
  <c r="Q1285" i="24"/>
  <c r="AG1285" i="24"/>
  <c r="AH1285" i="24"/>
  <c r="AI1285" i="24"/>
  <c r="H1286" i="24"/>
  <c r="K1286" i="24"/>
  <c r="N1286" i="24"/>
  <c r="Q1286" i="24"/>
  <c r="AI1286" i="24" s="1"/>
  <c r="AF1286" i="24"/>
  <c r="AG1286" i="24"/>
  <c r="AH1286" i="24"/>
  <c r="H1287" i="24"/>
  <c r="K1287" i="24"/>
  <c r="N1287" i="24"/>
  <c r="AH1287" i="24" s="1"/>
  <c r="Q1287" i="24"/>
  <c r="AF1287" i="24"/>
  <c r="AG1287" i="24"/>
  <c r="AI1287" i="24"/>
  <c r="H1288" i="24"/>
  <c r="K1288" i="24"/>
  <c r="AG1288" i="24" s="1"/>
  <c r="N1288" i="24"/>
  <c r="Q1288" i="24"/>
  <c r="AI1288" i="24" s="1"/>
  <c r="AF1288" i="24"/>
  <c r="AH1288" i="24"/>
  <c r="H1289" i="24"/>
  <c r="AF1289" i="24" s="1"/>
  <c r="K1289" i="24"/>
  <c r="N1289" i="24"/>
  <c r="Q1289" i="24"/>
  <c r="W1289" i="24"/>
  <c r="AG1289" i="24"/>
  <c r="AH1289" i="24"/>
  <c r="AI1289" i="24"/>
  <c r="H1290" i="24"/>
  <c r="K1290" i="24"/>
  <c r="N1290" i="24"/>
  <c r="Q1290" i="24"/>
  <c r="AI1290" i="24" s="1"/>
  <c r="AF1290" i="24"/>
  <c r="AG1290" i="24"/>
  <c r="AH1290" i="24"/>
  <c r="H1291" i="24"/>
  <c r="K1291" i="24"/>
  <c r="N1291" i="24"/>
  <c r="AH1291" i="24" s="1"/>
  <c r="Q1291" i="24"/>
  <c r="AI1291" i="24" s="1"/>
  <c r="AF1291" i="24"/>
  <c r="AG1291" i="24"/>
  <c r="H1292" i="24"/>
  <c r="K1292" i="24"/>
  <c r="AG1292" i="24" s="1"/>
  <c r="N1292" i="24"/>
  <c r="AH1292" i="24" s="1"/>
  <c r="Q1292" i="24"/>
  <c r="AF1292" i="24"/>
  <c r="AI1292" i="24"/>
  <c r="H1293" i="24"/>
  <c r="AF1293" i="24" s="1"/>
  <c r="K1293" i="24"/>
  <c r="AG1293" i="24" s="1"/>
  <c r="N1293" i="24"/>
  <c r="Q1293" i="24"/>
  <c r="AI1293" i="24" s="1"/>
  <c r="AH1293" i="24"/>
  <c r="H1294" i="24"/>
  <c r="K1294" i="24"/>
  <c r="N1294" i="24"/>
  <c r="Q1294" i="24"/>
  <c r="AI1294" i="24" s="1"/>
  <c r="AF1294" i="24"/>
  <c r="AG1294" i="24"/>
  <c r="AH1294" i="24"/>
  <c r="H1295" i="24"/>
  <c r="K1295" i="24"/>
  <c r="N1295" i="24"/>
  <c r="AH1295" i="24" s="1"/>
  <c r="Q1295" i="24"/>
  <c r="AI1295" i="24" s="1"/>
  <c r="AF1295" i="24"/>
  <c r="AG1295" i="24"/>
  <c r="H1296" i="24"/>
  <c r="K1296" i="24"/>
  <c r="AG1296" i="24" s="1"/>
  <c r="N1296" i="24"/>
  <c r="AH1296" i="24" s="1"/>
  <c r="Q1296" i="24"/>
  <c r="AF1296" i="24"/>
  <c r="AI1296" i="24"/>
  <c r="H1297" i="24"/>
  <c r="AF1297" i="24" s="1"/>
  <c r="K1297" i="24"/>
  <c r="W1297" i="24" s="1"/>
  <c r="N1297" i="24"/>
  <c r="Q1297" i="24"/>
  <c r="AG1297" i="24"/>
  <c r="AH1297" i="24"/>
  <c r="AI1297" i="24"/>
  <c r="H1298" i="24"/>
  <c r="K1298" i="24"/>
  <c r="N1298" i="24"/>
  <c r="Q1298" i="24"/>
  <c r="AI1298" i="24" s="1"/>
  <c r="AF1298" i="24"/>
  <c r="AG1298" i="24"/>
  <c r="AH1298" i="24"/>
  <c r="H1299" i="24"/>
  <c r="K1299" i="24"/>
  <c r="N1299" i="24"/>
  <c r="AH1299" i="24" s="1"/>
  <c r="Q1299" i="24"/>
  <c r="AF1299" i="24"/>
  <c r="AG1299" i="24"/>
  <c r="AI1299" i="24"/>
  <c r="H1300" i="24"/>
  <c r="K1300" i="24"/>
  <c r="N1300" i="24"/>
  <c r="Q1300" i="24"/>
  <c r="AI1300" i="24" s="1"/>
  <c r="AF1300" i="24"/>
  <c r="AH1300" i="24"/>
  <c r="H1301" i="24"/>
  <c r="AF1301" i="24" s="1"/>
  <c r="K1301" i="24"/>
  <c r="N1301" i="24"/>
  <c r="Q1301" i="24"/>
  <c r="W1301" i="24"/>
  <c r="AG1301" i="24"/>
  <c r="AH1301" i="24"/>
  <c r="AI1301" i="24"/>
  <c r="H1302" i="24"/>
  <c r="K1302" i="24"/>
  <c r="N1302" i="24"/>
  <c r="Q1302" i="24"/>
  <c r="AI1302" i="24" s="1"/>
  <c r="AF1302" i="24"/>
  <c r="AG1302" i="24"/>
  <c r="AH1302" i="24"/>
  <c r="H1303" i="24"/>
  <c r="K1303" i="24"/>
  <c r="N1303" i="24"/>
  <c r="AH1303" i="24" s="1"/>
  <c r="Q1303" i="24"/>
  <c r="AI1303" i="24" s="1"/>
  <c r="AF1303" i="24"/>
  <c r="AG1303" i="24"/>
  <c r="H1304" i="24"/>
  <c r="K1304" i="24"/>
  <c r="AG1304" i="24" s="1"/>
  <c r="N1304" i="24"/>
  <c r="AH1304" i="24" s="1"/>
  <c r="Q1304" i="24"/>
  <c r="AF1304" i="24"/>
  <c r="AI1304" i="24"/>
  <c r="H1305" i="24"/>
  <c r="AF1305" i="24" s="1"/>
  <c r="K1305" i="24"/>
  <c r="W1305" i="24" s="1"/>
  <c r="N1305" i="24"/>
  <c r="Q1305" i="24"/>
  <c r="AG1305" i="24"/>
  <c r="AH1305" i="24"/>
  <c r="AI1305" i="24"/>
  <c r="H1306" i="24"/>
  <c r="K1306" i="24"/>
  <c r="N1306" i="24"/>
  <c r="Q1306" i="24"/>
  <c r="AI1306" i="24" s="1"/>
  <c r="AF1306" i="24"/>
  <c r="AG1306" i="24"/>
  <c r="AH1306" i="24"/>
  <c r="H1307" i="24"/>
  <c r="K1307" i="24"/>
  <c r="N1307" i="24"/>
  <c r="AH1307" i="24" s="1"/>
  <c r="Q1307" i="24"/>
  <c r="AF1307" i="24"/>
  <c r="AG1307" i="24"/>
  <c r="AI1307" i="24"/>
  <c r="H1308" i="24"/>
  <c r="K1308" i="24"/>
  <c r="N1308" i="24"/>
  <c r="Q1308" i="24"/>
  <c r="AI1308" i="24" s="1"/>
  <c r="AF1308" i="24"/>
  <c r="AH1308" i="24"/>
  <c r="H1309" i="24"/>
  <c r="AF1309" i="24" s="1"/>
  <c r="K1309" i="24"/>
  <c r="N1309" i="24"/>
  <c r="AH1309" i="24" s="1"/>
  <c r="Q1309" i="24"/>
  <c r="AG1309" i="24"/>
  <c r="AI1309" i="24"/>
  <c r="H1310" i="24"/>
  <c r="K1310" i="24"/>
  <c r="N1310" i="24"/>
  <c r="Q1310" i="24"/>
  <c r="AI1310" i="24" s="1"/>
  <c r="AF1310" i="24"/>
  <c r="AG1310" i="24"/>
  <c r="AH1310" i="24"/>
  <c r="H1311" i="24"/>
  <c r="K1311" i="24"/>
  <c r="N1311" i="24"/>
  <c r="AH1311" i="24" s="1"/>
  <c r="Q1311" i="24"/>
  <c r="AF1311" i="24"/>
  <c r="AG1311" i="24"/>
  <c r="AI1311" i="24"/>
  <c r="H1312" i="24"/>
  <c r="K1312" i="24"/>
  <c r="N1312" i="24"/>
  <c r="Q1312" i="24"/>
  <c r="AI1312" i="24" s="1"/>
  <c r="AF1312" i="24"/>
  <c r="AH1312" i="24"/>
  <c r="H1313" i="24"/>
  <c r="AF1313" i="24" s="1"/>
  <c r="K1313" i="24"/>
  <c r="N1313" i="24"/>
  <c r="Q1313" i="24"/>
  <c r="W1313" i="24"/>
  <c r="AG1313" i="24"/>
  <c r="AH1313" i="24"/>
  <c r="AI1313" i="24"/>
  <c r="H1314" i="24"/>
  <c r="K1314" i="24"/>
  <c r="N1314" i="24"/>
  <c r="Q1314" i="24"/>
  <c r="AI1314" i="24" s="1"/>
  <c r="AF1314" i="24"/>
  <c r="AG1314" i="24"/>
  <c r="AH1314" i="24"/>
  <c r="H1315" i="24"/>
  <c r="K1315" i="24"/>
  <c r="N1315" i="24"/>
  <c r="AH1315" i="24" s="1"/>
  <c r="Q1315" i="24"/>
  <c r="AI1315" i="24" s="1"/>
  <c r="AF1315" i="24"/>
  <c r="AG1315" i="24"/>
  <c r="H1316" i="24"/>
  <c r="K1316" i="24"/>
  <c r="AG1316" i="24" s="1"/>
  <c r="N1316" i="24"/>
  <c r="AH1316" i="24" s="1"/>
  <c r="Q1316" i="24"/>
  <c r="AF1316" i="24"/>
  <c r="AI1316" i="24"/>
  <c r="H1317" i="24"/>
  <c r="AF1317" i="24" s="1"/>
  <c r="K1317" i="24"/>
  <c r="W1317" i="24" s="1"/>
  <c r="N1317" i="24"/>
  <c r="Q1317" i="24"/>
  <c r="AG1317" i="24"/>
  <c r="AH1317" i="24"/>
  <c r="AI1317" i="24"/>
  <c r="H1318" i="24"/>
  <c r="K1318" i="24"/>
  <c r="N1318" i="24"/>
  <c r="Q1318" i="24"/>
  <c r="AI1318" i="24" s="1"/>
  <c r="AF1318" i="24"/>
  <c r="AG1318" i="24"/>
  <c r="AH1318" i="24"/>
  <c r="H1319" i="24"/>
  <c r="K1319" i="24"/>
  <c r="N1319" i="24"/>
  <c r="AH1319" i="24" s="1"/>
  <c r="Q1319" i="24"/>
  <c r="AF1319" i="24"/>
  <c r="AG1319" i="24"/>
  <c r="AI1319" i="24"/>
  <c r="H1320" i="24"/>
  <c r="K1320" i="24"/>
  <c r="AG1320" i="24" s="1"/>
  <c r="N1320" i="24"/>
  <c r="Q1320" i="24"/>
  <c r="AI1320" i="24" s="1"/>
  <c r="AF1320" i="24"/>
  <c r="AH1320" i="24"/>
  <c r="H1321" i="24"/>
  <c r="AF1321" i="24" s="1"/>
  <c r="K1321" i="24"/>
  <c r="N1321" i="24"/>
  <c r="Q1321" i="24"/>
  <c r="W1321" i="24"/>
  <c r="AG1321" i="24"/>
  <c r="AH1321" i="24"/>
  <c r="AI1321" i="24"/>
  <c r="H1322" i="24"/>
  <c r="K1322" i="24"/>
  <c r="N1322" i="24"/>
  <c r="Q1322" i="24"/>
  <c r="AI1322" i="24" s="1"/>
  <c r="AF1322" i="24"/>
  <c r="AG1322" i="24"/>
  <c r="AH1322" i="24"/>
  <c r="H1323" i="24"/>
  <c r="K1323" i="24"/>
  <c r="N1323" i="24"/>
  <c r="AH1323" i="24" s="1"/>
  <c r="Q1323" i="24"/>
  <c r="AI1323" i="24" s="1"/>
  <c r="AF1323" i="24"/>
  <c r="AG1323" i="24"/>
  <c r="H1324" i="24"/>
  <c r="K1324" i="24"/>
  <c r="AG1324" i="24" s="1"/>
  <c r="N1324" i="24"/>
  <c r="AH1324" i="24" s="1"/>
  <c r="Q1324" i="24"/>
  <c r="AF1324" i="24"/>
  <c r="AI1324" i="24"/>
  <c r="H1325" i="24"/>
  <c r="AF1325" i="24" s="1"/>
  <c r="K1325" i="24"/>
  <c r="AG1325" i="24" s="1"/>
  <c r="N1325" i="24"/>
  <c r="Q1325" i="24"/>
  <c r="AI1325" i="24" s="1"/>
  <c r="AH1325" i="24"/>
  <c r="H1326" i="24"/>
  <c r="K1326" i="24"/>
  <c r="N1326" i="24"/>
  <c r="Q1326" i="24"/>
  <c r="AI1326" i="24" s="1"/>
  <c r="AF1326" i="24"/>
  <c r="AG1326" i="24"/>
  <c r="AH1326" i="24"/>
  <c r="H1327" i="24"/>
  <c r="K1327" i="24"/>
  <c r="N1327" i="24"/>
  <c r="AH1327" i="24" s="1"/>
  <c r="Q1327" i="24"/>
  <c r="AI1327" i="24" s="1"/>
  <c r="AF1327" i="24"/>
  <c r="AG1327" i="24"/>
  <c r="H1328" i="24"/>
  <c r="K1328" i="24"/>
  <c r="N1328" i="24"/>
  <c r="AH1328" i="24" s="1"/>
  <c r="Q1328" i="24"/>
  <c r="AF1328" i="24"/>
  <c r="AI1328" i="24"/>
  <c r="H1329" i="24"/>
  <c r="AF1329" i="24" s="1"/>
  <c r="K1329" i="24"/>
  <c r="W1329" i="24" s="1"/>
  <c r="N1329" i="24"/>
  <c r="Q1329" i="24"/>
  <c r="AG1329" i="24"/>
  <c r="AH1329" i="24"/>
  <c r="AI1329" i="24"/>
  <c r="H1330" i="24"/>
  <c r="K1330" i="24"/>
  <c r="N1330" i="24"/>
  <c r="Q1330" i="24"/>
  <c r="AI1330" i="24" s="1"/>
  <c r="AF1330" i="24"/>
  <c r="AG1330" i="24"/>
  <c r="AH1330" i="24"/>
  <c r="H1331" i="24"/>
  <c r="K1331" i="24"/>
  <c r="N1331" i="24"/>
  <c r="AH1331" i="24" s="1"/>
  <c r="Q1331" i="24"/>
  <c r="AF1331" i="24"/>
  <c r="AG1331" i="24"/>
  <c r="AI1331" i="24"/>
  <c r="H1332" i="24"/>
  <c r="K1332" i="24"/>
  <c r="AG1332" i="24" s="1"/>
  <c r="N1332" i="24"/>
  <c r="Q1332" i="24"/>
  <c r="AI1332" i="24" s="1"/>
  <c r="AF1332" i="24"/>
  <c r="AH1332" i="24"/>
  <c r="H1333" i="24"/>
  <c r="AF1333" i="24" s="1"/>
  <c r="K1333" i="24"/>
  <c r="N1333" i="24"/>
  <c r="Q1333" i="24"/>
  <c r="W1333" i="24"/>
  <c r="AG1333" i="24"/>
  <c r="AH1333" i="24"/>
  <c r="AI1333" i="24"/>
  <c r="H1334" i="24"/>
  <c r="K1334" i="24"/>
  <c r="N1334" i="24"/>
  <c r="Q1334" i="24"/>
  <c r="AI1334" i="24" s="1"/>
  <c r="AF1334" i="24"/>
  <c r="AG1334" i="24"/>
  <c r="AH1334" i="24"/>
  <c r="H1335" i="24"/>
  <c r="K1335" i="24"/>
  <c r="N1335" i="24"/>
  <c r="AH1335" i="24" s="1"/>
  <c r="Q1335" i="24"/>
  <c r="AI1335" i="24" s="1"/>
  <c r="AF1335" i="24"/>
  <c r="AG1335" i="24"/>
  <c r="H1336" i="24"/>
  <c r="K1336" i="24"/>
  <c r="N1336" i="24"/>
  <c r="AH1336" i="24" s="1"/>
  <c r="Q1336" i="24"/>
  <c r="AF1336" i="24"/>
  <c r="AI1336" i="24"/>
  <c r="H1337" i="24"/>
  <c r="AF1337" i="24" s="1"/>
  <c r="K1337" i="24"/>
  <c r="W1337" i="24" s="1"/>
  <c r="N1337" i="24"/>
  <c r="Q1337" i="24"/>
  <c r="AG1337" i="24"/>
  <c r="AH1337" i="24"/>
  <c r="AI1337" i="24"/>
  <c r="H1338" i="24"/>
  <c r="K1338" i="24"/>
  <c r="N1338" i="24"/>
  <c r="Q1338" i="24"/>
  <c r="AI1338" i="24" s="1"/>
  <c r="AF1338" i="24"/>
  <c r="AG1338" i="24"/>
  <c r="AH1338" i="24"/>
  <c r="H1339" i="24"/>
  <c r="K1339" i="24"/>
  <c r="N1339" i="24"/>
  <c r="AH1339" i="24" s="1"/>
  <c r="Q1339" i="24"/>
  <c r="AF1339" i="24"/>
  <c r="AG1339" i="24"/>
  <c r="AI1339" i="24"/>
  <c r="H1340" i="24"/>
  <c r="K1340" i="24"/>
  <c r="AG1340" i="24" s="1"/>
  <c r="N1340" i="24"/>
  <c r="Q1340" i="24"/>
  <c r="AI1340" i="24" s="1"/>
  <c r="AF1340" i="24"/>
  <c r="AH1340" i="24"/>
  <c r="H1341" i="24"/>
  <c r="AF1341" i="24" s="1"/>
  <c r="K1341" i="24"/>
  <c r="N1341" i="24"/>
  <c r="Q1341" i="24"/>
  <c r="W1341" i="24"/>
  <c r="AG1341" i="24"/>
  <c r="AH1341" i="24"/>
  <c r="AI1341" i="24"/>
  <c r="H1342" i="24"/>
  <c r="K1342" i="24"/>
  <c r="N1342" i="24"/>
  <c r="Q1342" i="24"/>
  <c r="AI1342" i="24" s="1"/>
  <c r="AF1342" i="24"/>
  <c r="AG1342" i="24"/>
  <c r="AH1342" i="24"/>
  <c r="H1343" i="24"/>
  <c r="K1343" i="24"/>
  <c r="N1343" i="24"/>
  <c r="AH1343" i="24" s="1"/>
  <c r="Q1343" i="24"/>
  <c r="AI1343" i="24" s="1"/>
  <c r="AF1343" i="24"/>
  <c r="AG1343" i="24"/>
  <c r="H1344" i="24"/>
  <c r="K1344" i="24"/>
  <c r="AG1344" i="24" s="1"/>
  <c r="N1344" i="24"/>
  <c r="AH1344" i="24" s="1"/>
  <c r="Q1344" i="24"/>
  <c r="AF1344" i="24"/>
  <c r="AI1344" i="24"/>
  <c r="H1345" i="24"/>
  <c r="AF1345" i="24" s="1"/>
  <c r="K1345" i="24"/>
  <c r="W1345" i="24" s="1"/>
  <c r="N1345" i="24"/>
  <c r="Q1345" i="24"/>
  <c r="AG1345" i="24"/>
  <c r="AH1345" i="24"/>
  <c r="AI1345" i="24"/>
  <c r="H1346" i="24"/>
  <c r="K1346" i="24"/>
  <c r="N1346" i="24"/>
  <c r="Q1346" i="24"/>
  <c r="AI1346" i="24" s="1"/>
  <c r="AF1346" i="24"/>
  <c r="AG1346" i="24"/>
  <c r="AH1346" i="24"/>
  <c r="H1347" i="24"/>
  <c r="K1347" i="24"/>
  <c r="N1347" i="24"/>
  <c r="AH1347" i="24" s="1"/>
  <c r="Q1347" i="24"/>
  <c r="AF1347" i="24"/>
  <c r="AG1347" i="24"/>
  <c r="AI1347" i="24"/>
  <c r="H1348" i="24"/>
  <c r="K1348" i="24"/>
  <c r="N1348" i="24"/>
  <c r="Q1348" i="24"/>
  <c r="AI1348" i="24" s="1"/>
  <c r="AF1348" i="24"/>
  <c r="AH1348" i="24"/>
  <c r="H1349" i="24"/>
  <c r="AF1349" i="24" s="1"/>
  <c r="K1349" i="24"/>
  <c r="N1349" i="24"/>
  <c r="Q1349" i="24"/>
  <c r="W1349" i="24"/>
  <c r="AG1349" i="24"/>
  <c r="AH1349" i="24"/>
  <c r="AI1349" i="24"/>
  <c r="H1350" i="24"/>
  <c r="K1350" i="24"/>
  <c r="N1350" i="24"/>
  <c r="Q1350" i="24"/>
  <c r="AI1350" i="24" s="1"/>
  <c r="AF1350" i="24"/>
  <c r="AG1350" i="24"/>
  <c r="AH1350" i="24"/>
  <c r="H1351" i="24"/>
  <c r="K1351" i="24"/>
  <c r="N1351" i="24"/>
  <c r="AH1351" i="24" s="1"/>
  <c r="Q1351" i="24"/>
  <c r="AI1351" i="24" s="1"/>
  <c r="AF1351" i="24"/>
  <c r="AG1351" i="24"/>
  <c r="H1352" i="24"/>
  <c r="K1352" i="24"/>
  <c r="N1352" i="24"/>
  <c r="AH1352" i="24" s="1"/>
  <c r="Q1352" i="24"/>
  <c r="AF1352" i="24"/>
  <c r="AI1352" i="24"/>
  <c r="H1353" i="24"/>
  <c r="AF1353" i="24" s="1"/>
  <c r="K1353" i="24"/>
  <c r="W1353" i="24" s="1"/>
  <c r="N1353" i="24"/>
  <c r="Q1353" i="24"/>
  <c r="AG1353" i="24"/>
  <c r="AH1353" i="24"/>
  <c r="AI1353" i="24"/>
  <c r="H1354" i="24"/>
  <c r="K1354" i="24"/>
  <c r="N1354" i="24"/>
  <c r="Q1354" i="24"/>
  <c r="AI1354" i="24" s="1"/>
  <c r="AF1354" i="24"/>
  <c r="AG1354" i="24"/>
  <c r="AH1354" i="24"/>
  <c r="H1355" i="24"/>
  <c r="K1355" i="24"/>
  <c r="N1355" i="24"/>
  <c r="AH1355" i="24" s="1"/>
  <c r="Q1355" i="24"/>
  <c r="AF1355" i="24"/>
  <c r="AG1355" i="24"/>
  <c r="AI1355" i="24"/>
  <c r="H1356" i="24"/>
  <c r="K1356" i="24"/>
  <c r="AG1356" i="24" s="1"/>
  <c r="N1356" i="24"/>
  <c r="Q1356" i="24"/>
  <c r="AI1356" i="24" s="1"/>
  <c r="AF1356" i="24"/>
  <c r="AH1356" i="24"/>
  <c r="H1357" i="24"/>
  <c r="AF1357" i="24" s="1"/>
  <c r="K1357" i="24"/>
  <c r="N1357" i="24"/>
  <c r="AH1357" i="24" s="1"/>
  <c r="Q1357" i="24"/>
  <c r="AG1357" i="24"/>
  <c r="AI1357" i="24"/>
  <c r="H1358" i="24"/>
  <c r="K1358" i="24"/>
  <c r="N1358" i="24"/>
  <c r="Q1358" i="24"/>
  <c r="AI1358" i="24" s="1"/>
  <c r="AF1358" i="24"/>
  <c r="AG1358" i="24"/>
  <c r="AH1358" i="24"/>
  <c r="H1359" i="24"/>
  <c r="K1359" i="24"/>
  <c r="N1359" i="24"/>
  <c r="AH1359" i="24" s="1"/>
  <c r="Q1359" i="24"/>
  <c r="AF1359" i="24"/>
  <c r="AG1359" i="24"/>
  <c r="AI1359" i="24"/>
  <c r="H1360" i="24"/>
  <c r="K1360" i="24"/>
  <c r="AG1360" i="24" s="1"/>
  <c r="N1360" i="24"/>
  <c r="Q1360" i="24"/>
  <c r="AI1360" i="24" s="1"/>
  <c r="AF1360" i="24"/>
  <c r="AH1360" i="24"/>
  <c r="H1361" i="24"/>
  <c r="AF1361" i="24" s="1"/>
  <c r="K1361" i="24"/>
  <c r="N1361" i="24"/>
  <c r="Q1361" i="24"/>
  <c r="W1361" i="24"/>
  <c r="AG1361" i="24"/>
  <c r="AH1361" i="24"/>
  <c r="AI1361" i="24"/>
  <c r="H1362" i="24"/>
  <c r="K1362" i="24"/>
  <c r="N1362" i="24"/>
  <c r="Q1362" i="24"/>
  <c r="AI1362" i="24" s="1"/>
  <c r="AF1362" i="24"/>
  <c r="AG1362" i="24"/>
  <c r="AH1362" i="24"/>
  <c r="H1363" i="24"/>
  <c r="K1363" i="24"/>
  <c r="N1363" i="24"/>
  <c r="AH1363" i="24" s="1"/>
  <c r="Q1363" i="24"/>
  <c r="AI1363" i="24" s="1"/>
  <c r="AF1363" i="24"/>
  <c r="AG1363" i="24"/>
  <c r="H1364" i="24"/>
  <c r="K1364" i="24"/>
  <c r="AG1364" i="24" s="1"/>
  <c r="N1364" i="24"/>
  <c r="AH1364" i="24" s="1"/>
  <c r="Q1364" i="24"/>
  <c r="AF1364" i="24"/>
  <c r="AI1364" i="24"/>
  <c r="H1365" i="24"/>
  <c r="AF1365" i="24" s="1"/>
  <c r="K1365" i="24"/>
  <c r="W1365" i="24" s="1"/>
  <c r="N1365" i="24"/>
  <c r="Q1365" i="24"/>
  <c r="AG1365" i="24"/>
  <c r="AH1365" i="24"/>
  <c r="AI1365" i="24"/>
  <c r="H1366" i="24"/>
  <c r="K1366" i="24"/>
  <c r="N1366" i="24"/>
  <c r="Q1366" i="24"/>
  <c r="AI1366" i="24" s="1"/>
  <c r="AF1366" i="24"/>
  <c r="AG1366" i="24"/>
  <c r="AH1366" i="24"/>
  <c r="H1367" i="24"/>
  <c r="K1367" i="24"/>
  <c r="N1367" i="24"/>
  <c r="AH1367" i="24" s="1"/>
  <c r="Q1367" i="24"/>
  <c r="AF1367" i="24"/>
  <c r="AG1367" i="24"/>
  <c r="AI1367" i="24"/>
  <c r="H1368" i="24"/>
  <c r="K1368" i="24"/>
  <c r="AG1368" i="24" s="1"/>
  <c r="N1368" i="24"/>
  <c r="Q1368" i="24"/>
  <c r="AI1368" i="24" s="1"/>
  <c r="AF1368" i="24"/>
  <c r="AH1368" i="24"/>
  <c r="H1369" i="24"/>
  <c r="AF1369" i="24" s="1"/>
  <c r="K1369" i="24"/>
  <c r="N1369" i="24"/>
  <c r="Q1369" i="24"/>
  <c r="W1369" i="24"/>
  <c r="AG1369" i="24"/>
  <c r="AH1369" i="24"/>
  <c r="AI1369" i="24"/>
  <c r="H1370" i="24"/>
  <c r="K1370" i="24"/>
  <c r="N1370" i="24"/>
  <c r="Q1370" i="24"/>
  <c r="AI1370" i="24" s="1"/>
  <c r="AF1370" i="24"/>
  <c r="AG1370" i="24"/>
  <c r="AH1370" i="24"/>
  <c r="H1371" i="24"/>
  <c r="K1371" i="24"/>
  <c r="N1371" i="24"/>
  <c r="AH1371" i="24" s="1"/>
  <c r="Q1371" i="24"/>
  <c r="AI1371" i="24" s="1"/>
  <c r="AF1371" i="24"/>
  <c r="AG1371" i="24"/>
  <c r="H1372" i="24"/>
  <c r="K1372" i="24"/>
  <c r="N1372" i="24"/>
  <c r="AH1372" i="24" s="1"/>
  <c r="Q1372" i="24"/>
  <c r="AF1372" i="24"/>
  <c r="AI1372" i="24"/>
  <c r="H1373" i="24"/>
  <c r="AF1373" i="24" s="1"/>
  <c r="K1373" i="24"/>
  <c r="AG1373" i="24" s="1"/>
  <c r="N1373" i="24"/>
  <c r="Q1373" i="24"/>
  <c r="AI1373" i="24" s="1"/>
  <c r="AH1373" i="24"/>
  <c r="H1374" i="24"/>
  <c r="K1374" i="24"/>
  <c r="N1374" i="24"/>
  <c r="Q1374" i="24"/>
  <c r="AI1374" i="24" s="1"/>
  <c r="AF1374" i="24"/>
  <c r="AG1374" i="24"/>
  <c r="AH1374" i="24"/>
  <c r="H1375" i="24"/>
  <c r="K1375" i="24"/>
  <c r="N1375" i="24"/>
  <c r="AH1375" i="24" s="1"/>
  <c r="Q1375" i="24"/>
  <c r="AI1375" i="24" s="1"/>
  <c r="AF1375" i="24"/>
  <c r="AG1375" i="24"/>
  <c r="H1376" i="24"/>
  <c r="K1376" i="24"/>
  <c r="N1376" i="24"/>
  <c r="AH1376" i="24" s="1"/>
  <c r="Q1376" i="24"/>
  <c r="AF1376" i="24"/>
  <c r="AI1376" i="24"/>
  <c r="H1377" i="24"/>
  <c r="AF1377" i="24" s="1"/>
  <c r="K1377" i="24"/>
  <c r="W1377" i="24" s="1"/>
  <c r="N1377" i="24"/>
  <c r="Q1377" i="24"/>
  <c r="AG1377" i="24"/>
  <c r="AH1377" i="24"/>
  <c r="AI1377" i="24"/>
  <c r="H1378" i="24"/>
  <c r="K1378" i="24"/>
  <c r="N1378" i="24"/>
  <c r="Q1378" i="24"/>
  <c r="AI1378" i="24" s="1"/>
  <c r="AF1378" i="24"/>
  <c r="AG1378" i="24"/>
  <c r="AH1378" i="24"/>
  <c r="H1379" i="24"/>
  <c r="K1379" i="24"/>
  <c r="N1379" i="24"/>
  <c r="AH1379" i="24" s="1"/>
  <c r="Q1379" i="24"/>
  <c r="AF1379" i="24"/>
  <c r="AG1379" i="24"/>
  <c r="AI1379" i="24"/>
  <c r="H1380" i="24"/>
  <c r="K1380" i="24"/>
  <c r="AG1380" i="24" s="1"/>
  <c r="N1380" i="24"/>
  <c r="Q1380" i="24"/>
  <c r="AI1380" i="24" s="1"/>
  <c r="AF1380" i="24"/>
  <c r="AH1380" i="24"/>
  <c r="H1381" i="24"/>
  <c r="AF1381" i="24" s="1"/>
  <c r="K1381" i="24"/>
  <c r="N1381" i="24"/>
  <c r="Q1381" i="24"/>
  <c r="W1381" i="24"/>
  <c r="AG1381" i="24"/>
  <c r="AH1381" i="24"/>
  <c r="AI1381" i="24"/>
  <c r="H1382" i="24"/>
  <c r="K1382" i="24"/>
  <c r="N1382" i="24"/>
  <c r="Q1382" i="24"/>
  <c r="AI1382" i="24" s="1"/>
  <c r="AF1382" i="24"/>
  <c r="AG1382" i="24"/>
  <c r="AH1382" i="24"/>
  <c r="H1383" i="24"/>
  <c r="K1383" i="24"/>
  <c r="N1383" i="24"/>
  <c r="AH1383" i="24" s="1"/>
  <c r="Q1383" i="24"/>
  <c r="AI1383" i="24" s="1"/>
  <c r="AF1383" i="24"/>
  <c r="AG1383" i="24"/>
  <c r="H1384" i="24"/>
  <c r="K1384" i="24"/>
  <c r="AG1384" i="24" s="1"/>
  <c r="N1384" i="24"/>
  <c r="AH1384" i="24" s="1"/>
  <c r="Q1384" i="24"/>
  <c r="AF1384" i="24"/>
  <c r="AI1384" i="24"/>
  <c r="H1385" i="24"/>
  <c r="AF1385" i="24" s="1"/>
  <c r="K1385" i="24"/>
  <c r="W1385" i="24" s="1"/>
  <c r="N1385" i="24"/>
  <c r="Q1385" i="24"/>
  <c r="AG1385" i="24"/>
  <c r="AH1385" i="24"/>
  <c r="AI1385" i="24"/>
  <c r="H1386" i="24"/>
  <c r="K1386" i="24"/>
  <c r="N1386" i="24"/>
  <c r="Q1386" i="24"/>
  <c r="AI1386" i="24" s="1"/>
  <c r="AF1386" i="24"/>
  <c r="AG1386" i="24"/>
  <c r="AH1386" i="24"/>
  <c r="H1387" i="24"/>
  <c r="K1387" i="24"/>
  <c r="N1387" i="24"/>
  <c r="AH1387" i="24" s="1"/>
  <c r="Q1387" i="24"/>
  <c r="AF1387" i="24"/>
  <c r="AG1387" i="24"/>
  <c r="AI1387" i="24"/>
  <c r="H1388" i="24"/>
  <c r="K1388" i="24"/>
  <c r="N1388" i="24"/>
  <c r="Q1388" i="24"/>
  <c r="AI1388" i="24" s="1"/>
  <c r="AF1388" i="24"/>
  <c r="AH1388" i="24"/>
  <c r="H1389" i="24"/>
  <c r="AF1389" i="24" s="1"/>
  <c r="K1389" i="24"/>
  <c r="N1389" i="24"/>
  <c r="Q1389" i="24"/>
  <c r="W1389" i="24"/>
  <c r="AG1389" i="24"/>
  <c r="AH1389" i="24"/>
  <c r="AI1389" i="24"/>
  <c r="H1390" i="24"/>
  <c r="K1390" i="24"/>
  <c r="N1390" i="24"/>
  <c r="Q1390" i="24"/>
  <c r="AI1390" i="24" s="1"/>
  <c r="AF1390" i="24"/>
  <c r="AG1390" i="24"/>
  <c r="AH1390" i="24"/>
  <c r="H1391" i="24"/>
  <c r="K1391" i="24"/>
  <c r="N1391" i="24"/>
  <c r="AH1391" i="24" s="1"/>
  <c r="Q1391" i="24"/>
  <c r="AI1391" i="24" s="1"/>
  <c r="AF1391" i="24"/>
  <c r="AG1391" i="24"/>
  <c r="H1392" i="24"/>
  <c r="K1392" i="24"/>
  <c r="AG1392" i="24" s="1"/>
  <c r="N1392" i="24"/>
  <c r="AH1392" i="24" s="1"/>
  <c r="Q1392" i="24"/>
  <c r="AF1392" i="24"/>
  <c r="AI1392" i="24"/>
  <c r="H1393" i="24"/>
  <c r="AF1393" i="24" s="1"/>
  <c r="K1393" i="24"/>
  <c r="W1393" i="24" s="1"/>
  <c r="N1393" i="24"/>
  <c r="Q1393" i="24"/>
  <c r="AG1393" i="24"/>
  <c r="AH1393" i="24"/>
  <c r="AI1393" i="24"/>
  <c r="H1394" i="24"/>
  <c r="K1394" i="24"/>
  <c r="N1394" i="24"/>
  <c r="Q1394" i="24"/>
  <c r="AI1394" i="24" s="1"/>
  <c r="AF1394" i="24"/>
  <c r="AG1394" i="24"/>
  <c r="AH1394" i="24"/>
  <c r="H1395" i="24"/>
  <c r="K1395" i="24"/>
  <c r="N1395" i="24"/>
  <c r="AH1395" i="24" s="1"/>
  <c r="Q1395" i="24"/>
  <c r="AF1395" i="24"/>
  <c r="AG1395" i="24"/>
  <c r="AI1395" i="24"/>
  <c r="H1396" i="24"/>
  <c r="K1396" i="24"/>
  <c r="N1396" i="24"/>
  <c r="Q1396" i="24"/>
  <c r="AI1396" i="24" s="1"/>
  <c r="AF1396" i="24"/>
  <c r="AH1396" i="24"/>
  <c r="H1397" i="24"/>
  <c r="AF1397" i="24" s="1"/>
  <c r="K1397" i="24"/>
  <c r="N1397" i="24"/>
  <c r="Q1397" i="24"/>
  <c r="W1397" i="24"/>
  <c r="AG1397" i="24"/>
  <c r="AH1397" i="24"/>
  <c r="AI1397" i="24"/>
  <c r="H1398" i="24"/>
  <c r="K1398" i="24"/>
  <c r="N1398" i="24"/>
  <c r="Q1398" i="24"/>
  <c r="AI1398" i="24" s="1"/>
  <c r="AF1398" i="24"/>
  <c r="AG1398" i="24"/>
  <c r="AH1398" i="24"/>
  <c r="H1399" i="24"/>
  <c r="K1399" i="24"/>
  <c r="N1399" i="24"/>
  <c r="AH1399" i="24" s="1"/>
  <c r="Q1399" i="24"/>
  <c r="AI1399" i="24" s="1"/>
  <c r="AF1399" i="24"/>
  <c r="AG1399" i="24"/>
  <c r="H1400" i="24"/>
  <c r="K1400" i="24"/>
  <c r="AG1400" i="24" s="1"/>
  <c r="N1400" i="24"/>
  <c r="AH1400" i="24" s="1"/>
  <c r="Q1400" i="24"/>
  <c r="AF1400" i="24"/>
  <c r="AI1400" i="24"/>
  <c r="H1401" i="24"/>
  <c r="AF1401" i="24" s="1"/>
  <c r="K1401" i="24"/>
  <c r="W1401" i="24" s="1"/>
  <c r="N1401" i="24"/>
  <c r="Q1401" i="24"/>
  <c r="AG1401" i="24"/>
  <c r="AH1401" i="24"/>
  <c r="AI1401" i="24"/>
  <c r="H1402" i="24"/>
  <c r="K1402" i="24"/>
  <c r="N1402" i="24"/>
  <c r="Q1402" i="24"/>
  <c r="AI1402" i="24" s="1"/>
  <c r="AF1402" i="24"/>
  <c r="AG1402" i="24"/>
  <c r="AH1402" i="24"/>
  <c r="H1403" i="24"/>
  <c r="K1403" i="24"/>
  <c r="N1403" i="24"/>
  <c r="AH1403" i="24" s="1"/>
  <c r="Q1403" i="24"/>
  <c r="AF1403" i="24"/>
  <c r="AG1403" i="24"/>
  <c r="AI1403" i="24"/>
  <c r="H1404" i="24"/>
  <c r="K1404" i="24"/>
  <c r="AG1404" i="24" s="1"/>
  <c r="N1404" i="24"/>
  <c r="Q1404" i="24"/>
  <c r="AI1404" i="24" s="1"/>
  <c r="AF1404" i="24"/>
  <c r="AH1404" i="24"/>
  <c r="H1405" i="24"/>
  <c r="AF1405" i="24" s="1"/>
  <c r="K1405" i="24"/>
  <c r="N1405" i="24"/>
  <c r="AH1405" i="24" s="1"/>
  <c r="Q1405" i="24"/>
  <c r="AG1405" i="24"/>
  <c r="AI1405" i="24"/>
  <c r="H1406" i="24"/>
  <c r="K1406" i="24"/>
  <c r="N1406" i="24"/>
  <c r="Q1406" i="24"/>
  <c r="AI1406" i="24" s="1"/>
  <c r="AF1406" i="24"/>
  <c r="AG1406" i="24"/>
  <c r="AH1406" i="24"/>
  <c r="H1407" i="24"/>
  <c r="K1407" i="24"/>
  <c r="N1407" i="24"/>
  <c r="AH1407" i="24" s="1"/>
  <c r="Q1407" i="24"/>
  <c r="AF1407" i="24"/>
  <c r="AG1407" i="24"/>
  <c r="AI1407" i="24"/>
  <c r="H1408" i="24"/>
  <c r="K1408" i="24"/>
  <c r="AG1408" i="24" s="1"/>
  <c r="N1408" i="24"/>
  <c r="Q1408" i="24"/>
  <c r="AI1408" i="24" s="1"/>
  <c r="AF1408" i="24"/>
  <c r="AH1408" i="24"/>
  <c r="H1409" i="24"/>
  <c r="AF1409" i="24" s="1"/>
  <c r="K1409" i="24"/>
  <c r="N1409" i="24"/>
  <c r="Q1409" i="24"/>
  <c r="W1409" i="24"/>
  <c r="AG1409" i="24"/>
  <c r="AH1409" i="24"/>
  <c r="AI1409" i="24"/>
  <c r="H1410" i="24"/>
  <c r="K1410" i="24"/>
  <c r="N1410" i="24"/>
  <c r="Q1410" i="24"/>
  <c r="AI1410" i="24" s="1"/>
  <c r="AF1410" i="24"/>
  <c r="AG1410" i="24"/>
  <c r="AH1410" i="24"/>
  <c r="H1411" i="24"/>
  <c r="K1411" i="24"/>
  <c r="N1411" i="24"/>
  <c r="AH1411" i="24" s="1"/>
  <c r="Q1411" i="24"/>
  <c r="AI1411" i="24" s="1"/>
  <c r="AF1411" i="24"/>
  <c r="AG1411" i="24"/>
  <c r="H1412" i="24"/>
  <c r="K1412" i="24"/>
  <c r="N1412" i="24"/>
  <c r="AH1412" i="24" s="1"/>
  <c r="Q1412" i="24"/>
  <c r="AF1412" i="24"/>
  <c r="AI1412" i="24"/>
  <c r="H1413" i="24"/>
  <c r="AF1413" i="24" s="1"/>
  <c r="K1413" i="24"/>
  <c r="W1413" i="24" s="1"/>
  <c r="N1413" i="24"/>
  <c r="Q1413" i="24"/>
  <c r="AG1413" i="24"/>
  <c r="AH1413" i="24"/>
  <c r="AI1413" i="24"/>
  <c r="H1414" i="24"/>
  <c r="K1414" i="24"/>
  <c r="N1414" i="24"/>
  <c r="Q1414" i="24"/>
  <c r="AI1414" i="24" s="1"/>
  <c r="AF1414" i="24"/>
  <c r="AG1414" i="24"/>
  <c r="AH1414" i="24"/>
  <c r="H1415" i="24"/>
  <c r="K1415" i="24"/>
  <c r="N1415" i="24"/>
  <c r="AH1415" i="24" s="1"/>
  <c r="Q1415" i="24"/>
  <c r="AF1415" i="24"/>
  <c r="AG1415" i="24"/>
  <c r="AI1415" i="24"/>
  <c r="H1416" i="24"/>
  <c r="K1416" i="24"/>
  <c r="N1416" i="24"/>
  <c r="Q1416" i="24"/>
  <c r="AI1416" i="24" s="1"/>
  <c r="AF1416" i="24"/>
  <c r="AH1416" i="24"/>
  <c r="H1417" i="24"/>
  <c r="AF1417" i="24" s="1"/>
  <c r="K1417" i="24"/>
  <c r="N1417" i="24"/>
  <c r="Q1417" i="24"/>
  <c r="W1417" i="24"/>
  <c r="AG1417" i="24"/>
  <c r="AH1417" i="24"/>
  <c r="AI1417" i="24"/>
  <c r="H1418" i="24"/>
  <c r="K1418" i="24"/>
  <c r="N1418" i="24"/>
  <c r="Q1418" i="24"/>
  <c r="AI1418" i="24" s="1"/>
  <c r="AF1418" i="24"/>
  <c r="AG1418" i="24"/>
  <c r="AH1418" i="24"/>
  <c r="H1419" i="24"/>
  <c r="K1419" i="24"/>
  <c r="N1419" i="24"/>
  <c r="AH1419" i="24" s="1"/>
  <c r="Q1419" i="24"/>
  <c r="AI1419" i="24" s="1"/>
  <c r="AF1419" i="24"/>
  <c r="AG1419" i="24"/>
  <c r="H1420" i="24"/>
  <c r="K1420" i="24"/>
  <c r="N1420" i="24"/>
  <c r="AH1420" i="24" s="1"/>
  <c r="Q1420" i="24"/>
  <c r="AF1420" i="24"/>
  <c r="AI1420" i="24"/>
  <c r="H1421" i="24"/>
  <c r="AF1421" i="24" s="1"/>
  <c r="K1421" i="24"/>
  <c r="W1421" i="24" s="1"/>
  <c r="N1421" i="24"/>
  <c r="Q1421" i="24"/>
  <c r="AG1421" i="24"/>
  <c r="AH1421" i="24"/>
  <c r="AI1421" i="24"/>
  <c r="H1422" i="24"/>
  <c r="K1422" i="24"/>
  <c r="N1422" i="24"/>
  <c r="Q1422" i="24"/>
  <c r="AI1422" i="24" s="1"/>
  <c r="AF1422" i="24"/>
  <c r="AG1422" i="24"/>
  <c r="AH1422" i="24"/>
  <c r="H1423" i="24"/>
  <c r="K1423" i="24"/>
  <c r="N1423" i="24"/>
  <c r="AH1423" i="24" s="1"/>
  <c r="Q1423" i="24"/>
  <c r="AF1423" i="24"/>
  <c r="AG1423" i="24"/>
  <c r="AI1423" i="24"/>
  <c r="H1424" i="24"/>
  <c r="K1424" i="24"/>
  <c r="AG1424" i="24" s="1"/>
  <c r="N1424" i="24"/>
  <c r="Q1424" i="24"/>
  <c r="AI1424" i="24" s="1"/>
  <c r="AF1424" i="24"/>
  <c r="AH1424" i="24"/>
  <c r="H1425" i="24"/>
  <c r="AF1425" i="24" s="1"/>
  <c r="K1425" i="24"/>
  <c r="N1425" i="24"/>
  <c r="Q1425" i="24"/>
  <c r="W1425" i="24"/>
  <c r="AG1425" i="24"/>
  <c r="AH1425" i="24"/>
  <c r="AI1425" i="24"/>
  <c r="H1426" i="24"/>
  <c r="K1426" i="24"/>
  <c r="N1426" i="24"/>
  <c r="Q1426" i="24"/>
  <c r="AI1426" i="24" s="1"/>
  <c r="AF1426" i="24"/>
  <c r="AG1426" i="24"/>
  <c r="AH1426" i="24"/>
  <c r="H1427" i="24"/>
  <c r="K1427" i="24"/>
  <c r="N1427" i="24"/>
  <c r="AH1427" i="24" s="1"/>
  <c r="Q1427" i="24"/>
  <c r="AI1427" i="24" s="1"/>
  <c r="AF1427" i="24"/>
  <c r="AG1427" i="24"/>
  <c r="H1428" i="24"/>
  <c r="K1428" i="24"/>
  <c r="N1428" i="24"/>
  <c r="AH1428" i="24" s="1"/>
  <c r="Q1428" i="24"/>
  <c r="AF1428" i="24"/>
  <c r="AI1428" i="24"/>
  <c r="H1429" i="24"/>
  <c r="AF1429" i="24" s="1"/>
  <c r="K1429" i="24"/>
  <c r="W1429" i="24" s="1"/>
  <c r="N1429" i="24"/>
  <c r="Q1429" i="24"/>
  <c r="AG1429" i="24"/>
  <c r="AH1429" i="24"/>
  <c r="AI1429" i="24"/>
  <c r="H1430" i="24"/>
  <c r="K1430" i="24"/>
  <c r="N1430" i="24"/>
  <c r="Q1430" i="24"/>
  <c r="AI1430" i="24" s="1"/>
  <c r="AF1430" i="24"/>
  <c r="AG1430" i="24"/>
  <c r="AH1430" i="24"/>
  <c r="H1431" i="24"/>
  <c r="K1431" i="24"/>
  <c r="N1431" i="24"/>
  <c r="AH1431" i="24" s="1"/>
  <c r="Q1431" i="24"/>
  <c r="AF1431" i="24"/>
  <c r="AG1431" i="24"/>
  <c r="AI1431" i="24"/>
  <c r="H1432" i="24"/>
  <c r="K1432" i="24"/>
  <c r="N1432" i="24"/>
  <c r="Q1432" i="24"/>
  <c r="AI1432" i="24" s="1"/>
  <c r="AF1432" i="24"/>
  <c r="AH1432" i="24"/>
  <c r="H1433" i="24"/>
  <c r="AF1433" i="24" s="1"/>
  <c r="K1433" i="24"/>
  <c r="N1433" i="24"/>
  <c r="Q1433" i="24"/>
  <c r="W1433" i="24"/>
  <c r="AG1433" i="24"/>
  <c r="AH1433" i="24"/>
  <c r="AI1433" i="24"/>
  <c r="H1434" i="24"/>
  <c r="K1434" i="24"/>
  <c r="N1434" i="24"/>
  <c r="Q1434" i="24"/>
  <c r="AI1434" i="24" s="1"/>
  <c r="AF1434" i="24"/>
  <c r="AG1434" i="24"/>
  <c r="AH1434" i="24"/>
  <c r="H1435" i="24"/>
  <c r="K1435" i="24"/>
  <c r="N1435" i="24"/>
  <c r="AH1435" i="24" s="1"/>
  <c r="Q1435" i="24"/>
  <c r="AI1435" i="24" s="1"/>
  <c r="AF1435" i="24"/>
  <c r="AG1435" i="24"/>
  <c r="H1436" i="24"/>
  <c r="K1436" i="24"/>
  <c r="N1436" i="24"/>
  <c r="AH1436" i="24" s="1"/>
  <c r="Q1436" i="24"/>
  <c r="AF1436" i="24"/>
  <c r="AI1436" i="24"/>
  <c r="H1437" i="24"/>
  <c r="AF1437" i="24" s="1"/>
  <c r="K1437" i="24"/>
  <c r="W1437" i="24" s="1"/>
  <c r="N1437" i="24"/>
  <c r="Q1437" i="24"/>
  <c r="AG1437" i="24"/>
  <c r="AH1437" i="24"/>
  <c r="AI1437" i="24"/>
  <c r="H1438" i="24"/>
  <c r="K1438" i="24"/>
  <c r="N1438" i="24"/>
  <c r="Q1438" i="24"/>
  <c r="AI1438" i="24" s="1"/>
  <c r="AF1438" i="24"/>
  <c r="AG1438" i="24"/>
  <c r="AH1438" i="24"/>
  <c r="H1439" i="24"/>
  <c r="K1439" i="24"/>
  <c r="N1439" i="24"/>
  <c r="AH1439" i="24" s="1"/>
  <c r="Q1439" i="24"/>
  <c r="AF1439" i="24"/>
  <c r="AG1439" i="24"/>
  <c r="AI1439" i="24"/>
  <c r="H1440" i="24"/>
  <c r="K1440" i="24"/>
  <c r="AG1440" i="24" s="1"/>
  <c r="N1440" i="24"/>
  <c r="Q1440" i="24"/>
  <c r="AI1440" i="24" s="1"/>
  <c r="AF1440" i="24"/>
  <c r="AH1440" i="24"/>
  <c r="H1441" i="24"/>
  <c r="AF1441" i="24" s="1"/>
  <c r="K1441" i="24"/>
  <c r="N1441" i="24"/>
  <c r="Q1441" i="24"/>
  <c r="W1441" i="24"/>
  <c r="AG1441" i="24"/>
  <c r="AH1441" i="24"/>
  <c r="AI1441" i="24"/>
  <c r="H1442" i="24"/>
  <c r="K1442" i="24"/>
  <c r="N1442" i="24"/>
  <c r="Q1442" i="24"/>
  <c r="AI1442" i="24" s="1"/>
  <c r="AF1442" i="24"/>
  <c r="AG1442" i="24"/>
  <c r="AH1442" i="24"/>
  <c r="H1443" i="24"/>
  <c r="K1443" i="24"/>
  <c r="N1443" i="24"/>
  <c r="AH1443" i="24" s="1"/>
  <c r="Q1443" i="24"/>
  <c r="AI1443" i="24" s="1"/>
  <c r="AF1443" i="24"/>
  <c r="AG1443" i="24"/>
  <c r="H1444" i="24"/>
  <c r="K1444" i="24"/>
  <c r="N1444" i="24"/>
  <c r="AH1444" i="24" s="1"/>
  <c r="Q1444" i="24"/>
  <c r="AF1444" i="24"/>
  <c r="AI1444" i="24"/>
  <c r="H1445" i="24"/>
  <c r="AF1445" i="24" s="1"/>
  <c r="K1445" i="24"/>
  <c r="W1445" i="24" s="1"/>
  <c r="N1445" i="24"/>
  <c r="Q1445" i="24"/>
  <c r="AG1445" i="24"/>
  <c r="AH1445" i="24"/>
  <c r="AI1445" i="24"/>
  <c r="H1446" i="24"/>
  <c r="K1446" i="24"/>
  <c r="N1446" i="24"/>
  <c r="Q1446" i="24"/>
  <c r="AI1446" i="24" s="1"/>
  <c r="AF1446" i="24"/>
  <c r="AG1446" i="24"/>
  <c r="AH1446" i="24"/>
  <c r="H1447" i="24"/>
  <c r="K1447" i="24"/>
  <c r="N1447" i="24"/>
  <c r="AH1447" i="24" s="1"/>
  <c r="Q1447" i="24"/>
  <c r="AF1447" i="24"/>
  <c r="AG1447" i="24"/>
  <c r="AI1447" i="24"/>
  <c r="H1448" i="24"/>
  <c r="K1448" i="24"/>
  <c r="AG1448" i="24" s="1"/>
  <c r="N1448" i="24"/>
  <c r="Q1448" i="24"/>
  <c r="AI1448" i="24" s="1"/>
  <c r="AF1448" i="24"/>
  <c r="AH1448" i="24"/>
  <c r="H1449" i="24"/>
  <c r="AF1449" i="24" s="1"/>
  <c r="K1449" i="24"/>
  <c r="N1449" i="24"/>
  <c r="Q1449" i="24"/>
  <c r="W1449" i="24"/>
  <c r="AG1449" i="24"/>
  <c r="AH1449" i="24"/>
  <c r="AI1449" i="24"/>
  <c r="H1450" i="24"/>
  <c r="K1450" i="24"/>
  <c r="N1450" i="24"/>
  <c r="Q1450" i="24"/>
  <c r="AI1450" i="24" s="1"/>
  <c r="AF1450" i="24"/>
  <c r="AG1450" i="24"/>
  <c r="AH1450" i="24"/>
  <c r="H1451" i="24"/>
  <c r="K1451" i="24"/>
  <c r="N1451" i="24"/>
  <c r="AH1451" i="24" s="1"/>
  <c r="Q1451" i="24"/>
  <c r="AI1451" i="24" s="1"/>
  <c r="AF1451" i="24"/>
  <c r="AG1451" i="24"/>
  <c r="H1452" i="24"/>
  <c r="K1452" i="24"/>
  <c r="AG1452" i="24" s="1"/>
  <c r="N1452" i="24"/>
  <c r="AH1452" i="24" s="1"/>
  <c r="Q1452" i="24"/>
  <c r="AF1452" i="24"/>
  <c r="AI1452" i="24"/>
  <c r="H1453" i="24"/>
  <c r="AF1453" i="24" s="1"/>
  <c r="K1453" i="24"/>
  <c r="AG1453" i="24" s="1"/>
  <c r="N1453" i="24"/>
  <c r="Q1453" i="24"/>
  <c r="AI1453" i="24" s="1"/>
  <c r="AH1453" i="24"/>
  <c r="H1454" i="24"/>
  <c r="K1454" i="24"/>
  <c r="N1454" i="24"/>
  <c r="Q1454" i="24"/>
  <c r="AI1454" i="24" s="1"/>
  <c r="AF1454" i="24"/>
  <c r="AG1454" i="24"/>
  <c r="AH1454" i="24"/>
  <c r="H1455" i="24"/>
  <c r="K1455" i="24"/>
  <c r="N1455" i="24"/>
  <c r="AH1455" i="24" s="1"/>
  <c r="Q1455" i="24"/>
  <c r="AI1455" i="24" s="1"/>
  <c r="AF1455" i="24"/>
  <c r="AG1455" i="24"/>
  <c r="H1456" i="24"/>
  <c r="K1456" i="24"/>
  <c r="N1456" i="24"/>
  <c r="AH1456" i="24" s="1"/>
  <c r="Q1456" i="24"/>
  <c r="AF1456" i="24"/>
  <c r="AI1456" i="24"/>
  <c r="H1457" i="24"/>
  <c r="AF1457" i="24" s="1"/>
  <c r="K1457" i="24"/>
  <c r="W1457" i="24" s="1"/>
  <c r="N1457" i="24"/>
  <c r="Q1457" i="24"/>
  <c r="AG1457" i="24"/>
  <c r="AH1457" i="24"/>
  <c r="AI1457" i="24"/>
  <c r="H1458" i="24"/>
  <c r="K1458" i="24"/>
  <c r="N1458" i="24"/>
  <c r="Q1458" i="24"/>
  <c r="AI1458" i="24" s="1"/>
  <c r="AF1458" i="24"/>
  <c r="AG1458" i="24"/>
  <c r="AH1458" i="24"/>
  <c r="H1459" i="24"/>
  <c r="K1459" i="24"/>
  <c r="N1459" i="24"/>
  <c r="AH1459" i="24" s="1"/>
  <c r="Q1459" i="24"/>
  <c r="AF1459" i="24"/>
  <c r="AG1459" i="24"/>
  <c r="AI1459" i="24"/>
  <c r="H1460" i="24"/>
  <c r="K1460" i="24"/>
  <c r="N1460" i="24"/>
  <c r="Q1460" i="24"/>
  <c r="AI1460" i="24" s="1"/>
  <c r="AF1460" i="24"/>
  <c r="AH1460" i="24"/>
  <c r="H1461" i="24"/>
  <c r="AF1461" i="24" s="1"/>
  <c r="K1461" i="24"/>
  <c r="N1461" i="24"/>
  <c r="Q1461" i="24"/>
  <c r="W1461" i="24"/>
  <c r="AG1461" i="24"/>
  <c r="AH1461" i="24"/>
  <c r="AI1461" i="24"/>
  <c r="H1462" i="24"/>
  <c r="K1462" i="24"/>
  <c r="N1462" i="24"/>
  <c r="Q1462" i="24"/>
  <c r="AI1462" i="24" s="1"/>
  <c r="AF1462" i="24"/>
  <c r="AG1462" i="24"/>
  <c r="AH1462" i="24"/>
  <c r="H1463" i="24"/>
  <c r="K1463" i="24"/>
  <c r="N1463" i="24"/>
  <c r="AH1463" i="24" s="1"/>
  <c r="Q1463" i="24"/>
  <c r="AI1463" i="24" s="1"/>
  <c r="AF1463" i="24"/>
  <c r="AG1463" i="24"/>
  <c r="H1464" i="24"/>
  <c r="K1464" i="24"/>
  <c r="AG1464" i="24" s="1"/>
  <c r="N1464" i="24"/>
  <c r="AH1464" i="24" s="1"/>
  <c r="Q1464" i="24"/>
  <c r="AF1464" i="24"/>
  <c r="AI1464" i="24"/>
  <c r="H1465" i="24"/>
  <c r="AF1465" i="24" s="1"/>
  <c r="K1465" i="24"/>
  <c r="AG1465" i="24" s="1"/>
  <c r="N1465" i="24"/>
  <c r="Q1465" i="24"/>
  <c r="AI1465" i="24" s="1"/>
  <c r="AH1465" i="24"/>
  <c r="H1466" i="24"/>
  <c r="K1466" i="24"/>
  <c r="N1466" i="24"/>
  <c r="Q1466" i="24"/>
  <c r="AI1466" i="24" s="1"/>
  <c r="AF1466" i="24"/>
  <c r="AG1466" i="24"/>
  <c r="AH1466" i="24"/>
  <c r="H1467" i="24"/>
  <c r="K1467" i="24"/>
  <c r="N1467" i="24"/>
  <c r="AH1467" i="24" s="1"/>
  <c r="Q1467" i="24"/>
  <c r="AI1467" i="24" s="1"/>
  <c r="AF1467" i="24"/>
  <c r="AG1467" i="24"/>
  <c r="H1468" i="24"/>
  <c r="K1468" i="24"/>
  <c r="AG1468" i="24" s="1"/>
  <c r="N1468" i="24"/>
  <c r="AH1468" i="24" s="1"/>
  <c r="Q1468" i="24"/>
  <c r="AF1468" i="24"/>
  <c r="AI1468" i="24"/>
  <c r="H1469" i="24"/>
  <c r="AF1469" i="24" s="1"/>
  <c r="K1469" i="24"/>
  <c r="AG1469" i="24" s="1"/>
  <c r="N1469" i="24"/>
  <c r="Q1469" i="24"/>
  <c r="AI1469" i="24" s="1"/>
  <c r="AH1469" i="24"/>
  <c r="H1470" i="24"/>
  <c r="K1470" i="24"/>
  <c r="N1470" i="24"/>
  <c r="Q1470" i="24"/>
  <c r="AI1470" i="24" s="1"/>
  <c r="AF1470" i="24"/>
  <c r="AG1470" i="24"/>
  <c r="AH1470" i="24"/>
  <c r="H1471" i="24"/>
  <c r="K1471" i="24"/>
  <c r="N1471" i="24"/>
  <c r="AH1471" i="24" s="1"/>
  <c r="Q1471" i="24"/>
  <c r="AI1471" i="24" s="1"/>
  <c r="AF1471" i="24"/>
  <c r="AG1471" i="24"/>
  <c r="H1472" i="24"/>
  <c r="K1472" i="24"/>
  <c r="AG1472" i="24" s="1"/>
  <c r="N1472" i="24"/>
  <c r="AH1472" i="24" s="1"/>
  <c r="Q1472" i="24"/>
  <c r="AF1472" i="24"/>
  <c r="AI1472" i="24"/>
  <c r="H1473" i="24"/>
  <c r="AF1473" i="24" s="1"/>
  <c r="K1473" i="24"/>
  <c r="W1473" i="24" s="1"/>
  <c r="N1473" i="24"/>
  <c r="Q1473" i="24"/>
  <c r="AG1473" i="24"/>
  <c r="AH1473" i="24"/>
  <c r="AI1473" i="24"/>
  <c r="H1474" i="24"/>
  <c r="K1474" i="24"/>
  <c r="N1474" i="24"/>
  <c r="Q1474" i="24"/>
  <c r="AI1474" i="24" s="1"/>
  <c r="AF1474" i="24"/>
  <c r="AG1474" i="24"/>
  <c r="AH1474" i="24"/>
  <c r="H1475" i="24"/>
  <c r="K1475" i="24"/>
  <c r="N1475" i="24"/>
  <c r="AH1475" i="24" s="1"/>
  <c r="Q1475" i="24"/>
  <c r="AF1475" i="24"/>
  <c r="AG1475" i="24"/>
  <c r="AI1475" i="24"/>
  <c r="H1476" i="24"/>
  <c r="K1476" i="24"/>
  <c r="N1476" i="24"/>
  <c r="Q1476" i="24"/>
  <c r="AI1476" i="24" s="1"/>
  <c r="AF1476" i="24"/>
  <c r="AH1476" i="24"/>
  <c r="H1477" i="24"/>
  <c r="AF1477" i="24" s="1"/>
  <c r="K1477" i="24"/>
  <c r="N1477" i="24"/>
  <c r="Q1477" i="24"/>
  <c r="W1477" i="24"/>
  <c r="AG1477" i="24"/>
  <c r="AH1477" i="24"/>
  <c r="AI1477" i="24"/>
  <c r="H1478" i="24"/>
  <c r="K1478" i="24"/>
  <c r="N1478" i="24"/>
  <c r="Q1478" i="24"/>
  <c r="AI1478" i="24" s="1"/>
  <c r="AF1478" i="24"/>
  <c r="AG1478" i="24"/>
  <c r="AH1478" i="24"/>
  <c r="H1479" i="24"/>
  <c r="K1479" i="24"/>
  <c r="N1479" i="24"/>
  <c r="AH1479" i="24" s="1"/>
  <c r="Q1479" i="24"/>
  <c r="AI1479" i="24" s="1"/>
  <c r="AF1479" i="24"/>
  <c r="AG1479" i="24"/>
  <c r="H1480" i="24"/>
  <c r="K1480" i="24"/>
  <c r="N1480" i="24"/>
  <c r="AH1480" i="24" s="1"/>
  <c r="Q1480" i="24"/>
  <c r="AF1480" i="24"/>
  <c r="AI1480" i="24"/>
  <c r="H1481" i="24"/>
  <c r="AF1481" i="24" s="1"/>
  <c r="K1481" i="24"/>
  <c r="W1481" i="24" s="1"/>
  <c r="N1481" i="24"/>
  <c r="Q1481" i="24"/>
  <c r="AG1481" i="24"/>
  <c r="AH1481" i="24"/>
  <c r="AI1481" i="24"/>
  <c r="H1482" i="24"/>
  <c r="K1482" i="24"/>
  <c r="N1482" i="24"/>
  <c r="Q1482" i="24"/>
  <c r="AI1482" i="24" s="1"/>
  <c r="AF1482" i="24"/>
  <c r="AG1482" i="24"/>
  <c r="AH1482" i="24"/>
  <c r="H1483" i="24"/>
  <c r="K1483" i="24"/>
  <c r="N1483" i="24"/>
  <c r="AH1483" i="24" s="1"/>
  <c r="Q1483" i="24"/>
  <c r="AF1483" i="24"/>
  <c r="AG1483" i="24"/>
  <c r="AI1483" i="24"/>
  <c r="H1484" i="24"/>
  <c r="K1484" i="24"/>
  <c r="AG1484" i="24" s="1"/>
  <c r="N1484" i="24"/>
  <c r="Q1484" i="24"/>
  <c r="AI1484" i="24" s="1"/>
  <c r="AF1484" i="24"/>
  <c r="AH1484" i="24"/>
  <c r="H1485" i="24"/>
  <c r="AF1485" i="24" s="1"/>
  <c r="K1485" i="24"/>
  <c r="N1485" i="24"/>
  <c r="AH1485" i="24" s="1"/>
  <c r="Q1485" i="24"/>
  <c r="AG1485" i="24"/>
  <c r="AI1485" i="24"/>
  <c r="H1486" i="24"/>
  <c r="K1486" i="24"/>
  <c r="N1486" i="24"/>
  <c r="Q1486" i="24"/>
  <c r="AI1486" i="24" s="1"/>
  <c r="AF1486" i="24"/>
  <c r="AG1486" i="24"/>
  <c r="AH1486" i="24"/>
  <c r="H1487" i="24"/>
  <c r="K1487" i="24"/>
  <c r="N1487" i="24"/>
  <c r="AH1487" i="24" s="1"/>
  <c r="Q1487" i="24"/>
  <c r="AF1487" i="24"/>
  <c r="AG1487" i="24"/>
  <c r="AI1487" i="24"/>
  <c r="H1488" i="24"/>
  <c r="K1488" i="24"/>
  <c r="N1488" i="24"/>
  <c r="Q1488" i="24"/>
  <c r="AI1488" i="24" s="1"/>
  <c r="AF1488" i="24"/>
  <c r="AH1488" i="24"/>
  <c r="H1489" i="24"/>
  <c r="AF1489" i="24" s="1"/>
  <c r="K1489" i="24"/>
  <c r="N1489" i="24"/>
  <c r="Q1489" i="24"/>
  <c r="W1489" i="24"/>
  <c r="AG1489" i="24"/>
  <c r="AH1489" i="24"/>
  <c r="AI1489" i="24"/>
  <c r="H1490" i="24"/>
  <c r="K1490" i="24"/>
  <c r="N1490" i="24"/>
  <c r="Q1490" i="24"/>
  <c r="AI1490" i="24" s="1"/>
  <c r="AF1490" i="24"/>
  <c r="AG1490" i="24"/>
  <c r="AH1490" i="24"/>
  <c r="H1491" i="24"/>
  <c r="K1491" i="24"/>
  <c r="N1491" i="24"/>
  <c r="AH1491" i="24" s="1"/>
  <c r="Q1491" i="24"/>
  <c r="AI1491" i="24" s="1"/>
  <c r="AF1491" i="24"/>
  <c r="AG1491" i="24"/>
  <c r="H1492" i="24"/>
  <c r="K1492" i="24"/>
  <c r="AG1492" i="24" s="1"/>
  <c r="N1492" i="24"/>
  <c r="AH1492" i="24" s="1"/>
  <c r="Q1492" i="24"/>
  <c r="AF1492" i="24"/>
  <c r="AI1492" i="24"/>
  <c r="H1493" i="24"/>
  <c r="AF1493" i="24" s="1"/>
  <c r="K1493" i="24"/>
  <c r="W1493" i="24" s="1"/>
  <c r="N1493" i="24"/>
  <c r="Q1493" i="24"/>
  <c r="AG1493" i="24"/>
  <c r="AH1493" i="24"/>
  <c r="AI1493" i="24"/>
  <c r="H1494" i="24"/>
  <c r="K1494" i="24"/>
  <c r="N1494" i="24"/>
  <c r="Q1494" i="24"/>
  <c r="AI1494" i="24" s="1"/>
  <c r="AF1494" i="24"/>
  <c r="AG1494" i="24"/>
  <c r="AH1494" i="24"/>
  <c r="H1495" i="24"/>
  <c r="K1495" i="24"/>
  <c r="N1495" i="24"/>
  <c r="AH1495" i="24" s="1"/>
  <c r="Q1495" i="24"/>
  <c r="AF1495" i="24"/>
  <c r="AG1495" i="24"/>
  <c r="AI1495" i="24"/>
  <c r="H1496" i="24"/>
  <c r="K1496" i="24"/>
  <c r="AG1496" i="24" s="1"/>
  <c r="N1496" i="24"/>
  <c r="Q1496" i="24"/>
  <c r="AI1496" i="24" s="1"/>
  <c r="AF1496" i="24"/>
  <c r="AH1496" i="24"/>
  <c r="H1497" i="24"/>
  <c r="AF1497" i="24" s="1"/>
  <c r="K1497" i="24"/>
  <c r="N1497" i="24"/>
  <c r="AH1497" i="24" s="1"/>
  <c r="Q1497" i="24"/>
  <c r="AG1497" i="24"/>
  <c r="AI1497" i="24"/>
  <c r="H1498" i="24"/>
  <c r="K1498" i="24"/>
  <c r="N1498" i="24"/>
  <c r="Q1498" i="24"/>
  <c r="AI1498" i="24" s="1"/>
  <c r="AF1498" i="24"/>
  <c r="AG1498" i="24"/>
  <c r="AH1498" i="24"/>
  <c r="H1499" i="24"/>
  <c r="K1499" i="24"/>
  <c r="N1499" i="24"/>
  <c r="AH1499" i="24" s="1"/>
  <c r="Q1499" i="24"/>
  <c r="AF1499" i="24"/>
  <c r="AG1499" i="24"/>
  <c r="AI1499" i="24"/>
  <c r="H1500" i="24"/>
  <c r="K1500" i="24"/>
  <c r="N1500" i="24"/>
  <c r="Q1500" i="24"/>
  <c r="AI1500" i="24" s="1"/>
  <c r="AF1500" i="24"/>
  <c r="AH1500" i="24"/>
  <c r="H1501" i="24"/>
  <c r="AF1501" i="24" s="1"/>
  <c r="K1501" i="24"/>
  <c r="N1501" i="24"/>
  <c r="AH1501" i="24" s="1"/>
  <c r="Q1501" i="24"/>
  <c r="AG1501" i="24"/>
  <c r="AI1501" i="24"/>
  <c r="H1502" i="24"/>
  <c r="K1502" i="24"/>
  <c r="N1502" i="24"/>
  <c r="Q1502" i="24"/>
  <c r="AI1502" i="24" s="1"/>
  <c r="AF1502" i="24"/>
  <c r="AG1502" i="24"/>
  <c r="AH1502" i="24"/>
  <c r="H1503" i="24"/>
  <c r="K1503" i="24"/>
  <c r="N1503" i="24"/>
  <c r="AH1503" i="24" s="1"/>
  <c r="Q1503" i="24"/>
  <c r="AF1503" i="24"/>
  <c r="AG1503" i="24"/>
  <c r="AI1503" i="24"/>
  <c r="H1504" i="24"/>
  <c r="K1504" i="24"/>
  <c r="AG1504" i="24" s="1"/>
  <c r="N1504" i="24"/>
  <c r="Q1504" i="24"/>
  <c r="AI1504" i="24" s="1"/>
  <c r="AF1504" i="24"/>
  <c r="AH1504" i="24"/>
  <c r="H1505" i="24"/>
  <c r="AF1505" i="24" s="1"/>
  <c r="K1505" i="24"/>
  <c r="N1505" i="24"/>
  <c r="Q1505" i="24"/>
  <c r="W1505" i="24"/>
  <c r="AG1505" i="24"/>
  <c r="AH1505" i="24"/>
  <c r="AI1505" i="24"/>
  <c r="H1506" i="24"/>
  <c r="K1506" i="24"/>
  <c r="N1506" i="24"/>
  <c r="Q1506" i="24"/>
  <c r="AI1506" i="24" s="1"/>
  <c r="AF1506" i="24"/>
  <c r="AG1506" i="24"/>
  <c r="AH1506" i="24"/>
  <c r="H1507" i="24"/>
  <c r="K1507" i="24"/>
  <c r="N1507" i="24"/>
  <c r="AH1507" i="24" s="1"/>
  <c r="Q1507" i="24"/>
  <c r="AI1507" i="24" s="1"/>
  <c r="AF1507" i="24"/>
  <c r="AG1507" i="24"/>
  <c r="H1508" i="24"/>
  <c r="K1508" i="24"/>
  <c r="AG1508" i="24" s="1"/>
  <c r="N1508" i="24"/>
  <c r="AH1508" i="24" s="1"/>
  <c r="Q1508" i="24"/>
  <c r="AF1508" i="24"/>
  <c r="AI1508" i="24"/>
  <c r="H1509" i="24"/>
  <c r="AF1509" i="24" s="1"/>
  <c r="K1509" i="24"/>
  <c r="W1509" i="24" s="1"/>
  <c r="N1509" i="24"/>
  <c r="Q1509" i="24"/>
  <c r="AG1509" i="24"/>
  <c r="AH1509" i="24"/>
  <c r="AI1509" i="24"/>
  <c r="H1510" i="24"/>
  <c r="K1510" i="24"/>
  <c r="N1510" i="24"/>
  <c r="Q1510" i="24"/>
  <c r="AI1510" i="24" s="1"/>
  <c r="AF1510" i="24"/>
  <c r="AG1510" i="24"/>
  <c r="AH1510" i="24"/>
  <c r="H1511" i="24"/>
  <c r="K1511" i="24"/>
  <c r="N1511" i="24"/>
  <c r="AH1511" i="24" s="1"/>
  <c r="Q1511" i="24"/>
  <c r="AF1511" i="24"/>
  <c r="AG1511" i="24"/>
  <c r="AI1511" i="24"/>
  <c r="H1512" i="24"/>
  <c r="K1512" i="24"/>
  <c r="N1512" i="24"/>
  <c r="Q1512" i="24"/>
  <c r="AI1512" i="24" s="1"/>
  <c r="AF1512" i="24"/>
  <c r="AH1512" i="24"/>
  <c r="H1513" i="24"/>
  <c r="AF1513" i="24" s="1"/>
  <c r="K1513" i="24"/>
  <c r="N1513" i="24"/>
  <c r="AH1513" i="24" s="1"/>
  <c r="Q1513" i="24"/>
  <c r="AG1513" i="24"/>
  <c r="AI1513" i="24"/>
  <c r="H1514" i="24"/>
  <c r="K1514" i="24"/>
  <c r="N1514" i="24"/>
  <c r="Q1514" i="24"/>
  <c r="AI1514" i="24" s="1"/>
  <c r="AF1514" i="24"/>
  <c r="AG1514" i="24"/>
  <c r="AH1514" i="24"/>
  <c r="H1515" i="24"/>
  <c r="K1515" i="24"/>
  <c r="N1515" i="24"/>
  <c r="AH1515" i="24" s="1"/>
  <c r="Q1515" i="24"/>
  <c r="AF1515" i="24"/>
  <c r="AG1515" i="24"/>
  <c r="AI1515" i="24"/>
  <c r="H1516" i="24"/>
  <c r="K1516" i="24"/>
  <c r="N1516" i="24"/>
  <c r="Q1516" i="24"/>
  <c r="AI1516" i="24" s="1"/>
  <c r="AF1516" i="24"/>
  <c r="AH1516" i="24"/>
  <c r="H1517" i="24"/>
  <c r="AF1517" i="24" s="1"/>
  <c r="K1517" i="24"/>
  <c r="N1517" i="24"/>
  <c r="AH1517" i="24" s="1"/>
  <c r="Q1517" i="24"/>
  <c r="AG1517" i="24"/>
  <c r="AI1517" i="24"/>
  <c r="H1518" i="24"/>
  <c r="K1518" i="24"/>
  <c r="N1518" i="24"/>
  <c r="Q1518" i="24"/>
  <c r="AI1518" i="24" s="1"/>
  <c r="AF1518" i="24"/>
  <c r="AG1518" i="24"/>
  <c r="AH1518" i="24"/>
  <c r="H1519" i="24"/>
  <c r="K1519" i="24"/>
  <c r="N1519" i="24"/>
  <c r="AH1519" i="24" s="1"/>
  <c r="Q1519" i="24"/>
  <c r="AF1519" i="24"/>
  <c r="AG1519" i="24"/>
  <c r="AI1519" i="24"/>
  <c r="H1520" i="24"/>
  <c r="K1520" i="24"/>
  <c r="N1520" i="24"/>
  <c r="Q1520" i="24"/>
  <c r="AI1520" i="24" s="1"/>
  <c r="AF1520" i="24"/>
  <c r="AH1520" i="24"/>
  <c r="H1521" i="24"/>
  <c r="AF1521" i="24" s="1"/>
  <c r="K1521" i="24"/>
  <c r="N1521" i="24"/>
  <c r="Q1521" i="24"/>
  <c r="W1521" i="24"/>
  <c r="AG1521" i="24"/>
  <c r="AH1521" i="24"/>
  <c r="AI1521" i="24"/>
  <c r="H1522" i="24"/>
  <c r="K1522" i="24"/>
  <c r="N1522" i="24"/>
  <c r="Q1522" i="24"/>
  <c r="AI1522" i="24" s="1"/>
  <c r="AF1522" i="24"/>
  <c r="AG1522" i="24"/>
  <c r="AH1522" i="24"/>
  <c r="H1523" i="24"/>
  <c r="K1523" i="24"/>
  <c r="N1523" i="24"/>
  <c r="AH1523" i="24" s="1"/>
  <c r="Q1523" i="24"/>
  <c r="AI1523" i="24" s="1"/>
  <c r="AF1523" i="24"/>
  <c r="AG1523" i="24"/>
  <c r="H1524" i="24"/>
  <c r="K1524" i="24"/>
  <c r="N1524" i="24"/>
  <c r="AH1524" i="24" s="1"/>
  <c r="Q1524" i="24"/>
  <c r="AF1524" i="24"/>
  <c r="AI1524" i="24"/>
  <c r="H1525" i="24"/>
  <c r="AF1525" i="24" s="1"/>
  <c r="K1525" i="24"/>
  <c r="W1525" i="24" s="1"/>
  <c r="N1525" i="24"/>
  <c r="Q1525" i="24"/>
  <c r="AG1525" i="24"/>
  <c r="AH1525" i="24"/>
  <c r="AI1525" i="24"/>
  <c r="H1526" i="24"/>
  <c r="K1526" i="24"/>
  <c r="N1526" i="24"/>
  <c r="Q1526" i="24"/>
  <c r="AI1526" i="24" s="1"/>
  <c r="AF1526" i="24"/>
  <c r="AG1526" i="24"/>
  <c r="AH1526" i="24"/>
  <c r="H1527" i="24"/>
  <c r="K1527" i="24"/>
  <c r="N1527" i="24"/>
  <c r="AH1527" i="24" s="1"/>
  <c r="Q1527" i="24"/>
  <c r="AF1527" i="24"/>
  <c r="AG1527" i="24"/>
  <c r="AI1527" i="24"/>
  <c r="H1528" i="24"/>
  <c r="K1528" i="24"/>
  <c r="N1528" i="24"/>
  <c r="Q1528" i="24"/>
  <c r="AI1528" i="24" s="1"/>
  <c r="AF1528" i="24"/>
  <c r="AH1528" i="24"/>
  <c r="H1529" i="24"/>
  <c r="AF1529" i="24" s="1"/>
  <c r="K1529" i="24"/>
  <c r="N1529" i="24"/>
  <c r="Q1529" i="24"/>
  <c r="W1529" i="24"/>
  <c r="AG1529" i="24"/>
  <c r="AH1529" i="24"/>
  <c r="AI1529" i="24"/>
  <c r="H1530" i="24"/>
  <c r="K1530" i="24"/>
  <c r="N1530" i="24"/>
  <c r="Q1530" i="24"/>
  <c r="AI1530" i="24" s="1"/>
  <c r="AF1530" i="24"/>
  <c r="AG1530" i="24"/>
  <c r="AH1530" i="24"/>
  <c r="H1531" i="24"/>
  <c r="K1531" i="24"/>
  <c r="AG1531" i="24" s="1"/>
  <c r="N1531" i="24"/>
  <c r="AH1531" i="24" s="1"/>
  <c r="Q1531" i="24"/>
  <c r="AI1531" i="24" s="1"/>
  <c r="AF1531" i="24"/>
  <c r="H1532" i="24"/>
  <c r="K1532" i="24"/>
  <c r="N1532" i="24"/>
  <c r="AH1532" i="24" s="1"/>
  <c r="Q1532" i="24"/>
  <c r="AF1532" i="24"/>
  <c r="AI1532" i="24"/>
  <c r="H1533" i="24"/>
  <c r="AF1533" i="24" s="1"/>
  <c r="K1533" i="24"/>
  <c r="W1533" i="24" s="1"/>
  <c r="N1533" i="24"/>
  <c r="Q1533" i="24"/>
  <c r="AG1533" i="24"/>
  <c r="AH1533" i="24"/>
  <c r="AI1533" i="24"/>
  <c r="H1534" i="24"/>
  <c r="K1534" i="24"/>
  <c r="N1534" i="24"/>
  <c r="Q1534" i="24"/>
  <c r="AI1534" i="24" s="1"/>
  <c r="AF1534" i="24"/>
  <c r="AG1534" i="24"/>
  <c r="AH1534" i="24"/>
  <c r="H1535" i="24"/>
  <c r="K1535" i="24"/>
  <c r="N1535" i="24"/>
  <c r="AH1535" i="24" s="1"/>
  <c r="Q1535" i="24"/>
  <c r="AF1535" i="24"/>
  <c r="AG1535" i="24"/>
  <c r="AI1535" i="24"/>
  <c r="H1536" i="24"/>
  <c r="K1536" i="24"/>
  <c r="AG1536" i="24" s="1"/>
  <c r="N1536" i="24"/>
  <c r="Q1536" i="24"/>
  <c r="AI1536" i="24" s="1"/>
  <c r="AF1536" i="24"/>
  <c r="AH1536" i="24"/>
  <c r="H1537" i="24"/>
  <c r="AF1537" i="24" s="1"/>
  <c r="K1537" i="24"/>
  <c r="N1537" i="24"/>
  <c r="W1537" i="24" s="1"/>
  <c r="Q1537" i="24"/>
  <c r="AG1537" i="24"/>
  <c r="AI1537" i="24"/>
  <c r="H1538" i="24"/>
  <c r="K1538" i="24"/>
  <c r="N1538" i="24"/>
  <c r="AH1538" i="24" s="1"/>
  <c r="Q1538" i="24"/>
  <c r="AI1538" i="24" s="1"/>
  <c r="AF1538" i="24"/>
  <c r="AG1538" i="24"/>
  <c r="H1539" i="24"/>
  <c r="K1539" i="24"/>
  <c r="W1539" i="24" s="1"/>
  <c r="N1539" i="24"/>
  <c r="AH1539" i="24" s="1"/>
  <c r="Q1539" i="24"/>
  <c r="AI1539" i="24" s="1"/>
  <c r="AF1539" i="24"/>
  <c r="AG1539" i="24"/>
  <c r="H1540" i="24"/>
  <c r="K1540" i="24"/>
  <c r="N1540" i="24"/>
  <c r="AH1540" i="24" s="1"/>
  <c r="Q1540" i="24"/>
  <c r="AF1540" i="24"/>
  <c r="AI1540" i="24"/>
  <c r="H1541" i="24"/>
  <c r="AF1541" i="24" s="1"/>
  <c r="K1541" i="24"/>
  <c r="W1541" i="24" s="1"/>
  <c r="N1541" i="24"/>
  <c r="Q1541" i="24"/>
  <c r="AG1541" i="24"/>
  <c r="AH1541" i="24"/>
  <c r="AI1541" i="24"/>
  <c r="H1542" i="24"/>
  <c r="K1542" i="24"/>
  <c r="N1542" i="24"/>
  <c r="Q1542" i="24"/>
  <c r="AI1542" i="24" s="1"/>
  <c r="AF1542" i="24"/>
  <c r="AG1542" i="24"/>
  <c r="AH1542" i="24"/>
  <c r="H1543" i="24"/>
  <c r="K1543" i="24"/>
  <c r="N1543" i="24"/>
  <c r="AH1543" i="24" s="1"/>
  <c r="Q1543" i="24"/>
  <c r="AF1543" i="24"/>
  <c r="AG1543" i="24"/>
  <c r="AI1543" i="24"/>
  <c r="H1544" i="24"/>
  <c r="K1544" i="24"/>
  <c r="AG1544" i="24" s="1"/>
  <c r="N1544" i="24"/>
  <c r="Q1544" i="24"/>
  <c r="AI1544" i="24" s="1"/>
  <c r="AF1544" i="24"/>
  <c r="AH1544" i="24"/>
  <c r="H1545" i="24"/>
  <c r="AF1545" i="24" s="1"/>
  <c r="K1545" i="24"/>
  <c r="N1545" i="24"/>
  <c r="W1545" i="24" s="1"/>
  <c r="Q1545" i="24"/>
  <c r="AG1545" i="24"/>
  <c r="AI1545" i="24"/>
  <c r="H1546" i="24"/>
  <c r="K1546" i="24"/>
  <c r="N1546" i="24"/>
  <c r="AH1546" i="24" s="1"/>
  <c r="Q1546" i="24"/>
  <c r="AI1546" i="24" s="1"/>
  <c r="AF1546" i="24"/>
  <c r="AG1546" i="24"/>
  <c r="H1547" i="24"/>
  <c r="K1547" i="24"/>
  <c r="N1547" i="24"/>
  <c r="AH1547" i="24" s="1"/>
  <c r="Q1547" i="24"/>
  <c r="AI1547" i="24" s="1"/>
  <c r="AF1547" i="24"/>
  <c r="AG1547" i="24"/>
  <c r="H1548" i="24"/>
  <c r="K1548" i="24"/>
  <c r="N1548" i="24"/>
  <c r="AH1548" i="24" s="1"/>
  <c r="Q1548" i="24"/>
  <c r="AF1548" i="24"/>
  <c r="AI1548" i="24"/>
  <c r="H1549" i="24"/>
  <c r="AF1549" i="24" s="1"/>
  <c r="K1549" i="24"/>
  <c r="W1549" i="24" s="1"/>
  <c r="N1549" i="24"/>
  <c r="Q1549" i="24"/>
  <c r="AG1549" i="24"/>
  <c r="AH1549" i="24"/>
  <c r="AI1549" i="24"/>
  <c r="H1550" i="24"/>
  <c r="K1550" i="24"/>
  <c r="N1550" i="24"/>
  <c r="Q1550" i="24"/>
  <c r="AI1550" i="24" s="1"/>
  <c r="AF1550" i="24"/>
  <c r="AG1550" i="24"/>
  <c r="AH1550" i="24"/>
  <c r="H1551" i="24"/>
  <c r="K1551" i="24"/>
  <c r="N1551" i="24"/>
  <c r="AH1551" i="24" s="1"/>
  <c r="Q1551" i="24"/>
  <c r="AF1551" i="24"/>
  <c r="AG1551" i="24"/>
  <c r="AI1551" i="24"/>
  <c r="H1552" i="24"/>
  <c r="K1552" i="24"/>
  <c r="AG1552" i="24" s="1"/>
  <c r="N1552" i="24"/>
  <c r="Q1552" i="24"/>
  <c r="AI1552" i="24" s="1"/>
  <c r="AF1552" i="24"/>
  <c r="AH1552" i="24"/>
  <c r="H1553" i="24"/>
  <c r="AF1553" i="24" s="1"/>
  <c r="K1553" i="24"/>
  <c r="N1553" i="24"/>
  <c r="W1553" i="24" s="1"/>
  <c r="Q1553" i="24"/>
  <c r="AG1553" i="24"/>
  <c r="AI1553" i="24"/>
  <c r="H1554" i="24"/>
  <c r="K1554" i="24"/>
  <c r="N1554" i="24"/>
  <c r="AH1554" i="24" s="1"/>
  <c r="Q1554" i="24"/>
  <c r="AI1554" i="24" s="1"/>
  <c r="AF1554" i="24"/>
  <c r="AG1554" i="24"/>
  <c r="H1555" i="24"/>
  <c r="K1555" i="24"/>
  <c r="N1555" i="24"/>
  <c r="AH1555" i="24" s="1"/>
  <c r="Q1555" i="24"/>
  <c r="AI1555" i="24" s="1"/>
  <c r="AF1555" i="24"/>
  <c r="AG1555" i="24"/>
  <c r="H1556" i="24"/>
  <c r="K1556" i="24"/>
  <c r="N1556" i="24"/>
  <c r="AH1556" i="24" s="1"/>
  <c r="Q1556" i="24"/>
  <c r="AF1556" i="24"/>
  <c r="AI1556" i="24"/>
  <c r="H1557" i="24"/>
  <c r="AF1557" i="24" s="1"/>
  <c r="K1557" i="24"/>
  <c r="W1557" i="24" s="1"/>
  <c r="N1557" i="24"/>
  <c r="Q1557" i="24"/>
  <c r="AG1557" i="24"/>
  <c r="AH1557" i="24"/>
  <c r="AI1557" i="24"/>
  <c r="H1558" i="24"/>
  <c r="K1558" i="24"/>
  <c r="W1558" i="24" s="1"/>
  <c r="N1558" i="24"/>
  <c r="Q1558" i="24"/>
  <c r="AI1558" i="24" s="1"/>
  <c r="AF1558" i="24"/>
  <c r="AG1558" i="24"/>
  <c r="AH1558" i="24"/>
  <c r="H1559" i="24"/>
  <c r="K1559" i="24"/>
  <c r="N1559" i="24"/>
  <c r="AH1559" i="24" s="1"/>
  <c r="Q1559" i="24"/>
  <c r="AF1559" i="24"/>
  <c r="AG1559" i="24"/>
  <c r="AI1559" i="24"/>
  <c r="H1560" i="24"/>
  <c r="K1560" i="24"/>
  <c r="N1560" i="24"/>
  <c r="Q1560" i="24"/>
  <c r="AI1560" i="24" s="1"/>
  <c r="AF1560" i="24"/>
  <c r="AH1560" i="24"/>
  <c r="H1561" i="24"/>
  <c r="AF1561" i="24" s="1"/>
  <c r="K1561" i="24"/>
  <c r="N1561" i="24"/>
  <c r="W1561" i="24" s="1"/>
  <c r="Q1561" i="24"/>
  <c r="AG1561" i="24"/>
  <c r="AI1561" i="24"/>
  <c r="H1562" i="24"/>
  <c r="K1562" i="24"/>
  <c r="N1562" i="24"/>
  <c r="AH1562" i="24" s="1"/>
  <c r="Q1562" i="24"/>
  <c r="AI1562" i="24" s="1"/>
  <c r="AF1562" i="24"/>
  <c r="AG1562" i="24"/>
  <c r="H1563" i="24"/>
  <c r="K1563" i="24"/>
  <c r="N1563" i="24"/>
  <c r="AH1563" i="24" s="1"/>
  <c r="Q1563" i="24"/>
  <c r="AI1563" i="24" s="1"/>
  <c r="AF1563" i="24"/>
  <c r="AG1563" i="24"/>
  <c r="AF1564" i="24"/>
  <c r="AG1564" i="24"/>
  <c r="AH1564" i="24"/>
  <c r="AI1564" i="24"/>
  <c r="AH1561" i="24" l="1"/>
  <c r="AH1545" i="24"/>
  <c r="W1562" i="24"/>
  <c r="W1551" i="24"/>
  <c r="W1546" i="24"/>
  <c r="W1544" i="24"/>
  <c r="W1535" i="24"/>
  <c r="W1530" i="24"/>
  <c r="W1519" i="24"/>
  <c r="W1503" i="24"/>
  <c r="W1496" i="24"/>
  <c r="W1487" i="24"/>
  <c r="W1484" i="24"/>
  <c r="W1478" i="24"/>
  <c r="W1475" i="24"/>
  <c r="W1466" i="24"/>
  <c r="W1462" i="24"/>
  <c r="W1459" i="24"/>
  <c r="W1450" i="24"/>
  <c r="W1448" i="24"/>
  <c r="W1439" i="24"/>
  <c r="W1434" i="24"/>
  <c r="W1423" i="24"/>
  <c r="W1418" i="24"/>
  <c r="W1407" i="24"/>
  <c r="W1404" i="24"/>
  <c r="W1398" i="24"/>
  <c r="W1395" i="24"/>
  <c r="W1382" i="24"/>
  <c r="W1379" i="24"/>
  <c r="W1370" i="24"/>
  <c r="W1368" i="24"/>
  <c r="W1359" i="24"/>
  <c r="W1356" i="24"/>
  <c r="W1350" i="24"/>
  <c r="W1347" i="24"/>
  <c r="W1340" i="24"/>
  <c r="W1334" i="24"/>
  <c r="W1331" i="24"/>
  <c r="W1322" i="24"/>
  <c r="W1320" i="24"/>
  <c r="W1311" i="24"/>
  <c r="W1302" i="24"/>
  <c r="W1299" i="24"/>
  <c r="W1290" i="24"/>
  <c r="W1288" i="24"/>
  <c r="W1279" i="24"/>
  <c r="W1276" i="24"/>
  <c r="W1270" i="24"/>
  <c r="W1267" i="24"/>
  <c r="AH1266" i="24"/>
  <c r="W1265" i="24"/>
  <c r="W1257" i="24"/>
  <c r="W1253" i="24"/>
  <c r="W1246" i="24"/>
  <c r="W1230" i="24"/>
  <c r="W1218" i="24"/>
  <c r="W1207" i="24"/>
  <c r="W1198" i="24"/>
  <c r="W1186" i="24"/>
  <c r="W1175" i="24"/>
  <c r="W1170" i="24"/>
  <c r="W1159" i="24"/>
  <c r="W1150" i="24"/>
  <c r="W1147" i="24"/>
  <c r="W1134" i="24"/>
  <c r="W1131" i="24"/>
  <c r="W1118" i="24"/>
  <c r="W1115" i="24"/>
  <c r="W1106" i="24"/>
  <c r="W1095" i="24"/>
  <c r="W1086" i="24"/>
  <c r="W1083" i="24"/>
  <c r="W1074" i="24"/>
  <c r="W1063" i="24"/>
  <c r="W1054" i="24"/>
  <c r="W1051" i="24"/>
  <c r="W1038" i="24"/>
  <c r="W1035" i="24"/>
  <c r="W1029" i="24"/>
  <c r="W1015" i="24"/>
  <c r="W1003" i="24"/>
  <c r="W999" i="24"/>
  <c r="AH987" i="24"/>
  <c r="AH983" i="24"/>
  <c r="W966" i="24"/>
  <c r="AH959" i="24"/>
  <c r="W944" i="24"/>
  <c r="W925" i="24"/>
  <c r="W918" i="24"/>
  <c r="W908" i="24"/>
  <c r="W892" i="24"/>
  <c r="Q610" i="24"/>
  <c r="AI610" i="24" s="1"/>
  <c r="AH610" i="24"/>
  <c r="Q606" i="24"/>
  <c r="AI606" i="24" s="1"/>
  <c r="AH606" i="24"/>
  <c r="Q506" i="24"/>
  <c r="AI506" i="24" s="1"/>
  <c r="AH506" i="24"/>
  <c r="Q472" i="24"/>
  <c r="AI472" i="24" s="1"/>
  <c r="AH472" i="24"/>
  <c r="Q464" i="24"/>
  <c r="AI464" i="24" s="1"/>
  <c r="AH464" i="24"/>
  <c r="W1555" i="24"/>
  <c r="AH1553" i="24"/>
  <c r="W1542" i="24"/>
  <c r="AH1537" i="24"/>
  <c r="W1526" i="24"/>
  <c r="W1523" i="24"/>
  <c r="W1514" i="24"/>
  <c r="W1510" i="24"/>
  <c r="W1507" i="24"/>
  <c r="W1498" i="24"/>
  <c r="W1494" i="24"/>
  <c r="W1491" i="24"/>
  <c r="W1482" i="24"/>
  <c r="W1471" i="24"/>
  <c r="W1468" i="24"/>
  <c r="W1464" i="24"/>
  <c r="W1455" i="24"/>
  <c r="W1452" i="24"/>
  <c r="W1446" i="24"/>
  <c r="W1443" i="24"/>
  <c r="W1430" i="24"/>
  <c r="W1427" i="24"/>
  <c r="W1414" i="24"/>
  <c r="W1411" i="24"/>
  <c r="W1402" i="24"/>
  <c r="W1400" i="24"/>
  <c r="W1391" i="24"/>
  <c r="W1386" i="24"/>
  <c r="W1384" i="24"/>
  <c r="W1375" i="24"/>
  <c r="W1366" i="24"/>
  <c r="W1363" i="24"/>
  <c r="W1354" i="24"/>
  <c r="W1343" i="24"/>
  <c r="W1338" i="24"/>
  <c r="W1327" i="24"/>
  <c r="W1324" i="24"/>
  <c r="W1318" i="24"/>
  <c r="W1315" i="24"/>
  <c r="W1306" i="24"/>
  <c r="W1304" i="24"/>
  <c r="W1295" i="24"/>
  <c r="W1292" i="24"/>
  <c r="W1286" i="24"/>
  <c r="W1283" i="24"/>
  <c r="W1274" i="24"/>
  <c r="W1263" i="24"/>
  <c r="W1260" i="24"/>
  <c r="W1250" i="24"/>
  <c r="W1248" i="24"/>
  <c r="W1239" i="24"/>
  <c r="W1234" i="24"/>
  <c r="W1232" i="24"/>
  <c r="W1223" i="24"/>
  <c r="W1214" i="24"/>
  <c r="W1202" i="24"/>
  <c r="W1191" i="24"/>
  <c r="W1182" i="24"/>
  <c r="W1166" i="24"/>
  <c r="W1163" i="24"/>
  <c r="W1154" i="24"/>
  <c r="W1143" i="24"/>
  <c r="W1138" i="24"/>
  <c r="W1127" i="24"/>
  <c r="W1122" i="24"/>
  <c r="W1111" i="24"/>
  <c r="W1102" i="24"/>
  <c r="W1099" i="24"/>
  <c r="W1090" i="24"/>
  <c r="W1079" i="24"/>
  <c r="W1070" i="24"/>
  <c r="W1067" i="24"/>
  <c r="W1058" i="24"/>
  <c r="W1047" i="24"/>
  <c r="W1042" i="24"/>
  <c r="W1028" i="24"/>
  <c r="W1017" i="24"/>
  <c r="W1012" i="24"/>
  <c r="W996" i="24"/>
  <c r="W980" i="24"/>
  <c r="W972" i="24"/>
  <c r="W956" i="24"/>
  <c r="W940" i="24"/>
  <c r="W929" i="24"/>
  <c r="W924" i="24"/>
  <c r="W903" i="24"/>
  <c r="W901" i="24"/>
  <c r="W895" i="24"/>
  <c r="AH895" i="24"/>
  <c r="W891" i="24"/>
  <c r="W875" i="24"/>
  <c r="Q622" i="24"/>
  <c r="AI622" i="24" s="1"/>
  <c r="AH622" i="24"/>
  <c r="Q586" i="24"/>
  <c r="AI586" i="24" s="1"/>
  <c r="AH586" i="24"/>
  <c r="Q582" i="24"/>
  <c r="AI582" i="24" s="1"/>
  <c r="AH582" i="24"/>
  <c r="Q578" i="24"/>
  <c r="AI578" i="24" s="1"/>
  <c r="AH578" i="24"/>
  <c r="Q574" i="24"/>
  <c r="AI574" i="24" s="1"/>
  <c r="AH574" i="24"/>
  <c r="Q570" i="24"/>
  <c r="AI570" i="24" s="1"/>
  <c r="AH570" i="24"/>
  <c r="Q566" i="24"/>
  <c r="AI566" i="24" s="1"/>
  <c r="AH566" i="24"/>
  <c r="Q562" i="24"/>
  <c r="AI562" i="24" s="1"/>
  <c r="AH562" i="24"/>
  <c r="Q534" i="24"/>
  <c r="AI534" i="24" s="1"/>
  <c r="AH534" i="24"/>
  <c r="W880" i="24"/>
  <c r="W877" i="24"/>
  <c r="W869" i="24"/>
  <c r="Q865" i="24"/>
  <c r="AI865" i="24" s="1"/>
  <c r="Q864" i="24"/>
  <c r="AI864" i="24" s="1"/>
  <c r="AH860" i="24"/>
  <c r="W860" i="24"/>
  <c r="Q854" i="24"/>
  <c r="AI854" i="24" s="1"/>
  <c r="Q849" i="24"/>
  <c r="AI849" i="24" s="1"/>
  <c r="Q848" i="24"/>
  <c r="AI848" i="24" s="1"/>
  <c r="AH844" i="24"/>
  <c r="W844" i="24"/>
  <c r="Q838" i="24"/>
  <c r="AI838" i="24" s="1"/>
  <c r="W834" i="24"/>
  <c r="Q829" i="24"/>
  <c r="AI829" i="24" s="1"/>
  <c r="AI827" i="24"/>
  <c r="Q817" i="24"/>
  <c r="AI817" i="24" s="1"/>
  <c r="AI815" i="24"/>
  <c r="Q813" i="24"/>
  <c r="AI813" i="24" s="1"/>
  <c r="Q811" i="24"/>
  <c r="W811" i="24" s="1"/>
  <c r="Q808" i="24"/>
  <c r="AI808" i="24" s="1"/>
  <c r="W804" i="24"/>
  <c r="Q802" i="24"/>
  <c r="W796" i="24"/>
  <c r="Q784" i="24"/>
  <c r="AI784" i="24" s="1"/>
  <c r="Q773" i="24"/>
  <c r="AI773" i="24" s="1"/>
  <c r="AI771" i="24"/>
  <c r="AI763" i="24"/>
  <c r="AH760" i="24"/>
  <c r="W760" i="24"/>
  <c r="Q753" i="24"/>
  <c r="AI753" i="24" s="1"/>
  <c r="AI751" i="24"/>
  <c r="Q749" i="24"/>
  <c r="AI749" i="24" s="1"/>
  <c r="Q748" i="24"/>
  <c r="AI748" i="24" s="1"/>
  <c r="AH744" i="24"/>
  <c r="W744" i="24"/>
  <c r="Q738" i="24"/>
  <c r="AI738" i="24" s="1"/>
  <c r="Q733" i="24"/>
  <c r="AI733" i="24" s="1"/>
  <c r="W729" i="24"/>
  <c r="Q719" i="24"/>
  <c r="W712" i="24"/>
  <c r="Q710" i="24"/>
  <c r="Q707" i="24"/>
  <c r="Q704" i="24"/>
  <c r="AI704" i="24" s="1"/>
  <c r="Q703" i="24"/>
  <c r="Q700" i="24"/>
  <c r="AI700" i="24" s="1"/>
  <c r="W692" i="24"/>
  <c r="Q683" i="24"/>
  <c r="Q680" i="24"/>
  <c r="AI680" i="24" s="1"/>
  <c r="W676" i="24"/>
  <c r="Q669" i="24"/>
  <c r="AI669" i="24" s="1"/>
  <c r="AI667" i="24"/>
  <c r="W661" i="24"/>
  <c r="Q651" i="24"/>
  <c r="Q639" i="24"/>
  <c r="AI639" i="24" s="1"/>
  <c r="AI637" i="24"/>
  <c r="W625" i="24"/>
  <c r="AH618" i="24"/>
  <c r="AG615" i="24"/>
  <c r="Q615" i="24"/>
  <c r="AI615" i="24" s="1"/>
  <c r="AG611" i="24"/>
  <c r="Q611" i="24"/>
  <c r="AI611" i="24" s="1"/>
  <c r="AG610" i="24"/>
  <c r="AH602" i="24"/>
  <c r="AG599" i="24"/>
  <c r="Q599" i="24"/>
  <c r="AI599" i="24" s="1"/>
  <c r="N596" i="24"/>
  <c r="AH550" i="24"/>
  <c r="AG547" i="24"/>
  <c r="Q547" i="24"/>
  <c r="AI547" i="24" s="1"/>
  <c r="AG543" i="24"/>
  <c r="Q543" i="24"/>
  <c r="AI543" i="24" s="1"/>
  <c r="AG539" i="24"/>
  <c r="Q539" i="24"/>
  <c r="AI539" i="24" s="1"/>
  <c r="AG535" i="24"/>
  <c r="Q535" i="24"/>
  <c r="AI535" i="24" s="1"/>
  <c r="AG534" i="24"/>
  <c r="AH526" i="24"/>
  <c r="AH522" i="24"/>
  <c r="AG515" i="24"/>
  <c r="AG510" i="24"/>
  <c r="N507" i="24"/>
  <c r="AH507" i="24" s="1"/>
  <c r="AG506" i="24"/>
  <c r="Q502" i="24"/>
  <c r="AI502" i="24" s="1"/>
  <c r="Q498" i="24"/>
  <c r="AI498" i="24" s="1"/>
  <c r="AG494" i="24"/>
  <c r="AG490" i="24"/>
  <c r="Q479" i="24"/>
  <c r="AI479" i="24" s="1"/>
  <c r="Q474" i="24"/>
  <c r="AI474" i="24" s="1"/>
  <c r="N474" i="24"/>
  <c r="AG472" i="24"/>
  <c r="AH468" i="24"/>
  <c r="W468" i="24"/>
  <c r="AG464" i="24"/>
  <c r="Q444" i="24"/>
  <c r="AI444" i="24" s="1"/>
  <c r="Q428" i="24"/>
  <c r="AI428" i="24" s="1"/>
  <c r="Q380" i="24"/>
  <c r="AI380" i="24" s="1"/>
  <c r="AH380" i="24"/>
  <c r="Q364" i="24"/>
  <c r="AI364" i="24" s="1"/>
  <c r="AH364" i="24"/>
  <c r="Q307" i="24"/>
  <c r="AI307" i="24" s="1"/>
  <c r="AH307" i="24"/>
  <c r="Q267" i="24"/>
  <c r="AI267" i="24" s="1"/>
  <c r="AH267" i="24"/>
  <c r="Q239" i="24"/>
  <c r="AI239" i="24" s="1"/>
  <c r="AH239" i="24"/>
  <c r="W856" i="24"/>
  <c r="W840" i="24"/>
  <c r="W820" i="24"/>
  <c r="Q818" i="24"/>
  <c r="AI818" i="24" s="1"/>
  <c r="W808" i="24"/>
  <c r="W800" i="24"/>
  <c r="Q794" i="24"/>
  <c r="AI794" i="24" s="1"/>
  <c r="Q789" i="24"/>
  <c r="AI789" i="24" s="1"/>
  <c r="W780" i="24"/>
  <c r="W756" i="24"/>
  <c r="Q754" i="24"/>
  <c r="AI754" i="24" s="1"/>
  <c r="W740" i="24"/>
  <c r="W728" i="24"/>
  <c r="Q721" i="24"/>
  <c r="AI721" i="24" s="1"/>
  <c r="Q709" i="24"/>
  <c r="AI709" i="24" s="1"/>
  <c r="Q705" i="24"/>
  <c r="AI705" i="24" s="1"/>
  <c r="W700" i="24"/>
  <c r="Q690" i="24"/>
  <c r="AI690" i="24" s="1"/>
  <c r="Q685" i="24"/>
  <c r="AI685" i="24" s="1"/>
  <c r="W630" i="24"/>
  <c r="Q623" i="24"/>
  <c r="AI623" i="24" s="1"/>
  <c r="Q619" i="24"/>
  <c r="AI619" i="24" s="1"/>
  <c r="Q607" i="24"/>
  <c r="AI607" i="24" s="1"/>
  <c r="Q603" i="24"/>
  <c r="AI603" i="24" s="1"/>
  <c r="W594" i="24"/>
  <c r="W590" i="24"/>
  <c r="W586" i="24"/>
  <c r="W582" i="24"/>
  <c r="W578" i="24"/>
  <c r="W574" i="24"/>
  <c r="W570" i="24"/>
  <c r="W566" i="24"/>
  <c r="W562" i="24"/>
  <c r="Q551" i="24"/>
  <c r="AI551" i="24" s="1"/>
  <c r="W519" i="24"/>
  <c r="W464" i="24"/>
  <c r="W460" i="24"/>
  <c r="N460" i="24"/>
  <c r="AH460" i="24" s="1"/>
  <c r="W455" i="24"/>
  <c r="W451" i="24"/>
  <c r="AI451" i="24"/>
  <c r="N448" i="24"/>
  <c r="Q448" i="24" s="1"/>
  <c r="AI448" i="24" s="1"/>
  <c r="AG448" i="24"/>
  <c r="AF428" i="24"/>
  <c r="Q400" i="24"/>
  <c r="AI400" i="24" s="1"/>
  <c r="AH400" i="24"/>
  <c r="Q368" i="24"/>
  <c r="AI368" i="24" s="1"/>
  <c r="AH368" i="24"/>
  <c r="Q331" i="24"/>
  <c r="AI331" i="24" s="1"/>
  <c r="AH331" i="24"/>
  <c r="Q303" i="24"/>
  <c r="AI303" i="24" s="1"/>
  <c r="AH303" i="24"/>
  <c r="W452" i="24"/>
  <c r="W424" i="24"/>
  <c r="W418" i="24"/>
  <c r="AG416" i="24"/>
  <c r="AG412" i="24"/>
  <c r="AG408" i="24"/>
  <c r="AH404" i="24"/>
  <c r="W404" i="24"/>
  <c r="AG401" i="24"/>
  <c r="AG400" i="24"/>
  <c r="AG396" i="24"/>
  <c r="W390" i="24"/>
  <c r="W388" i="24"/>
  <c r="W385" i="24"/>
  <c r="W383" i="24"/>
  <c r="W353" i="24"/>
  <c r="AH348" i="24"/>
  <c r="W348" i="24"/>
  <c r="AG345" i="24"/>
  <c r="AH335" i="24"/>
  <c r="AG327" i="24"/>
  <c r="W325" i="24"/>
  <c r="W323" i="24"/>
  <c r="W319" i="24"/>
  <c r="W317" i="24"/>
  <c r="W283" i="24"/>
  <c r="W281" i="24"/>
  <c r="AH275" i="24"/>
  <c r="AH271" i="24"/>
  <c r="AI254" i="24"/>
  <c r="AI250" i="24"/>
  <c r="W247" i="24"/>
  <c r="AI246" i="24"/>
  <c r="AG243" i="24"/>
  <c r="AG239" i="24"/>
  <c r="AH231" i="24"/>
  <c r="AH227" i="24"/>
  <c r="N225" i="24"/>
  <c r="Q200" i="24"/>
  <c r="AI200" i="24" s="1"/>
  <c r="AH144" i="24"/>
  <c r="Q144" i="24"/>
  <c r="AI144" i="24" s="1"/>
  <c r="AG73" i="24"/>
  <c r="N73" i="24"/>
  <c r="AH73" i="24" s="1"/>
  <c r="Q69" i="24"/>
  <c r="AI69" i="24" s="1"/>
  <c r="AH69" i="24"/>
  <c r="Q328" i="24"/>
  <c r="AI328" i="24" s="1"/>
  <c r="W320" i="24"/>
  <c r="W284" i="24"/>
  <c r="Q276" i="24"/>
  <c r="AI276" i="24" s="1"/>
  <c r="W252" i="24"/>
  <c r="W223" i="24"/>
  <c r="W220" i="24"/>
  <c r="W213" i="24"/>
  <c r="N211" i="24"/>
  <c r="Q211" i="24" s="1"/>
  <c r="AI211" i="24" s="1"/>
  <c r="AG211" i="24"/>
  <c r="AF200" i="24"/>
  <c r="AG109" i="24"/>
  <c r="N109" i="24"/>
  <c r="AH109" i="24" s="1"/>
  <c r="Q105" i="24"/>
  <c r="AI105" i="24" s="1"/>
  <c r="AH105" i="24"/>
  <c r="AG101" i="24"/>
  <c r="N101" i="24"/>
  <c r="AH101" i="24" s="1"/>
  <c r="W85" i="24"/>
  <c r="AG85" i="24"/>
  <c r="N77" i="24"/>
  <c r="Q77" i="24" s="1"/>
  <c r="AI77" i="24" s="1"/>
  <c r="AG77" i="24"/>
  <c r="AG65" i="24"/>
  <c r="N65" i="24"/>
  <c r="AH65" i="24" s="1"/>
  <c r="AG61" i="24"/>
  <c r="N61" i="24"/>
  <c r="AH61" i="24" s="1"/>
  <c r="W52" i="24"/>
  <c r="AG52" i="24"/>
  <c r="W184" i="24"/>
  <c r="W152" i="24"/>
  <c r="Q134" i="24"/>
  <c r="AI134" i="24" s="1"/>
  <c r="W122" i="24"/>
  <c r="W89" i="24"/>
  <c r="W60" i="24"/>
  <c r="W53" i="24"/>
  <c r="W215" i="24"/>
  <c r="W214" i="24"/>
  <c r="W196" i="24"/>
  <c r="N192" i="24"/>
  <c r="AH192" i="24" s="1"/>
  <c r="W187" i="24"/>
  <c r="W186" i="24"/>
  <c r="W183" i="24"/>
  <c r="W181" i="24"/>
  <c r="AG176" i="24"/>
  <c r="N176" i="24"/>
  <c r="AG172" i="24"/>
  <c r="AG168" i="24"/>
  <c r="AH164" i="24"/>
  <c r="W164" i="24"/>
  <c r="W153" i="24"/>
  <c r="W148" i="24"/>
  <c r="W147" i="24"/>
  <c r="AG144" i="24"/>
  <c r="AG138" i="24"/>
  <c r="AF134" i="24"/>
  <c r="AH133" i="24"/>
  <c r="AG130" i="24"/>
  <c r="Q130" i="24"/>
  <c r="AI130" i="24" s="1"/>
  <c r="AI120" i="24"/>
  <c r="W117" i="24"/>
  <c r="W114" i="24"/>
  <c r="W112" i="24"/>
  <c r="Q109" i="24"/>
  <c r="AI109" i="24" s="1"/>
  <c r="AG106" i="24"/>
  <c r="Q106" i="24"/>
  <c r="AI106" i="24" s="1"/>
  <c r="AG105" i="24"/>
  <c r="AF98" i="24"/>
  <c r="N97" i="24"/>
  <c r="AH97" i="24" s="1"/>
  <c r="AG78" i="24"/>
  <c r="Q78" i="24"/>
  <c r="AI78" i="24" s="1"/>
  <c r="AF77" i="24"/>
  <c r="Q73" i="24"/>
  <c r="AI73" i="24" s="1"/>
  <c r="AG70" i="24"/>
  <c r="Q70" i="24"/>
  <c r="AI70" i="24" s="1"/>
  <c r="AG69" i="24"/>
  <c r="N44" i="24"/>
  <c r="N41" i="24"/>
  <c r="AH41" i="24" s="1"/>
  <c r="N40" i="24"/>
  <c r="AH40" i="24" s="1"/>
  <c r="N37" i="24"/>
  <c r="AH37" i="24" s="1"/>
  <c r="AF30" i="24"/>
  <c r="W25" i="24"/>
  <c r="W17" i="24"/>
  <c r="W1524" i="24"/>
  <c r="AG1524" i="24"/>
  <c r="W1517" i="24"/>
  <c r="W1476" i="24"/>
  <c r="AG1476" i="24"/>
  <c r="W1469" i="24"/>
  <c r="W1460" i="24"/>
  <c r="AG1460" i="24"/>
  <c r="AG1444" i="24"/>
  <c r="W1444" i="24"/>
  <c r="W1428" i="24"/>
  <c r="AG1428" i="24"/>
  <c r="AG1348" i="24"/>
  <c r="W1348" i="24"/>
  <c r="W1309" i="24"/>
  <c r="W1277" i="24"/>
  <c r="W1157" i="24"/>
  <c r="W1148" i="24"/>
  <c r="AG1148" i="24"/>
  <c r="W1100" i="24"/>
  <c r="AG1100" i="24"/>
  <c r="W1093" i="24"/>
  <c r="W1077" i="24"/>
  <c r="W1025" i="24"/>
  <c r="AG1025" i="24"/>
  <c r="AG1012" i="24"/>
  <c r="W990" i="24"/>
  <c r="W902" i="24"/>
  <c r="Q768" i="24"/>
  <c r="AI768" i="24" s="1"/>
  <c r="AH768" i="24"/>
  <c r="AG725" i="24"/>
  <c r="W1563" i="24"/>
  <c r="W1508" i="24"/>
  <c r="W1492" i="24"/>
  <c r="W1467" i="24"/>
  <c r="W1465" i="24"/>
  <c r="W1451" i="24"/>
  <c r="W1560" i="24"/>
  <c r="AG1560" i="24"/>
  <c r="W1550" i="24"/>
  <c r="W1534" i="24"/>
  <c r="AG1528" i="24"/>
  <c r="W1528" i="24"/>
  <c r="W1518" i="24"/>
  <c r="AG1512" i="24"/>
  <c r="W1512" i="24"/>
  <c r="W1502" i="24"/>
  <c r="W1486" i="24"/>
  <c r="W1480" i="24"/>
  <c r="AG1480" i="24"/>
  <c r="W1470" i="24"/>
  <c r="W1454" i="24"/>
  <c r="W1438" i="24"/>
  <c r="W1432" i="24"/>
  <c r="AG1432" i="24"/>
  <c r="W1422" i="24"/>
  <c r="W1416" i="24"/>
  <c r="AG1416" i="24"/>
  <c r="W1406" i="24"/>
  <c r="W1390" i="24"/>
  <c r="W1374" i="24"/>
  <c r="W1358" i="24"/>
  <c r="AG1352" i="24"/>
  <c r="W1352" i="24"/>
  <c r="W1342" i="24"/>
  <c r="W1336" i="24"/>
  <c r="AG1336" i="24"/>
  <c r="W1326" i="24"/>
  <c r="W1310" i="24"/>
  <c r="W1294" i="24"/>
  <c r="W1278" i="24"/>
  <c r="AG1272" i="24"/>
  <c r="W1272" i="24"/>
  <c r="W1243" i="24"/>
  <c r="W1238" i="24"/>
  <c r="W1227" i="24"/>
  <c r="W1222" i="24"/>
  <c r="W1216" i="24"/>
  <c r="AG1216" i="24"/>
  <c r="W1211" i="24"/>
  <c r="W1206" i="24"/>
  <c r="W1200" i="24"/>
  <c r="AG1200" i="24"/>
  <c r="W1195" i="24"/>
  <c r="W1190" i="24"/>
  <c r="W1184" i="24"/>
  <c r="AG1184" i="24"/>
  <c r="W1179" i="24"/>
  <c r="W1174" i="24"/>
  <c r="W1168" i="24"/>
  <c r="AG1168" i="24"/>
  <c r="W1158" i="24"/>
  <c r="W1152" i="24"/>
  <c r="AG1152" i="24"/>
  <c r="W1142" i="24"/>
  <c r="W1136" i="24"/>
  <c r="AG1136" i="24"/>
  <c r="W1126" i="24"/>
  <c r="W1120" i="24"/>
  <c r="AG1120" i="24"/>
  <c r="W1110" i="24"/>
  <c r="W1104" i="24"/>
  <c r="AG1104" i="24"/>
  <c r="W1094" i="24"/>
  <c r="W1088" i="24"/>
  <c r="AG1088" i="24"/>
  <c r="W1078" i="24"/>
  <c r="W1072" i="24"/>
  <c r="AG1072" i="24"/>
  <c r="W1062" i="24"/>
  <c r="W1056" i="24"/>
  <c r="AG1056" i="24"/>
  <c r="W1046" i="24"/>
  <c r="W1040" i="24"/>
  <c r="AG1040" i="24"/>
  <c r="AG1010" i="24"/>
  <c r="W1010" i="24"/>
  <c r="AG994" i="24"/>
  <c r="W994" i="24"/>
  <c r="AI950" i="24"/>
  <c r="W950" i="24"/>
  <c r="W911" i="24"/>
  <c r="AH911" i="24"/>
  <c r="AG910" i="24"/>
  <c r="W910" i="24"/>
  <c r="AG833" i="24"/>
  <c r="AF775" i="24"/>
  <c r="Q775" i="24"/>
  <c r="Q766" i="24"/>
  <c r="AI766" i="24" s="1"/>
  <c r="AF766" i="24"/>
  <c r="W731" i="24"/>
  <c r="AI731" i="24"/>
  <c r="Q716" i="24"/>
  <c r="AI716" i="24" s="1"/>
  <c r="AH716" i="24"/>
  <c r="W1556" i="24"/>
  <c r="AG1556" i="24"/>
  <c r="W1501" i="24"/>
  <c r="W1485" i="24"/>
  <c r="W1453" i="24"/>
  <c r="W1412" i="24"/>
  <c r="AG1412" i="24"/>
  <c r="W1405" i="24"/>
  <c r="W1205" i="24"/>
  <c r="W1196" i="24"/>
  <c r="AG1196" i="24"/>
  <c r="W1189" i="24"/>
  <c r="W1132" i="24"/>
  <c r="AG1132" i="24"/>
  <c r="W1116" i="24"/>
  <c r="AG1116" i="24"/>
  <c r="W1061" i="24"/>
  <c r="W1052" i="24"/>
  <c r="AG1052" i="24"/>
  <c r="W1036" i="24"/>
  <c r="AG1036" i="24"/>
  <c r="AG978" i="24"/>
  <c r="W978" i="24"/>
  <c r="W973" i="24"/>
  <c r="AG944" i="24"/>
  <c r="AG889" i="24"/>
  <c r="W889" i="24"/>
  <c r="W887" i="24"/>
  <c r="AF855" i="24"/>
  <c r="Q855" i="24"/>
  <c r="AI855" i="24" s="1"/>
  <c r="AG781" i="24"/>
  <c r="W1531" i="24"/>
  <c r="W1520" i="24"/>
  <c r="AG1520" i="24"/>
  <c r="W1515" i="24"/>
  <c r="W1513" i="24"/>
  <c r="W1499" i="24"/>
  <c r="W1497" i="24"/>
  <c r="W1456" i="24"/>
  <c r="AG1456" i="24"/>
  <c r="W1419" i="24"/>
  <c r="W1403" i="24"/>
  <c r="W1387" i="24"/>
  <c r="W1380" i="24"/>
  <c r="W1376" i="24"/>
  <c r="AG1376" i="24"/>
  <c r="W1371" i="24"/>
  <c r="W1364" i="24"/>
  <c r="W1355" i="24"/>
  <c r="W1339" i="24"/>
  <c r="W1332" i="24"/>
  <c r="AG1328" i="24"/>
  <c r="W1328" i="24"/>
  <c r="W1323" i="24"/>
  <c r="W1316" i="24"/>
  <c r="W1312" i="24"/>
  <c r="AG1312" i="24"/>
  <c r="W1307" i="24"/>
  <c r="W1291" i="24"/>
  <c r="AG1280" i="24"/>
  <c r="W1280" i="24"/>
  <c r="W1275" i="24"/>
  <c r="W1268" i="24"/>
  <c r="W1262" i="24"/>
  <c r="W1259" i="24"/>
  <c r="W1256" i="24"/>
  <c r="W1251" i="24"/>
  <c r="W1244" i="24"/>
  <c r="W1240" i="24"/>
  <c r="AG1240" i="24"/>
  <c r="W1235" i="24"/>
  <c r="W1228" i="24"/>
  <c r="W1224" i="24"/>
  <c r="AG1224" i="24"/>
  <c r="W1219" i="24"/>
  <c r="W1208" i="24"/>
  <c r="AG1208" i="24"/>
  <c r="W1203" i="24"/>
  <c r="W1192" i="24"/>
  <c r="AG1192" i="24"/>
  <c r="W1187" i="24"/>
  <c r="W1176" i="24"/>
  <c r="AG1176" i="24"/>
  <c r="W1171" i="24"/>
  <c r="W1160" i="24"/>
  <c r="AG1160" i="24"/>
  <c r="W1155" i="24"/>
  <c r="W1144" i="24"/>
  <c r="AG1144" i="24"/>
  <c r="W1139" i="24"/>
  <c r="W1128" i="24"/>
  <c r="AG1128" i="24"/>
  <c r="W1123" i="24"/>
  <c r="W1112" i="24"/>
  <c r="AG1112" i="24"/>
  <c r="W1107" i="24"/>
  <c r="W1096" i="24"/>
  <c r="AG1096" i="24"/>
  <c r="W1091" i="24"/>
  <c r="W1080" i="24"/>
  <c r="AG1080" i="24"/>
  <c r="W1075" i="24"/>
  <c r="W1064" i="24"/>
  <c r="AG1064" i="24"/>
  <c r="W1059" i="24"/>
  <c r="W1048" i="24"/>
  <c r="AG1048" i="24"/>
  <c r="W1043" i="24"/>
  <c r="W1034" i="24"/>
  <c r="W1013" i="24"/>
  <c r="W1009" i="24"/>
  <c r="AG1009" i="24"/>
  <c r="W997" i="24"/>
  <c r="W993" i="24"/>
  <c r="AG993" i="24"/>
  <c r="AG953" i="24"/>
  <c r="W953" i="24"/>
  <c r="AI935" i="24"/>
  <c r="W915" i="24"/>
  <c r="AH915" i="24"/>
  <c r="AF831" i="24"/>
  <c r="Q831" i="24"/>
  <c r="AI831" i="24" s="1"/>
  <c r="Q822" i="24"/>
  <c r="AI822" i="24" s="1"/>
  <c r="AF822" i="24"/>
  <c r="AG777" i="24"/>
  <c r="AF755" i="24"/>
  <c r="Q755" i="24"/>
  <c r="AI755" i="24" s="1"/>
  <c r="Q726" i="24"/>
  <c r="AI726" i="24" s="1"/>
  <c r="W1540" i="24"/>
  <c r="AG1540" i="24"/>
  <c r="AG1396" i="24"/>
  <c r="W1396" i="24"/>
  <c r="W1373" i="24"/>
  <c r="W1357" i="24"/>
  <c r="W1325" i="24"/>
  <c r="AG1300" i="24"/>
  <c r="W1300" i="24"/>
  <c r="W1293" i="24"/>
  <c r="W1284" i="24"/>
  <c r="AG1284" i="24"/>
  <c r="W1221" i="24"/>
  <c r="W1212" i="24"/>
  <c r="AG1212" i="24"/>
  <c r="W1180" i="24"/>
  <c r="AG1180" i="24"/>
  <c r="W1164" i="24"/>
  <c r="AG1164" i="24"/>
  <c r="W1109" i="24"/>
  <c r="W1084" i="24"/>
  <c r="AG1084" i="24"/>
  <c r="W1068" i="24"/>
  <c r="AG1068" i="24"/>
  <c r="AG996" i="24"/>
  <c r="W1547" i="24"/>
  <c r="W1488" i="24"/>
  <c r="AG1488" i="24"/>
  <c r="W1483" i="24"/>
  <c r="W1435" i="24"/>
  <c r="W1559" i="24"/>
  <c r="W1554" i="24"/>
  <c r="W1552" i="24"/>
  <c r="AG1548" i="24"/>
  <c r="W1548" i="24"/>
  <c r="W1543" i="24"/>
  <c r="W1538" i="24"/>
  <c r="W1536" i="24"/>
  <c r="W1532" i="24"/>
  <c r="AG1532" i="24"/>
  <c r="W1527" i="24"/>
  <c r="W1522" i="24"/>
  <c r="AG1516" i="24"/>
  <c r="W1516" i="24"/>
  <c r="W1511" i="24"/>
  <c r="W1506" i="24"/>
  <c r="W1504" i="24"/>
  <c r="W1500" i="24"/>
  <c r="AG1500" i="24"/>
  <c r="W1495" i="24"/>
  <c r="W1490" i="24"/>
  <c r="W1479" i="24"/>
  <c r="W1474" i="24"/>
  <c r="W1472" i="24"/>
  <c r="W1463" i="24"/>
  <c r="W1458" i="24"/>
  <c r="W1447" i="24"/>
  <c r="W1442" i="24"/>
  <c r="W1440" i="24"/>
  <c r="AG1436" i="24"/>
  <c r="W1436" i="24"/>
  <c r="W1431" i="24"/>
  <c r="W1426" i="24"/>
  <c r="W1424" i="24"/>
  <c r="W1420" i="24"/>
  <c r="AG1420" i="24"/>
  <c r="W1415" i="24"/>
  <c r="W1410" i="24"/>
  <c r="W1408" i="24"/>
  <c r="W1399" i="24"/>
  <c r="W1394" i="24"/>
  <c r="W1392" i="24"/>
  <c r="W1388" i="24"/>
  <c r="AG1388" i="24"/>
  <c r="W1383" i="24"/>
  <c r="W1378" i="24"/>
  <c r="W1372" i="24"/>
  <c r="AG1372" i="24"/>
  <c r="W1367" i="24"/>
  <c r="W1362" i="24"/>
  <c r="W1360" i="24"/>
  <c r="W1351" i="24"/>
  <c r="W1346" i="24"/>
  <c r="W1344" i="24"/>
  <c r="W1335" i="24"/>
  <c r="W1330" i="24"/>
  <c r="W1319" i="24"/>
  <c r="W1314" i="24"/>
  <c r="W1308" i="24"/>
  <c r="AG1308" i="24"/>
  <c r="W1303" i="24"/>
  <c r="W1298" i="24"/>
  <c r="W1296" i="24"/>
  <c r="W1287" i="24"/>
  <c r="W1282" i="24"/>
  <c r="W1271" i="24"/>
  <c r="W1264" i="24"/>
  <c r="AG1264" i="24"/>
  <c r="W1258" i="24"/>
  <c r="W1255" i="24"/>
  <c r="W1252" i="24"/>
  <c r="AG1252" i="24"/>
  <c r="W1247" i="24"/>
  <c r="W1242" i="24"/>
  <c r="AG1236" i="24"/>
  <c r="W1236" i="24"/>
  <c r="W1231" i="24"/>
  <c r="W1226" i="24"/>
  <c r="W1220" i="24"/>
  <c r="AG1220" i="24"/>
  <c r="W1215" i="24"/>
  <c r="W1210" i="24"/>
  <c r="W1204" i="24"/>
  <c r="AG1204" i="24"/>
  <c r="W1199" i="24"/>
  <c r="W1194" i="24"/>
  <c r="W1188" i="24"/>
  <c r="AG1188" i="24"/>
  <c r="W1183" i="24"/>
  <c r="W1178" i="24"/>
  <c r="W1172" i="24"/>
  <c r="AG1172" i="24"/>
  <c r="W1167" i="24"/>
  <c r="W1162" i="24"/>
  <c r="W1156" i="24"/>
  <c r="AG1156" i="24"/>
  <c r="W1151" i="24"/>
  <c r="W1146" i="24"/>
  <c r="W1140" i="24"/>
  <c r="AG1140" i="24"/>
  <c r="W1135" i="24"/>
  <c r="W1130" i="24"/>
  <c r="W1124" i="24"/>
  <c r="AG1124" i="24"/>
  <c r="W1119" i="24"/>
  <c r="W1114" i="24"/>
  <c r="W1108" i="24"/>
  <c r="AG1108" i="24"/>
  <c r="W1103" i="24"/>
  <c r="W1098" i="24"/>
  <c r="W1092" i="24"/>
  <c r="AG1092" i="24"/>
  <c r="W1087" i="24"/>
  <c r="W1082" i="24"/>
  <c r="W1076" i="24"/>
  <c r="AG1076" i="24"/>
  <c r="W1071" i="24"/>
  <c r="W1066" i="24"/>
  <c r="W1060" i="24"/>
  <c r="AG1060" i="24"/>
  <c r="W1055" i="24"/>
  <c r="W1050" i="24"/>
  <c r="W1044" i="24"/>
  <c r="AG1044" i="24"/>
  <c r="W1039" i="24"/>
  <c r="AH1031" i="24"/>
  <c r="AG1026" i="24"/>
  <c r="W1026" i="24"/>
  <c r="W1019" i="24"/>
  <c r="AI1002" i="24"/>
  <c r="W981" i="24"/>
  <c r="W977" i="24"/>
  <c r="AG977" i="24"/>
  <c r="AG938" i="24"/>
  <c r="W938" i="24"/>
  <c r="AI886" i="24"/>
  <c r="W886" i="24"/>
  <c r="AG870" i="24"/>
  <c r="W870" i="24"/>
  <c r="AI867" i="24"/>
  <c r="Q824" i="24"/>
  <c r="AI824" i="24" s="1"/>
  <c r="AH824" i="24"/>
  <c r="AH812" i="24"/>
  <c r="AF803" i="24"/>
  <c r="Q803" i="24"/>
  <c r="AI803" i="24" s="1"/>
  <c r="W787" i="24"/>
  <c r="AI787" i="24"/>
  <c r="Q778" i="24"/>
  <c r="AI778" i="24" s="1"/>
  <c r="AF726" i="24"/>
  <c r="AF723" i="24"/>
  <c r="Q723" i="24"/>
  <c r="Q714" i="24"/>
  <c r="AI714" i="24" s="1"/>
  <c r="AF714" i="24"/>
  <c r="AH704" i="24"/>
  <c r="Q674" i="24"/>
  <c r="AI674" i="24" s="1"/>
  <c r="AF641" i="24"/>
  <c r="Q641" i="24"/>
  <c r="AI641" i="24" s="1"/>
  <c r="N576" i="24"/>
  <c r="AH576" i="24" s="1"/>
  <c r="AF576" i="24"/>
  <c r="N415" i="24"/>
  <c r="AH415" i="24" s="1"/>
  <c r="AF415" i="24"/>
  <c r="N365" i="24"/>
  <c r="AH365" i="24" s="1"/>
  <c r="AG365" i="24"/>
  <c r="N292" i="24"/>
  <c r="AH292" i="24" s="1"/>
  <c r="AG292" i="24"/>
  <c r="W1033" i="24"/>
  <c r="W1024" i="24"/>
  <c r="W1018" i="24"/>
  <c r="W1008" i="24"/>
  <c r="W1001" i="24"/>
  <c r="W992" i="24"/>
  <c r="W986" i="24"/>
  <c r="W985" i="24"/>
  <c r="W976" i="24"/>
  <c r="W970" i="24"/>
  <c r="W963" i="24"/>
  <c r="AG958" i="24"/>
  <c r="W958" i="24"/>
  <c r="AH943" i="24"/>
  <c r="W928" i="24"/>
  <c r="W921" i="24"/>
  <c r="W913" i="24"/>
  <c r="W909" i="24"/>
  <c r="W906" i="24"/>
  <c r="W899" i="24"/>
  <c r="AG894" i="24"/>
  <c r="W894" i="24"/>
  <c r="AH879" i="24"/>
  <c r="AI863" i="24"/>
  <c r="Q858" i="24"/>
  <c r="AI858" i="24" s="1"/>
  <c r="W854" i="24"/>
  <c r="Q853" i="24"/>
  <c r="AI853" i="24" s="1"/>
  <c r="Q851" i="24"/>
  <c r="AF839" i="24"/>
  <c r="Q839" i="24"/>
  <c r="AG821" i="24"/>
  <c r="W817" i="24"/>
  <c r="AI811" i="24"/>
  <c r="Q806" i="24"/>
  <c r="AI806" i="24" s="1"/>
  <c r="AF795" i="24"/>
  <c r="Q795" i="24"/>
  <c r="Q758" i="24"/>
  <c r="AI758" i="24" s="1"/>
  <c r="AF739" i="24"/>
  <c r="Q739" i="24"/>
  <c r="AG713" i="24"/>
  <c r="W709" i="24"/>
  <c r="Q698" i="24"/>
  <c r="AI698" i="24" s="1"/>
  <c r="AF691" i="24"/>
  <c r="Q691" i="24"/>
  <c r="AG673" i="24"/>
  <c r="AH650" i="24"/>
  <c r="Q644" i="24"/>
  <c r="AI644" i="24" s="1"/>
  <c r="N584" i="24"/>
  <c r="AH584" i="24" s="1"/>
  <c r="AF584" i="24"/>
  <c r="AH518" i="24"/>
  <c r="Q518" i="24"/>
  <c r="AI518" i="24" s="1"/>
  <c r="Q496" i="24"/>
  <c r="AI496" i="24" s="1"/>
  <c r="N496" i="24"/>
  <c r="AH496" i="24" s="1"/>
  <c r="W496" i="24"/>
  <c r="AF496" i="24"/>
  <c r="AG339" i="24"/>
  <c r="N339" i="24"/>
  <c r="AH339" i="24" s="1"/>
  <c r="W334" i="24"/>
  <c r="Q334" i="24"/>
  <c r="AI334" i="24" s="1"/>
  <c r="AH334" i="24"/>
  <c r="AF687" i="24"/>
  <c r="Q687" i="24"/>
  <c r="AI687" i="24" s="1"/>
  <c r="Q654" i="24"/>
  <c r="AI654" i="24" s="1"/>
  <c r="AG654" i="24"/>
  <c r="Q632" i="24"/>
  <c r="AI632" i="24" s="1"/>
  <c r="AF632" i="24"/>
  <c r="AG519" i="24"/>
  <c r="N491" i="24"/>
  <c r="AH491" i="24" s="1"/>
  <c r="AG491" i="24"/>
  <c r="N381" i="24"/>
  <c r="AH381" i="24" s="1"/>
  <c r="AG381" i="24"/>
  <c r="N347" i="24"/>
  <c r="AH347" i="24" s="1"/>
  <c r="AF347" i="24"/>
  <c r="Q347" i="24"/>
  <c r="AI347" i="24" s="1"/>
  <c r="AG57" i="24"/>
  <c r="W57" i="24"/>
  <c r="W1032" i="24"/>
  <c r="W1016" i="24"/>
  <c r="W1000" i="24"/>
  <c r="W984" i="24"/>
  <c r="W960" i="24"/>
  <c r="W945" i="24"/>
  <c r="W941" i="24"/>
  <c r="W931" i="24"/>
  <c r="AG926" i="24"/>
  <c r="W926" i="24"/>
  <c r="W896" i="24"/>
  <c r="W881" i="24"/>
  <c r="W872" i="24"/>
  <c r="AG841" i="24"/>
  <c r="Q833" i="24"/>
  <c r="AI833" i="24" s="1"/>
  <c r="W824" i="24"/>
  <c r="AF819" i="24"/>
  <c r="Q819" i="24"/>
  <c r="AI819" i="24" s="1"/>
  <c r="AG797" i="24"/>
  <c r="Q782" i="24"/>
  <c r="AI782" i="24" s="1"/>
  <c r="W782" i="24"/>
  <c r="Q777" i="24"/>
  <c r="AI777" i="24" s="1"/>
  <c r="W768" i="24"/>
  <c r="AG741" i="24"/>
  <c r="Q725" i="24"/>
  <c r="AI725" i="24" s="1"/>
  <c r="W716" i="24"/>
  <c r="AF711" i="24"/>
  <c r="Q711" i="24"/>
  <c r="AI711" i="24" s="1"/>
  <c r="W693" i="24"/>
  <c r="AF674" i="24"/>
  <c r="AF671" i="24"/>
  <c r="Q671" i="24"/>
  <c r="AI671" i="24" s="1"/>
  <c r="W641" i="24"/>
  <c r="Q634" i="24"/>
  <c r="AI634" i="24" s="1"/>
  <c r="AH634" i="24"/>
  <c r="Q568" i="24"/>
  <c r="AI568" i="24" s="1"/>
  <c r="N568" i="24"/>
  <c r="AH568" i="24" s="1"/>
  <c r="AF568" i="24"/>
  <c r="AH542" i="24"/>
  <c r="Q484" i="24"/>
  <c r="AI484" i="24" s="1"/>
  <c r="N484" i="24"/>
  <c r="AH484" i="24" s="1"/>
  <c r="AG484" i="24"/>
  <c r="AG661" i="24"/>
  <c r="W490" i="24"/>
  <c r="AH490" i="24"/>
  <c r="W350" i="24"/>
  <c r="Q327" i="24"/>
  <c r="AI327" i="24" s="1"/>
  <c r="AH327" i="24"/>
  <c r="W1030" i="24"/>
  <c r="W1020" i="24"/>
  <c r="W1014" i="24"/>
  <c r="W1004" i="24"/>
  <c r="W998" i="24"/>
  <c r="W988" i="24"/>
  <c r="W982" i="24"/>
  <c r="W969" i="24"/>
  <c r="W961" i="24"/>
  <c r="W957" i="24"/>
  <c r="W954" i="24"/>
  <c r="W947" i="24"/>
  <c r="AG942" i="24"/>
  <c r="W942" i="24"/>
  <c r="AH931" i="24"/>
  <c r="AH927" i="24"/>
  <c r="W912" i="24"/>
  <c r="W905" i="24"/>
  <c r="W897" i="24"/>
  <c r="W893" i="24"/>
  <c r="W890" i="24"/>
  <c r="W883" i="24"/>
  <c r="AG878" i="24"/>
  <c r="W878" i="24"/>
  <c r="AG857" i="24"/>
  <c r="W853" i="24"/>
  <c r="AI847" i="24"/>
  <c r="Q842" i="24"/>
  <c r="AI842" i="24" s="1"/>
  <c r="W838" i="24"/>
  <c r="AG837" i="24"/>
  <c r="Q837" i="24"/>
  <c r="AI837" i="24" s="1"/>
  <c r="AG805" i="24"/>
  <c r="Q798" i="24"/>
  <c r="AI798" i="24" s="1"/>
  <c r="W798" i="24"/>
  <c r="W794" i="24"/>
  <c r="AG793" i="24"/>
  <c r="Q793" i="24"/>
  <c r="AI793" i="24" s="1"/>
  <c r="Q791" i="24"/>
  <c r="AH784" i="24"/>
  <c r="W784" i="24"/>
  <c r="AF782" i="24"/>
  <c r="AF779" i="24"/>
  <c r="Q779" i="24"/>
  <c r="AG757" i="24"/>
  <c r="W753" i="24"/>
  <c r="AI747" i="24"/>
  <c r="Q742" i="24"/>
  <c r="AI742" i="24" s="1"/>
  <c r="W742" i="24"/>
  <c r="W738" i="24"/>
  <c r="AG737" i="24"/>
  <c r="Q737" i="24"/>
  <c r="AI737" i="24" s="1"/>
  <c r="Q735" i="24"/>
  <c r="AF727" i="24"/>
  <c r="Q727" i="24"/>
  <c r="W711" i="24"/>
  <c r="AI695" i="24"/>
  <c r="W690" i="24"/>
  <c r="AG689" i="24"/>
  <c r="Q689" i="24"/>
  <c r="AI689" i="24" s="1"/>
  <c r="W671" i="24"/>
  <c r="AH657" i="24"/>
  <c r="Q657" i="24"/>
  <c r="AI657" i="24" s="1"/>
  <c r="AG643" i="24"/>
  <c r="N512" i="24"/>
  <c r="AH512" i="24" s="1"/>
  <c r="AF512" i="24"/>
  <c r="N457" i="24"/>
  <c r="AH457" i="24" s="1"/>
  <c r="AG457" i="24"/>
  <c r="AH448" i="24"/>
  <c r="N370" i="24"/>
  <c r="AH370" i="24" s="1"/>
  <c r="AF370" i="24"/>
  <c r="W968" i="24"/>
  <c r="W962" i="24"/>
  <c r="W952" i="24"/>
  <c r="W946" i="24"/>
  <c r="W936" i="24"/>
  <c r="W930" i="24"/>
  <c r="W920" i="24"/>
  <c r="W914" i="24"/>
  <c r="W904" i="24"/>
  <c r="W898" i="24"/>
  <c r="W888" i="24"/>
  <c r="W882" i="24"/>
  <c r="W876" i="24"/>
  <c r="W868" i="24"/>
  <c r="Q866" i="24"/>
  <c r="W865" i="24"/>
  <c r="Q861" i="24"/>
  <c r="AI861" i="24" s="1"/>
  <c r="Q859" i="24"/>
  <c r="W852" i="24"/>
  <c r="Q850" i="24"/>
  <c r="W849" i="24"/>
  <c r="Q845" i="24"/>
  <c r="AI845" i="24" s="1"/>
  <c r="Q843" i="24"/>
  <c r="W836" i="24"/>
  <c r="W832" i="24"/>
  <c r="Q830" i="24"/>
  <c r="W829" i="24"/>
  <c r="Q825" i="24"/>
  <c r="AI825" i="24" s="1"/>
  <c r="Q823" i="24"/>
  <c r="W816" i="24"/>
  <c r="Q814" i="24"/>
  <c r="W813" i="24"/>
  <c r="Q809" i="24"/>
  <c r="AI809" i="24" s="1"/>
  <c r="Q807" i="24"/>
  <c r="Q799" i="24"/>
  <c r="W792" i="24"/>
  <c r="Q790" i="24"/>
  <c r="W789" i="24"/>
  <c r="Q785" i="24"/>
  <c r="AI785" i="24" s="1"/>
  <c r="Q783" i="24"/>
  <c r="W776" i="24"/>
  <c r="Q774" i="24"/>
  <c r="W773" i="24"/>
  <c r="Q769" i="24"/>
  <c r="AI769" i="24" s="1"/>
  <c r="Q767" i="24"/>
  <c r="W765" i="24"/>
  <c r="Q761" i="24"/>
  <c r="AI761" i="24" s="1"/>
  <c r="Q759" i="24"/>
  <c r="W752" i="24"/>
  <c r="Q750" i="24"/>
  <c r="W749" i="24"/>
  <c r="Q745" i="24"/>
  <c r="AI745" i="24" s="1"/>
  <c r="Q743" i="24"/>
  <c r="W736" i="24"/>
  <c r="Q734" i="24"/>
  <c r="W733" i="24"/>
  <c r="W730" i="24"/>
  <c r="W724" i="24"/>
  <c r="Q722" i="24"/>
  <c r="W721" i="24"/>
  <c r="Q717" i="24"/>
  <c r="AI717" i="24" s="1"/>
  <c r="Q715" i="24"/>
  <c r="W708" i="24"/>
  <c r="Q706" i="24"/>
  <c r="W705" i="24"/>
  <c r="Q701" i="24"/>
  <c r="AI701" i="24" s="1"/>
  <c r="Q699" i="24"/>
  <c r="W697" i="24"/>
  <c r="W694" i="24"/>
  <c r="W688" i="24"/>
  <c r="Q686" i="24"/>
  <c r="W685" i="24"/>
  <c r="Q681" i="24"/>
  <c r="AI681" i="24" s="1"/>
  <c r="Q679" i="24"/>
  <c r="W672" i="24"/>
  <c r="Q670" i="24"/>
  <c r="W669" i="24"/>
  <c r="Q665" i="24"/>
  <c r="AI665" i="24" s="1"/>
  <c r="W660" i="24"/>
  <c r="AF653" i="24"/>
  <c r="Q653" i="24"/>
  <c r="W646" i="24"/>
  <c r="Q646" i="24"/>
  <c r="AI646" i="24" s="1"/>
  <c r="AG631" i="24"/>
  <c r="N593" i="24"/>
  <c r="AH593" i="24" s="1"/>
  <c r="AF593" i="24"/>
  <c r="W591" i="24"/>
  <c r="N589" i="24"/>
  <c r="Q589" i="24" s="1"/>
  <c r="AI589" i="24" s="1"/>
  <c r="AF589" i="24"/>
  <c r="AG583" i="24"/>
  <c r="N581" i="24"/>
  <c r="AF581" i="24"/>
  <c r="AG575" i="24"/>
  <c r="N573" i="24"/>
  <c r="AF573" i="24"/>
  <c r="Q573" i="24"/>
  <c r="AI573" i="24" s="1"/>
  <c r="AG567" i="24"/>
  <c r="N565" i="24"/>
  <c r="AF565" i="24"/>
  <c r="Q565" i="24"/>
  <c r="AI565" i="24" s="1"/>
  <c r="N559" i="24"/>
  <c r="AH559" i="24" s="1"/>
  <c r="N529" i="24"/>
  <c r="AH529" i="24" s="1"/>
  <c r="AF529" i="24"/>
  <c r="Q529" i="24"/>
  <c r="AI529" i="24" s="1"/>
  <c r="N524" i="24"/>
  <c r="AH524" i="24" s="1"/>
  <c r="N511" i="24"/>
  <c r="AH511" i="24" s="1"/>
  <c r="W510" i="24"/>
  <c r="AH510" i="24"/>
  <c r="N501" i="24"/>
  <c r="AH501" i="24" s="1"/>
  <c r="AF501" i="24"/>
  <c r="N495" i="24"/>
  <c r="AH495" i="24" s="1"/>
  <c r="W494" i="24"/>
  <c r="AH494" i="24"/>
  <c r="N489" i="24"/>
  <c r="AH489" i="24" s="1"/>
  <c r="AF489" i="24"/>
  <c r="Q483" i="24"/>
  <c r="AI483" i="24" s="1"/>
  <c r="AH483" i="24"/>
  <c r="AG473" i="24"/>
  <c r="N466" i="24"/>
  <c r="AH466" i="24" s="1"/>
  <c r="AF466" i="24"/>
  <c r="N462" i="24"/>
  <c r="AH462" i="24" s="1"/>
  <c r="AF462" i="24"/>
  <c r="Q412" i="24"/>
  <c r="AI412" i="24" s="1"/>
  <c r="AH412" i="24"/>
  <c r="AH408" i="24"/>
  <c r="W408" i="24"/>
  <c r="AG402" i="24"/>
  <c r="N399" i="24"/>
  <c r="AH399" i="24" s="1"/>
  <c r="AF399" i="24"/>
  <c r="N374" i="24"/>
  <c r="AH374" i="24" s="1"/>
  <c r="AF374" i="24"/>
  <c r="AH338" i="24"/>
  <c r="AF330" i="24"/>
  <c r="N330" i="24"/>
  <c r="AH330" i="24" s="1"/>
  <c r="N313" i="24"/>
  <c r="AH313" i="24" s="1"/>
  <c r="AF313" i="24"/>
  <c r="N257" i="24"/>
  <c r="AH257" i="24" s="1"/>
  <c r="K95" i="24"/>
  <c r="AG95" i="24" s="1"/>
  <c r="AF95" i="24"/>
  <c r="W680" i="24"/>
  <c r="Q678" i="24"/>
  <c r="AI678" i="24" s="1"/>
  <c r="Q673" i="24"/>
  <c r="AI673" i="24" s="1"/>
  <c r="W664" i="24"/>
  <c r="Q652" i="24"/>
  <c r="AI652" i="24" s="1"/>
  <c r="Q643" i="24"/>
  <c r="AI643" i="24" s="1"/>
  <c r="W634" i="24"/>
  <c r="AG587" i="24"/>
  <c r="N585" i="24"/>
  <c r="AH585" i="24" s="1"/>
  <c r="AF585" i="24"/>
  <c r="AG579" i="24"/>
  <c r="N577" i="24"/>
  <c r="AH577" i="24" s="1"/>
  <c r="AF577" i="24"/>
  <c r="AG571" i="24"/>
  <c r="N569" i="24"/>
  <c r="AH569" i="24" s="1"/>
  <c r="AF569" i="24"/>
  <c r="Q569" i="24"/>
  <c r="AI569" i="24" s="1"/>
  <c r="AG563" i="24"/>
  <c r="N561" i="24"/>
  <c r="AH561" i="24" s="1"/>
  <c r="AF561" i="24"/>
  <c r="Q561" i="24"/>
  <c r="AI561" i="24" s="1"/>
  <c r="W530" i="24"/>
  <c r="N509" i="24"/>
  <c r="AH509" i="24" s="1"/>
  <c r="AF509" i="24"/>
  <c r="N503" i="24"/>
  <c r="AH503" i="24" s="1"/>
  <c r="W502" i="24"/>
  <c r="AH502" i="24"/>
  <c r="N471" i="24"/>
  <c r="AH471" i="24" s="1"/>
  <c r="AF471" i="24"/>
  <c r="N467" i="24"/>
  <c r="AH467" i="24" s="1"/>
  <c r="AF467" i="24"/>
  <c r="AG461" i="24"/>
  <c r="N461" i="24"/>
  <c r="AH461" i="24" s="1"/>
  <c r="N421" i="24"/>
  <c r="AH421" i="24" s="1"/>
  <c r="N403" i="24"/>
  <c r="AH403" i="24" s="1"/>
  <c r="AF403" i="24"/>
  <c r="Q403" i="24"/>
  <c r="AI403" i="24" s="1"/>
  <c r="N297" i="24"/>
  <c r="AH297" i="24" s="1"/>
  <c r="AF297" i="24"/>
  <c r="AF67" i="24"/>
  <c r="K67" i="24"/>
  <c r="AG67" i="24" s="1"/>
  <c r="W964" i="24"/>
  <c r="W948" i="24"/>
  <c r="W932" i="24"/>
  <c r="W916" i="24"/>
  <c r="W900" i="24"/>
  <c r="W884" i="24"/>
  <c r="W873" i="24"/>
  <c r="W864" i="24"/>
  <c r="Q862" i="24"/>
  <c r="AI862" i="24" s="1"/>
  <c r="W861" i="24"/>
  <c r="Q857" i="24"/>
  <c r="AI857" i="24" s="1"/>
  <c r="W848" i="24"/>
  <c r="Q846" i="24"/>
  <c r="AI846" i="24" s="1"/>
  <c r="W845" i="24"/>
  <c r="Q841" i="24"/>
  <c r="AI841" i="24" s="1"/>
  <c r="W828" i="24"/>
  <c r="Q826" i="24"/>
  <c r="AI826" i="24" s="1"/>
  <c r="Q821" i="24"/>
  <c r="AI821" i="24" s="1"/>
  <c r="W812" i="24"/>
  <c r="Q810" i="24"/>
  <c r="AI810" i="24" s="1"/>
  <c r="W809" i="24"/>
  <c r="Q805" i="24"/>
  <c r="AI805" i="24" s="1"/>
  <c r="W801" i="24"/>
  <c r="Q797" i="24"/>
  <c r="AI797" i="24" s="1"/>
  <c r="W788" i="24"/>
  <c r="Q786" i="24"/>
  <c r="AI786" i="24" s="1"/>
  <c r="W785" i="24"/>
  <c r="Q781" i="24"/>
  <c r="AI781" i="24" s="1"/>
  <c r="W772" i="24"/>
  <c r="Q770" i="24"/>
  <c r="AI770" i="24" s="1"/>
  <c r="W769" i="24"/>
  <c r="W764" i="24"/>
  <c r="Q762" i="24"/>
  <c r="AI762" i="24" s="1"/>
  <c r="W761" i="24"/>
  <c r="Q757" i="24"/>
  <c r="AI757" i="24" s="1"/>
  <c r="W748" i="24"/>
  <c r="Q746" i="24"/>
  <c r="AI746" i="24" s="1"/>
  <c r="Q741" i="24"/>
  <c r="AI741" i="24" s="1"/>
  <c r="W732" i="24"/>
  <c r="W720" i="24"/>
  <c r="Q718" i="24"/>
  <c r="AI718" i="24" s="1"/>
  <c r="W717" i="24"/>
  <c r="Q713" i="24"/>
  <c r="AI713" i="24" s="1"/>
  <c r="W704" i="24"/>
  <c r="Q702" i="24"/>
  <c r="AI702" i="24" s="1"/>
  <c r="W701" i="24"/>
  <c r="W696" i="24"/>
  <c r="W684" i="24"/>
  <c r="Q682" i="24"/>
  <c r="AI682" i="24" s="1"/>
  <c r="W681" i="24"/>
  <c r="W678" i="24"/>
  <c r="AG677" i="24"/>
  <c r="Q677" i="24"/>
  <c r="AI677" i="24" s="1"/>
  <c r="Q675" i="24"/>
  <c r="W668" i="24"/>
  <c r="Q666" i="24"/>
  <c r="AI666" i="24" s="1"/>
  <c r="W665" i="24"/>
  <c r="W662" i="24"/>
  <c r="W652" i="24"/>
  <c r="Q649" i="24"/>
  <c r="AI649" i="24" s="1"/>
  <c r="AF645" i="24"/>
  <c r="Q645" i="24"/>
  <c r="AI625" i="24"/>
  <c r="N588" i="24"/>
  <c r="AH588" i="24" s="1"/>
  <c r="AF588" i="24"/>
  <c r="N580" i="24"/>
  <c r="AH580" i="24" s="1"/>
  <c r="AF580" i="24"/>
  <c r="N572" i="24"/>
  <c r="AH572" i="24" s="1"/>
  <c r="AF572" i="24"/>
  <c r="N564" i="24"/>
  <c r="AH564" i="24" s="1"/>
  <c r="AF564" i="24"/>
  <c r="N556" i="24"/>
  <c r="AH556" i="24" s="1"/>
  <c r="N517" i="24"/>
  <c r="AH517" i="24" s="1"/>
  <c r="AF517" i="24"/>
  <c r="Q517" i="24"/>
  <c r="AI517" i="24" s="1"/>
  <c r="N504" i="24"/>
  <c r="AH504" i="24" s="1"/>
  <c r="N493" i="24"/>
  <c r="AH493" i="24" s="1"/>
  <c r="AF493" i="24"/>
  <c r="W487" i="24"/>
  <c r="AH487" i="24"/>
  <c r="AH485" i="24"/>
  <c r="W485" i="24"/>
  <c r="AH480" i="24"/>
  <c r="AH436" i="24"/>
  <c r="N425" i="24"/>
  <c r="AH425" i="24" s="1"/>
  <c r="AG421" i="24"/>
  <c r="Q396" i="24"/>
  <c r="AI396" i="24" s="1"/>
  <c r="AH396" i="24"/>
  <c r="N391" i="24"/>
  <c r="AH391" i="24" s="1"/>
  <c r="AF391" i="24"/>
  <c r="W391" i="24"/>
  <c r="W389" i="24"/>
  <c r="W386" i="24"/>
  <c r="N369" i="24"/>
  <c r="AH369" i="24" s="1"/>
  <c r="AG369" i="24"/>
  <c r="N358" i="24"/>
  <c r="AH358" i="24" s="1"/>
  <c r="W358" i="24"/>
  <c r="AF358" i="24"/>
  <c r="AG346" i="24"/>
  <c r="N343" i="24"/>
  <c r="AH343" i="24" s="1"/>
  <c r="AG343" i="24"/>
  <c r="AF342" i="24"/>
  <c r="N342" i="24"/>
  <c r="AH342" i="24" s="1"/>
  <c r="N308" i="24"/>
  <c r="AH308" i="24" s="1"/>
  <c r="AG308" i="24"/>
  <c r="Q243" i="24"/>
  <c r="AI243" i="24" s="1"/>
  <c r="AH243" i="24"/>
  <c r="W656" i="24"/>
  <c r="W648" i="24"/>
  <c r="W642" i="24"/>
  <c r="Q640" i="24"/>
  <c r="W639" i="24"/>
  <c r="Q635" i="24"/>
  <c r="AI635" i="24" s="1"/>
  <c r="Q633" i="24"/>
  <c r="W627" i="24"/>
  <c r="W624" i="24"/>
  <c r="W623" i="24"/>
  <c r="N620" i="24"/>
  <c r="W619" i="24"/>
  <c r="N616" i="24"/>
  <c r="Q616" i="24" s="1"/>
  <c r="AI616" i="24" s="1"/>
  <c r="W615" i="24"/>
  <c r="N612" i="24"/>
  <c r="Q612" i="24" s="1"/>
  <c r="AI612" i="24" s="1"/>
  <c r="W611" i="24"/>
  <c r="N608" i="24"/>
  <c r="W607" i="24"/>
  <c r="N604" i="24"/>
  <c r="W603" i="24"/>
  <c r="N600" i="24"/>
  <c r="Q600" i="24" s="1"/>
  <c r="AI600" i="24" s="1"/>
  <c r="W599" i="24"/>
  <c r="N592" i="24"/>
  <c r="W558" i="24"/>
  <c r="N557" i="24"/>
  <c r="AF557" i="24"/>
  <c r="W555" i="24"/>
  <c r="N552" i="24"/>
  <c r="Q552" i="24" s="1"/>
  <c r="AI552" i="24" s="1"/>
  <c r="W551" i="24"/>
  <c r="N548" i="24"/>
  <c r="Q548" i="24" s="1"/>
  <c r="AI548" i="24" s="1"/>
  <c r="W547" i="24"/>
  <c r="N544" i="24"/>
  <c r="W543" i="24"/>
  <c r="N540" i="24"/>
  <c r="W539" i="24"/>
  <c r="N536" i="24"/>
  <c r="Q536" i="24" s="1"/>
  <c r="AI536" i="24" s="1"/>
  <c r="W535" i="24"/>
  <c r="Q532" i="24"/>
  <c r="AI532" i="24" s="1"/>
  <c r="N532" i="24"/>
  <c r="N525" i="24"/>
  <c r="AF525" i="24"/>
  <c r="N513" i="24"/>
  <c r="AF513" i="24"/>
  <c r="W506" i="24"/>
  <c r="N505" i="24"/>
  <c r="AF505" i="24"/>
  <c r="W498" i="24"/>
  <c r="N497" i="24"/>
  <c r="AF497" i="24"/>
  <c r="N492" i="24"/>
  <c r="N481" i="24"/>
  <c r="Q481" i="24" s="1"/>
  <c r="AI481" i="24" s="1"/>
  <c r="W479" i="24"/>
  <c r="N477" i="24"/>
  <c r="AH477" i="24" s="1"/>
  <c r="W472" i="24"/>
  <c r="N470" i="24"/>
  <c r="AH470" i="24" s="1"/>
  <c r="AF470" i="24"/>
  <c r="AG465" i="24"/>
  <c r="AH416" i="24"/>
  <c r="W416" i="24"/>
  <c r="N411" i="24"/>
  <c r="AH411" i="24" s="1"/>
  <c r="AF411" i="24"/>
  <c r="W400" i="24"/>
  <c r="N395" i="24"/>
  <c r="AH395" i="24" s="1"/>
  <c r="AF395" i="24"/>
  <c r="Q395" i="24"/>
  <c r="AI395" i="24" s="1"/>
  <c r="N378" i="24"/>
  <c r="AH378" i="24" s="1"/>
  <c r="N373" i="24"/>
  <c r="AH373" i="24" s="1"/>
  <c r="N362" i="24"/>
  <c r="AH362" i="24" s="1"/>
  <c r="N341" i="24"/>
  <c r="AH341" i="24" s="1"/>
  <c r="AF341" i="24"/>
  <c r="W314" i="24"/>
  <c r="AI314" i="24"/>
  <c r="W286" i="24"/>
  <c r="AI286" i="24"/>
  <c r="AG253" i="24"/>
  <c r="W253" i="24"/>
  <c r="W155" i="24"/>
  <c r="AI155" i="24"/>
  <c r="N98" i="24"/>
  <c r="AH98" i="24" s="1"/>
  <c r="K92" i="24"/>
  <c r="AF92" i="24"/>
  <c r="AG218" i="24"/>
  <c r="W218" i="24"/>
  <c r="N202" i="24"/>
  <c r="AH202" i="24" s="1"/>
  <c r="AF202" i="24"/>
  <c r="Q172" i="24"/>
  <c r="AI172" i="24" s="1"/>
  <c r="AH172" i="24"/>
  <c r="AG143" i="24"/>
  <c r="AG102" i="24"/>
  <c r="N102" i="24"/>
  <c r="AH102" i="24" s="1"/>
  <c r="N38" i="24"/>
  <c r="AH38" i="24" s="1"/>
  <c r="AG38" i="24"/>
  <c r="Q37" i="24"/>
  <c r="AI37" i="24" s="1"/>
  <c r="AG37" i="24"/>
  <c r="N6" i="24"/>
  <c r="L6" i="24"/>
  <c r="T6" i="24" s="1"/>
  <c r="W658" i="24"/>
  <c r="Q655" i="24"/>
  <c r="AI655" i="24" s="1"/>
  <c r="W650" i="24"/>
  <c r="Q647" i="24"/>
  <c r="AI647" i="24" s="1"/>
  <c r="W638" i="24"/>
  <c r="Q636" i="24"/>
  <c r="AI636" i="24" s="1"/>
  <c r="W635" i="24"/>
  <c r="Q631" i="24"/>
  <c r="AI631" i="24" s="1"/>
  <c r="W626" i="24"/>
  <c r="W622" i="24"/>
  <c r="N621" i="24"/>
  <c r="AF621" i="24"/>
  <c r="W618" i="24"/>
  <c r="N617" i="24"/>
  <c r="AF617" i="24"/>
  <c r="W614" i="24"/>
  <c r="N613" i="24"/>
  <c r="AF613" i="24"/>
  <c r="W610" i="24"/>
  <c r="N609" i="24"/>
  <c r="AF609" i="24"/>
  <c r="W606" i="24"/>
  <c r="N605" i="24"/>
  <c r="AF605" i="24"/>
  <c r="W602" i="24"/>
  <c r="N601" i="24"/>
  <c r="AF601" i="24"/>
  <c r="W598" i="24"/>
  <c r="N597" i="24"/>
  <c r="AF597" i="24"/>
  <c r="W595" i="24"/>
  <c r="Q587" i="24"/>
  <c r="AI587" i="24" s="1"/>
  <c r="Q583" i="24"/>
  <c r="AI583" i="24" s="1"/>
  <c r="Q579" i="24"/>
  <c r="AI579" i="24" s="1"/>
  <c r="Q575" i="24"/>
  <c r="AI575" i="24" s="1"/>
  <c r="Q571" i="24"/>
  <c r="AI571" i="24" s="1"/>
  <c r="Q567" i="24"/>
  <c r="AI567" i="24" s="1"/>
  <c r="Q563" i="24"/>
  <c r="AI563" i="24" s="1"/>
  <c r="N560" i="24"/>
  <c r="AH560" i="24" s="1"/>
  <c r="W554" i="24"/>
  <c r="N553" i="24"/>
  <c r="AF553" i="24"/>
  <c r="W550" i="24"/>
  <c r="N549" i="24"/>
  <c r="AF549" i="24"/>
  <c r="W546" i="24"/>
  <c r="N545" i="24"/>
  <c r="AF545" i="24"/>
  <c r="W542" i="24"/>
  <c r="N541" i="24"/>
  <c r="AF541" i="24"/>
  <c r="W538" i="24"/>
  <c r="N537" i="24"/>
  <c r="AF537" i="24"/>
  <c r="W534" i="24"/>
  <c r="N533" i="24"/>
  <c r="AF533" i="24"/>
  <c r="N531" i="24"/>
  <c r="AH531" i="24" s="1"/>
  <c r="N528" i="24"/>
  <c r="Q527" i="24"/>
  <c r="AI527" i="24" s="1"/>
  <c r="W523" i="24"/>
  <c r="Q516" i="24"/>
  <c r="AI516" i="24" s="1"/>
  <c r="N516" i="24"/>
  <c r="W515" i="24"/>
  <c r="Q515" i="24"/>
  <c r="AI515" i="24" s="1"/>
  <c r="Q514" i="24"/>
  <c r="AI514" i="24" s="1"/>
  <c r="N508" i="24"/>
  <c r="Q508" i="24" s="1"/>
  <c r="AI508" i="24" s="1"/>
  <c r="Q507" i="24"/>
  <c r="AI507" i="24" s="1"/>
  <c r="N500" i="24"/>
  <c r="Q500" i="24" s="1"/>
  <c r="AI500" i="24" s="1"/>
  <c r="Q499" i="24"/>
  <c r="AI499" i="24" s="1"/>
  <c r="N482" i="24"/>
  <c r="AH482" i="24" s="1"/>
  <c r="AG478" i="24"/>
  <c r="AF475" i="24"/>
  <c r="N475" i="24"/>
  <c r="AG469" i="24"/>
  <c r="N463" i="24"/>
  <c r="AF463" i="24"/>
  <c r="Q463" i="24"/>
  <c r="AI463" i="24" s="1"/>
  <c r="N459" i="24"/>
  <c r="AH459" i="24" s="1"/>
  <c r="AF459" i="24"/>
  <c r="AG458" i="24"/>
  <c r="N423" i="24"/>
  <c r="AH423" i="24" s="1"/>
  <c r="AF423" i="24"/>
  <c r="AG422" i="24"/>
  <c r="W412" i="24"/>
  <c r="N407" i="24"/>
  <c r="AH407" i="24" s="1"/>
  <c r="AF407" i="24"/>
  <c r="W392" i="24"/>
  <c r="N382" i="24"/>
  <c r="AH382" i="24" s="1"/>
  <c r="Q381" i="24"/>
  <c r="AI381" i="24" s="1"/>
  <c r="N377" i="24"/>
  <c r="AH377" i="24" s="1"/>
  <c r="N366" i="24"/>
  <c r="AH366" i="24" s="1"/>
  <c r="Q365" i="24"/>
  <c r="AI365" i="24" s="1"/>
  <c r="N361" i="24"/>
  <c r="AH361" i="24" s="1"/>
  <c r="AG354" i="24"/>
  <c r="W354" i="24"/>
  <c r="N336" i="24"/>
  <c r="AH336" i="24" s="1"/>
  <c r="N332" i="24"/>
  <c r="AH332" i="24" s="1"/>
  <c r="AF332" i="24"/>
  <c r="Q309" i="24"/>
  <c r="AI309" i="24" s="1"/>
  <c r="N309" i="24"/>
  <c r="AH309" i="24" s="1"/>
  <c r="AF309" i="24"/>
  <c r="N304" i="24"/>
  <c r="AH304" i="24" s="1"/>
  <c r="AG304" i="24"/>
  <c r="N293" i="24"/>
  <c r="AH293" i="24" s="1"/>
  <c r="AF293" i="24"/>
  <c r="AG221" i="24"/>
  <c r="W221" i="24"/>
  <c r="AG210" i="24"/>
  <c r="AG193" i="24"/>
  <c r="N193" i="24"/>
  <c r="AH193" i="24" s="1"/>
  <c r="AI187" i="24"/>
  <c r="K76" i="24"/>
  <c r="AG76" i="24" s="1"/>
  <c r="AF76" i="24"/>
  <c r="W456" i="24"/>
  <c r="Q450" i="24"/>
  <c r="AI450" i="24" s="1"/>
  <c r="N450" i="24"/>
  <c r="N446" i="24"/>
  <c r="Q446" i="24" s="1"/>
  <c r="AI446" i="24" s="1"/>
  <c r="N442" i="24"/>
  <c r="Q442" i="24" s="1"/>
  <c r="AI442" i="24" s="1"/>
  <c r="N438" i="24"/>
  <c r="Q438" i="24" s="1"/>
  <c r="AI438" i="24" s="1"/>
  <c r="N434" i="24"/>
  <c r="Q434" i="24" s="1"/>
  <c r="AI434" i="24" s="1"/>
  <c r="N430" i="24"/>
  <c r="Q430" i="24" s="1"/>
  <c r="AI430" i="24" s="1"/>
  <c r="Q426" i="24"/>
  <c r="AI426" i="24" s="1"/>
  <c r="N426" i="24"/>
  <c r="W420" i="24"/>
  <c r="Q413" i="24"/>
  <c r="AI413" i="24" s="1"/>
  <c r="Q409" i="24"/>
  <c r="AI409" i="24" s="1"/>
  <c r="Q405" i="24"/>
  <c r="AI405" i="24" s="1"/>
  <c r="Q401" i="24"/>
  <c r="AI401" i="24" s="1"/>
  <c r="Q397" i="24"/>
  <c r="AI397" i="24" s="1"/>
  <c r="Q393" i="24"/>
  <c r="AI393" i="24" s="1"/>
  <c r="W380" i="24"/>
  <c r="N379" i="24"/>
  <c r="AF379" i="24"/>
  <c r="W376" i="24"/>
  <c r="N375" i="24"/>
  <c r="AF375" i="24"/>
  <c r="W372" i="24"/>
  <c r="N371" i="24"/>
  <c r="AF371" i="24"/>
  <c r="W368" i="24"/>
  <c r="N367" i="24"/>
  <c r="AF367" i="24"/>
  <c r="W364" i="24"/>
  <c r="N363" i="24"/>
  <c r="AF363" i="24"/>
  <c r="W360" i="24"/>
  <c r="N359" i="24"/>
  <c r="AF359" i="24"/>
  <c r="W352" i="24"/>
  <c r="Q345" i="24"/>
  <c r="AI345" i="24" s="1"/>
  <c r="N337" i="24"/>
  <c r="AH337" i="24" s="1"/>
  <c r="N322" i="24"/>
  <c r="AH322" i="24" s="1"/>
  <c r="AF322" i="24"/>
  <c r="W322" i="24"/>
  <c r="N312" i="24"/>
  <c r="AH312" i="24" s="1"/>
  <c r="Q301" i="24"/>
  <c r="AI301" i="24" s="1"/>
  <c r="N301" i="24"/>
  <c r="AH301" i="24" s="1"/>
  <c r="N296" i="24"/>
  <c r="AH296" i="24" s="1"/>
  <c r="N289" i="24"/>
  <c r="AH289" i="24" s="1"/>
  <c r="W289" i="24"/>
  <c r="N209" i="24"/>
  <c r="AH209" i="24" s="1"/>
  <c r="AF209" i="24"/>
  <c r="AG201" i="24"/>
  <c r="N201" i="24"/>
  <c r="AH201" i="24" s="1"/>
  <c r="N189" i="24"/>
  <c r="AH189" i="24" s="1"/>
  <c r="N175" i="24"/>
  <c r="AH175" i="24" s="1"/>
  <c r="AF175" i="24"/>
  <c r="Q175" i="24"/>
  <c r="AI175" i="24" s="1"/>
  <c r="AG170" i="24"/>
  <c r="Q168" i="24"/>
  <c r="AI168" i="24" s="1"/>
  <c r="AH168" i="24"/>
  <c r="K83" i="24"/>
  <c r="AG83" i="24" s="1"/>
  <c r="AF83" i="24"/>
  <c r="W83" i="24"/>
  <c r="AH77" i="24"/>
  <c r="W488" i="24"/>
  <c r="W480" i="24"/>
  <c r="N478" i="24"/>
  <c r="N476" i="24"/>
  <c r="Q473" i="24"/>
  <c r="AI473" i="24" s="1"/>
  <c r="Q469" i="24"/>
  <c r="AI469" i="24" s="1"/>
  <c r="Q465" i="24"/>
  <c r="AI465" i="24" s="1"/>
  <c r="Q461" i="24"/>
  <c r="AI461" i="24" s="1"/>
  <c r="N458" i="24"/>
  <c r="AH458" i="24" s="1"/>
  <c r="W453" i="24"/>
  <c r="N449" i="24"/>
  <c r="AH449" i="24" s="1"/>
  <c r="W448" i="24"/>
  <c r="N447" i="24"/>
  <c r="AF447" i="24"/>
  <c r="N445" i="24"/>
  <c r="AH445" i="24" s="1"/>
  <c r="W444" i="24"/>
  <c r="N443" i="24"/>
  <c r="AF443" i="24"/>
  <c r="N441" i="24"/>
  <c r="AH441" i="24" s="1"/>
  <c r="W440" i="24"/>
  <c r="N439" i="24"/>
  <c r="AF439" i="24"/>
  <c r="N437" i="24"/>
  <c r="AH437" i="24" s="1"/>
  <c r="W436" i="24"/>
  <c r="N435" i="24"/>
  <c r="AF435" i="24"/>
  <c r="N433" i="24"/>
  <c r="AH433" i="24" s="1"/>
  <c r="W432" i="24"/>
  <c r="N431" i="24"/>
  <c r="AF431" i="24"/>
  <c r="N429" i="24"/>
  <c r="AH429" i="24" s="1"/>
  <c r="W428" i="24"/>
  <c r="N427" i="24"/>
  <c r="AF427" i="24"/>
  <c r="N422" i="24"/>
  <c r="AH422" i="24" s="1"/>
  <c r="W417" i="24"/>
  <c r="N414" i="24"/>
  <c r="AH414" i="24" s="1"/>
  <c r="W413" i="24"/>
  <c r="Q410" i="24"/>
  <c r="AI410" i="24" s="1"/>
  <c r="N410" i="24"/>
  <c r="W409" i="24"/>
  <c r="N406" i="24"/>
  <c r="W405" i="24"/>
  <c r="N402" i="24"/>
  <c r="AH402" i="24" s="1"/>
  <c r="W401" i="24"/>
  <c r="N398" i="24"/>
  <c r="AH398" i="24" s="1"/>
  <c r="W397" i="24"/>
  <c r="Q394" i="24"/>
  <c r="AI394" i="24" s="1"/>
  <c r="N394" i="24"/>
  <c r="W393" i="24"/>
  <c r="W384" i="24"/>
  <c r="N357" i="24"/>
  <c r="AH357" i="24" s="1"/>
  <c r="W356" i="24"/>
  <c r="N355" i="24"/>
  <c r="AF355" i="24"/>
  <c r="W349" i="24"/>
  <c r="N346" i="24"/>
  <c r="AH346" i="24" s="1"/>
  <c r="N305" i="24"/>
  <c r="AH305" i="24" s="1"/>
  <c r="Q304" i="24"/>
  <c r="AI304" i="24" s="1"/>
  <c r="N300" i="24"/>
  <c r="AH300" i="24" s="1"/>
  <c r="W255" i="24"/>
  <c r="N222" i="24"/>
  <c r="AH222" i="24" s="1"/>
  <c r="AF222" i="24"/>
  <c r="W222" i="24"/>
  <c r="W211" i="24"/>
  <c r="AH211" i="24"/>
  <c r="N205" i="24"/>
  <c r="AH205" i="24" s="1"/>
  <c r="Q204" i="24"/>
  <c r="AI204" i="24" s="1"/>
  <c r="N204" i="24"/>
  <c r="AH204" i="24" s="1"/>
  <c r="AG204" i="24"/>
  <c r="N199" i="24"/>
  <c r="AH199" i="24" s="1"/>
  <c r="AF199" i="24"/>
  <c r="N194" i="24"/>
  <c r="AH194" i="24" s="1"/>
  <c r="AF194" i="24"/>
  <c r="W172" i="24"/>
  <c r="N163" i="24"/>
  <c r="AH163" i="24" s="1"/>
  <c r="AF163" i="24"/>
  <c r="Q163" i="24"/>
  <c r="AI163" i="24" s="1"/>
  <c r="W161" i="24"/>
  <c r="N161" i="24"/>
  <c r="AH161" i="24" s="1"/>
  <c r="N111" i="24"/>
  <c r="AH111" i="24" s="1"/>
  <c r="AF111" i="24"/>
  <c r="AF75" i="24"/>
  <c r="K75" i="24"/>
  <c r="AG75" i="24" s="1"/>
  <c r="Q340" i="24"/>
  <c r="Q338" i="24"/>
  <c r="AI338" i="24" s="1"/>
  <c r="W331" i="24"/>
  <c r="N329" i="24"/>
  <c r="W328" i="24"/>
  <c r="N321" i="24"/>
  <c r="W316" i="24"/>
  <c r="W311" i="24"/>
  <c r="N310" i="24"/>
  <c r="AF310" i="24"/>
  <c r="W307" i="24"/>
  <c r="N306" i="24"/>
  <c r="AF306" i="24"/>
  <c r="W303" i="24"/>
  <c r="N302" i="24"/>
  <c r="AF302" i="24"/>
  <c r="W299" i="24"/>
  <c r="N298" i="24"/>
  <c r="AF298" i="24"/>
  <c r="W295" i="24"/>
  <c r="N294" i="24"/>
  <c r="AF294" i="24"/>
  <c r="W291" i="24"/>
  <c r="N290" i="24"/>
  <c r="AF290" i="24"/>
  <c r="W288" i="24"/>
  <c r="W285" i="24"/>
  <c r="W280" i="24"/>
  <c r="N277" i="24"/>
  <c r="Q277" i="24" s="1"/>
  <c r="AI277" i="24" s="1"/>
  <c r="W276" i="24"/>
  <c r="N273" i="24"/>
  <c r="N269" i="24"/>
  <c r="Q265" i="24"/>
  <c r="AI265" i="24" s="1"/>
  <c r="N265" i="24"/>
  <c r="Q261" i="24"/>
  <c r="AI261" i="24" s="1"/>
  <c r="N261" i="24"/>
  <c r="W251" i="24"/>
  <c r="N245" i="24"/>
  <c r="Q245" i="24" s="1"/>
  <c r="AI245" i="24" s="1"/>
  <c r="N241" i="24"/>
  <c r="N237" i="24"/>
  <c r="Q233" i="24"/>
  <c r="AI233" i="24" s="1"/>
  <c r="N233" i="24"/>
  <c r="Q229" i="24"/>
  <c r="AI229" i="24" s="1"/>
  <c r="N229" i="24"/>
  <c r="N198" i="24"/>
  <c r="AH198" i="24" s="1"/>
  <c r="AF198" i="24"/>
  <c r="N167" i="24"/>
  <c r="AH167" i="24" s="1"/>
  <c r="AF167" i="24"/>
  <c r="N158" i="24"/>
  <c r="AH158" i="24" s="1"/>
  <c r="N127" i="24"/>
  <c r="AH127" i="24" s="1"/>
  <c r="AG123" i="24"/>
  <c r="W123" i="24"/>
  <c r="AG110" i="24"/>
  <c r="N110" i="24"/>
  <c r="AH110" i="24" s="1"/>
  <c r="K88" i="24"/>
  <c r="AG88" i="24" s="1"/>
  <c r="AF88" i="24"/>
  <c r="N68" i="24"/>
  <c r="AH68" i="24" s="1"/>
  <c r="K68" i="24"/>
  <c r="AG68" i="24" s="1"/>
  <c r="AF68" i="24"/>
  <c r="N45" i="24"/>
  <c r="AH45" i="24" s="1"/>
  <c r="AG45" i="24"/>
  <c r="AG33" i="24"/>
  <c r="N33" i="24"/>
  <c r="AH33" i="24" s="1"/>
  <c r="N31" i="24"/>
  <c r="AH31" i="24" s="1"/>
  <c r="K31" i="24"/>
  <c r="AG31" i="24" s="1"/>
  <c r="AF31" i="24"/>
  <c r="Q344" i="24"/>
  <c r="AI344" i="24" s="1"/>
  <c r="W335" i="24"/>
  <c r="N333" i="24"/>
  <c r="AH333" i="24" s="1"/>
  <c r="W327" i="24"/>
  <c r="N326" i="24"/>
  <c r="AF326" i="24"/>
  <c r="W324" i="24"/>
  <c r="W315" i="24"/>
  <c r="W287" i="24"/>
  <c r="W279" i="24"/>
  <c r="N278" i="24"/>
  <c r="AF278" i="24"/>
  <c r="W275" i="24"/>
  <c r="N274" i="24"/>
  <c r="AF274" i="24"/>
  <c r="N272" i="24"/>
  <c r="AH272" i="24" s="1"/>
  <c r="W271" i="24"/>
  <c r="N270" i="24"/>
  <c r="AF270" i="24"/>
  <c r="N268" i="24"/>
  <c r="AH268" i="24" s="1"/>
  <c r="W267" i="24"/>
  <c r="N266" i="24"/>
  <c r="AF266" i="24"/>
  <c r="N264" i="24"/>
  <c r="AH264" i="24" s="1"/>
  <c r="W263" i="24"/>
  <c r="N262" i="24"/>
  <c r="AF262" i="24"/>
  <c r="N260" i="24"/>
  <c r="AH260" i="24" s="1"/>
  <c r="W259" i="24"/>
  <c r="N258" i="24"/>
  <c r="AF258" i="24"/>
  <c r="W256" i="24"/>
  <c r="W248" i="24"/>
  <c r="N244" i="24"/>
  <c r="AH244" i="24" s="1"/>
  <c r="W243" i="24"/>
  <c r="N242" i="24"/>
  <c r="AF242" i="24"/>
  <c r="N240" i="24"/>
  <c r="AH240" i="24" s="1"/>
  <c r="W239" i="24"/>
  <c r="N238" i="24"/>
  <c r="AF238" i="24"/>
  <c r="N236" i="24"/>
  <c r="AH236" i="24" s="1"/>
  <c r="W235" i="24"/>
  <c r="N234" i="24"/>
  <c r="AF234" i="24"/>
  <c r="N232" i="24"/>
  <c r="AH232" i="24" s="1"/>
  <c r="W231" i="24"/>
  <c r="N230" i="24"/>
  <c r="AF230" i="24"/>
  <c r="N228" i="24"/>
  <c r="AH228" i="24" s="1"/>
  <c r="W227" i="24"/>
  <c r="N226" i="24"/>
  <c r="AF226" i="24"/>
  <c r="W224" i="24"/>
  <c r="AF207" i="24"/>
  <c r="N207" i="24"/>
  <c r="N203" i="24"/>
  <c r="AF203" i="24"/>
  <c r="Q203" i="24"/>
  <c r="AI203" i="24" s="1"/>
  <c r="AG197" i="24"/>
  <c r="N195" i="24"/>
  <c r="AF195" i="24"/>
  <c r="Q195" i="24"/>
  <c r="AI195" i="24" s="1"/>
  <c r="N191" i="24"/>
  <c r="AF191" i="24"/>
  <c r="AG190" i="24"/>
  <c r="AG182" i="24"/>
  <c r="W182" i="24"/>
  <c r="N171" i="24"/>
  <c r="AH171" i="24" s="1"/>
  <c r="AF171" i="24"/>
  <c r="Q171" i="24"/>
  <c r="AI171" i="24" s="1"/>
  <c r="W168" i="24"/>
  <c r="N103" i="24"/>
  <c r="AH103" i="24" s="1"/>
  <c r="AF103" i="24"/>
  <c r="W81" i="24"/>
  <c r="Q44" i="24"/>
  <c r="AI44" i="24" s="1"/>
  <c r="AH44" i="24"/>
  <c r="W216" i="24"/>
  <c r="W208" i="24"/>
  <c r="N206" i="24"/>
  <c r="W188" i="24"/>
  <c r="W180" i="24"/>
  <c r="Q173" i="24"/>
  <c r="AI173" i="24" s="1"/>
  <c r="Q169" i="24"/>
  <c r="AI169" i="24" s="1"/>
  <c r="Q165" i="24"/>
  <c r="AI165" i="24" s="1"/>
  <c r="W160" i="24"/>
  <c r="N159" i="24"/>
  <c r="AF159" i="24"/>
  <c r="W157" i="24"/>
  <c r="W154" i="24"/>
  <c r="AF140" i="24"/>
  <c r="N140" i="24"/>
  <c r="AF136" i="24"/>
  <c r="Q136" i="24"/>
  <c r="AI136" i="24" s="1"/>
  <c r="N136" i="24"/>
  <c r="W128" i="24"/>
  <c r="AG115" i="24"/>
  <c r="W115" i="24"/>
  <c r="K87" i="24"/>
  <c r="AF87" i="24"/>
  <c r="AG74" i="24"/>
  <c r="AG66" i="24"/>
  <c r="K63" i="24"/>
  <c r="N63" i="24" s="1"/>
  <c r="AH63" i="24" s="1"/>
  <c r="AG25" i="24"/>
  <c r="W212" i="24"/>
  <c r="N210" i="24"/>
  <c r="AH210" i="24" s="1"/>
  <c r="Q201" i="24"/>
  <c r="AI201" i="24" s="1"/>
  <c r="Q197" i="24"/>
  <c r="AI197" i="24" s="1"/>
  <c r="Q193" i="24"/>
  <c r="AI193" i="24" s="1"/>
  <c r="N190" i="24"/>
  <c r="AH190" i="24" s="1"/>
  <c r="W185" i="24"/>
  <c r="W177" i="24"/>
  <c r="Q174" i="24"/>
  <c r="AI174" i="24" s="1"/>
  <c r="N174" i="24"/>
  <c r="AH174" i="24" s="1"/>
  <c r="W173" i="24"/>
  <c r="N170" i="24"/>
  <c r="AH170" i="24" s="1"/>
  <c r="W169" i="24"/>
  <c r="N166" i="24"/>
  <c r="Q166" i="24" s="1"/>
  <c r="AI166" i="24" s="1"/>
  <c r="N162" i="24"/>
  <c r="Q162" i="24" s="1"/>
  <c r="AI162" i="24" s="1"/>
  <c r="W156" i="24"/>
  <c r="W144" i="24"/>
  <c r="Q142" i="24"/>
  <c r="AI142" i="24" s="1"/>
  <c r="N142" i="24"/>
  <c r="AH142" i="24" s="1"/>
  <c r="Q137" i="24"/>
  <c r="AI137" i="24" s="1"/>
  <c r="N137" i="24"/>
  <c r="AH137" i="24" s="1"/>
  <c r="W125" i="24"/>
  <c r="K104" i="24"/>
  <c r="AG104" i="24" s="1"/>
  <c r="AF104" i="24"/>
  <c r="W93" i="24"/>
  <c r="K91" i="24"/>
  <c r="AF91" i="24"/>
  <c r="K84" i="24"/>
  <c r="AF84" i="24"/>
  <c r="N74" i="24"/>
  <c r="AH74" i="24" s="1"/>
  <c r="K43" i="24"/>
  <c r="AG43" i="24" s="1"/>
  <c r="AF43" i="24"/>
  <c r="N29" i="24"/>
  <c r="AH29" i="24" s="1"/>
  <c r="AG29" i="24"/>
  <c r="AG24" i="24"/>
  <c r="W24" i="24"/>
  <c r="K23" i="24"/>
  <c r="AG23" i="24" s="1"/>
  <c r="AF23" i="24"/>
  <c r="W22" i="24"/>
  <c r="AG22" i="24"/>
  <c r="W149" i="24"/>
  <c r="W141" i="24"/>
  <c r="N139" i="24"/>
  <c r="Q135" i="24"/>
  <c r="AI135" i="24" s="1"/>
  <c r="N135" i="24"/>
  <c r="W134" i="24"/>
  <c r="N131" i="24"/>
  <c r="W130" i="24"/>
  <c r="W121" i="24"/>
  <c r="W113" i="24"/>
  <c r="N107" i="24"/>
  <c r="Q107" i="24" s="1"/>
  <c r="AI107" i="24" s="1"/>
  <c r="W106" i="24"/>
  <c r="N99" i="24"/>
  <c r="N79" i="24"/>
  <c r="Q79" i="24" s="1"/>
  <c r="AI79" i="24" s="1"/>
  <c r="W78" i="24"/>
  <c r="N71" i="24"/>
  <c r="Q71" i="24" s="1"/>
  <c r="AI71" i="24" s="1"/>
  <c r="W70" i="24"/>
  <c r="K59" i="24"/>
  <c r="AG59" i="24" s="1"/>
  <c r="AF59" i="24"/>
  <c r="W58" i="24"/>
  <c r="W50" i="24"/>
  <c r="AG50" i="24"/>
  <c r="AG48" i="24"/>
  <c r="W48" i="24"/>
  <c r="AG17" i="24"/>
  <c r="W145" i="24"/>
  <c r="N143" i="24"/>
  <c r="AH143" i="24" s="1"/>
  <c r="Q138" i="24"/>
  <c r="AI138" i="24" s="1"/>
  <c r="W133" i="24"/>
  <c r="N132" i="24"/>
  <c r="AF132" i="24"/>
  <c r="W129" i="24"/>
  <c r="N128" i="24"/>
  <c r="AH128" i="24" s="1"/>
  <c r="AF128" i="24"/>
  <c r="W126" i="24"/>
  <c r="W118" i="24"/>
  <c r="K108" i="24"/>
  <c r="N108" i="24" s="1"/>
  <c r="AH108" i="24" s="1"/>
  <c r="AF108" i="24"/>
  <c r="W105" i="24"/>
  <c r="Q102" i="24"/>
  <c r="AI102" i="24" s="1"/>
  <c r="K100" i="24"/>
  <c r="N100" i="24" s="1"/>
  <c r="AH100" i="24" s="1"/>
  <c r="AF100" i="24"/>
  <c r="N96" i="24"/>
  <c r="AH96" i="24" s="1"/>
  <c r="K96" i="24"/>
  <c r="AF96" i="24"/>
  <c r="W94" i="24"/>
  <c r="W90" i="24"/>
  <c r="W86" i="24"/>
  <c r="W82" i="24"/>
  <c r="W77" i="24"/>
  <c r="Q74" i="24"/>
  <c r="AI74" i="24" s="1"/>
  <c r="K72" i="24"/>
  <c r="N72" i="24" s="1"/>
  <c r="AH72" i="24" s="1"/>
  <c r="AF72" i="24"/>
  <c r="W69" i="24"/>
  <c r="Q66" i="24"/>
  <c r="AI66" i="24" s="1"/>
  <c r="K64" i="24"/>
  <c r="N64" i="24" s="1"/>
  <c r="AH64" i="24" s="1"/>
  <c r="AF64" i="24"/>
  <c r="W62" i="24"/>
  <c r="K51" i="24"/>
  <c r="AG51" i="24" s="1"/>
  <c r="AF51" i="24"/>
  <c r="K49" i="24"/>
  <c r="AG49" i="24" s="1"/>
  <c r="AF49" i="24"/>
  <c r="AG36" i="24"/>
  <c r="N34" i="24"/>
  <c r="AH34" i="24" s="1"/>
  <c r="AG34" i="24"/>
  <c r="AG32" i="24"/>
  <c r="AG16" i="24"/>
  <c r="W16" i="24"/>
  <c r="K15" i="24"/>
  <c r="AG15" i="24" s="1"/>
  <c r="AF15" i="24"/>
  <c r="W15" i="24"/>
  <c r="W14" i="24"/>
  <c r="AG14" i="24"/>
  <c r="W13" i="24"/>
  <c r="AH13" i="24"/>
  <c r="W12" i="24"/>
  <c r="AI12" i="24"/>
  <c r="W56" i="24"/>
  <c r="K55" i="24"/>
  <c r="AF55" i="24"/>
  <c r="W54" i="24"/>
  <c r="K35" i="24"/>
  <c r="N35" i="24" s="1"/>
  <c r="AH35" i="24" s="1"/>
  <c r="AF35" i="24"/>
  <c r="W30" i="24"/>
  <c r="N30" i="24"/>
  <c r="AH30" i="24" s="1"/>
  <c r="AG30" i="24"/>
  <c r="AG28" i="24"/>
  <c r="K27" i="24"/>
  <c r="N27" i="24" s="1"/>
  <c r="AH27" i="24" s="1"/>
  <c r="AF27" i="24"/>
  <c r="W26" i="24"/>
  <c r="AG26" i="24"/>
  <c r="K19" i="24"/>
  <c r="AF19" i="24"/>
  <c r="W18" i="24"/>
  <c r="AG18" i="24"/>
  <c r="W46" i="24"/>
  <c r="AG46" i="24"/>
  <c r="N42" i="24"/>
  <c r="AH42" i="24" s="1"/>
  <c r="AG42" i="24"/>
  <c r="K39" i="24"/>
  <c r="N39" i="24" s="1"/>
  <c r="AF39" i="24"/>
  <c r="W21" i="24"/>
  <c r="AG20" i="24"/>
  <c r="W20" i="24"/>
  <c r="Q45" i="24"/>
  <c r="AI45" i="24" s="1"/>
  <c r="W44" i="24"/>
  <c r="Q41" i="24"/>
  <c r="AI41" i="24" s="1"/>
  <c r="AF45" i="24"/>
  <c r="AF41" i="24"/>
  <c r="N36" i="24"/>
  <c r="AH36" i="24" s="1"/>
  <c r="AF33" i="24"/>
  <c r="N32" i="24"/>
  <c r="AH32" i="24" s="1"/>
  <c r="AF29" i="24"/>
  <c r="N28" i="24"/>
  <c r="AH28" i="24" s="1"/>
  <c r="AF25" i="24"/>
  <c r="AF21" i="24"/>
  <c r="AF17" i="24"/>
  <c r="AF36" i="24"/>
  <c r="AF32" i="24"/>
  <c r="AF28" i="24"/>
  <c r="AF24" i="24"/>
  <c r="AF20" i="24"/>
  <c r="AF16" i="24"/>
  <c r="AH39" i="24" l="1"/>
  <c r="Q39" i="24"/>
  <c r="AI39" i="24" s="1"/>
  <c r="W138" i="24"/>
  <c r="W174" i="24"/>
  <c r="N75" i="24"/>
  <c r="AH75" i="24" s="1"/>
  <c r="Q333" i="24"/>
  <c r="AI333" i="24" s="1"/>
  <c r="Q42" i="24"/>
  <c r="AI42" i="24" s="1"/>
  <c r="Q32" i="24"/>
  <c r="AI32" i="24" s="1"/>
  <c r="Q205" i="24"/>
  <c r="AI205" i="24" s="1"/>
  <c r="Q103" i="24"/>
  <c r="AI103" i="24" s="1"/>
  <c r="W31" i="24"/>
  <c r="Q68" i="24"/>
  <c r="AI68" i="24" s="1"/>
  <c r="W127" i="24"/>
  <c r="W158" i="24"/>
  <c r="Q194" i="24"/>
  <c r="AI194" i="24" s="1"/>
  <c r="W204" i="24"/>
  <c r="W305" i="24"/>
  <c r="Q305" i="24"/>
  <c r="AI305" i="24" s="1"/>
  <c r="W345" i="24"/>
  <c r="Q346" i="24"/>
  <c r="AI346" i="24" s="1"/>
  <c r="Q398" i="24"/>
  <c r="AI398" i="24" s="1"/>
  <c r="Q414" i="24"/>
  <c r="AI414" i="24" s="1"/>
  <c r="Q209" i="24"/>
  <c r="AI209" i="24" s="1"/>
  <c r="Q477" i="24"/>
  <c r="AI477" i="24" s="1"/>
  <c r="W563" i="24"/>
  <c r="Q236" i="24"/>
  <c r="AI236" i="24" s="1"/>
  <c r="W786" i="24"/>
  <c r="W837" i="24"/>
  <c r="W381" i="24"/>
  <c r="W61" i="24"/>
  <c r="AH596" i="24"/>
  <c r="W596" i="24"/>
  <c r="W703" i="24"/>
  <c r="AI703" i="24"/>
  <c r="W707" i="24"/>
  <c r="AI707" i="24"/>
  <c r="AI802" i="24"/>
  <c r="W802" i="24"/>
  <c r="W41" i="24"/>
  <c r="W28" i="24"/>
  <c r="Q35" i="24"/>
  <c r="AI35" i="24" s="1"/>
  <c r="Q210" i="24"/>
  <c r="AI210" i="24" s="1"/>
  <c r="Q240" i="24"/>
  <c r="AI240" i="24" s="1"/>
  <c r="Q332" i="24"/>
  <c r="AI332" i="24" s="1"/>
  <c r="W458" i="24"/>
  <c r="W469" i="24"/>
  <c r="Q202" i="24"/>
  <c r="AI202" i="24" s="1"/>
  <c r="Q378" i="24"/>
  <c r="AI378" i="24" s="1"/>
  <c r="Q342" i="24"/>
  <c r="AI342" i="24" s="1"/>
  <c r="Q343" i="24"/>
  <c r="AI343" i="24" s="1"/>
  <c r="Q433" i="24"/>
  <c r="AI433" i="24" s="1"/>
  <c r="W257" i="24"/>
  <c r="W423" i="24"/>
  <c r="W524" i="24"/>
  <c r="W567" i="24"/>
  <c r="W655" i="24"/>
  <c r="W643" i="24"/>
  <c r="W819" i="24"/>
  <c r="W842" i="24"/>
  <c r="W687" i="24"/>
  <c r="Q584" i="24"/>
  <c r="AI584" i="24" s="1"/>
  <c r="W682" i="24"/>
  <c r="W713" i="24"/>
  <c r="W806" i="24"/>
  <c r="W858" i="24"/>
  <c r="Q576" i="24"/>
  <c r="AI576" i="24" s="1"/>
  <c r="W778" i="24"/>
  <c r="W803" i="24"/>
  <c r="W777" i="24"/>
  <c r="W822" i="24"/>
  <c r="W781" i="24"/>
  <c r="Q40" i="24"/>
  <c r="Q101" i="24"/>
  <c r="AI101" i="24" s="1"/>
  <c r="Q176" i="24"/>
  <c r="AI176" i="24" s="1"/>
  <c r="AH176" i="24"/>
  <c r="W200" i="24"/>
  <c r="W97" i="24"/>
  <c r="W176" i="24"/>
  <c r="W192" i="24"/>
  <c r="W65" i="24"/>
  <c r="W109" i="24"/>
  <c r="W73" i="24"/>
  <c r="AH225" i="24"/>
  <c r="W225" i="24"/>
  <c r="AH474" i="24"/>
  <c r="W474" i="24"/>
  <c r="AI651" i="24"/>
  <c r="W651" i="24"/>
  <c r="W683" i="24"/>
  <c r="AI683" i="24"/>
  <c r="AI710" i="24"/>
  <c r="W710" i="24"/>
  <c r="W719" i="24"/>
  <c r="AI719" i="24"/>
  <c r="W754" i="24"/>
  <c r="W818" i="24"/>
  <c r="AH99" i="24"/>
  <c r="AH131" i="24"/>
  <c r="W226" i="24"/>
  <c r="AH226" i="24"/>
  <c r="AH234" i="24"/>
  <c r="Q234" i="24"/>
  <c r="AI234" i="24" s="1"/>
  <c r="Q242" i="24"/>
  <c r="AI242" i="24" s="1"/>
  <c r="AH242" i="24"/>
  <c r="AH241" i="24"/>
  <c r="AH310" i="24"/>
  <c r="Q310" i="24"/>
  <c r="AI310" i="24" s="1"/>
  <c r="Q533" i="24"/>
  <c r="AI533" i="24" s="1"/>
  <c r="AH533" i="24"/>
  <c r="Q377" i="24"/>
  <c r="AI377" i="24" s="1"/>
  <c r="AH525" i="24"/>
  <c r="W525" i="24"/>
  <c r="AH544" i="24"/>
  <c r="AH608" i="24"/>
  <c r="Q308" i="24"/>
  <c r="AI308" i="24" s="1"/>
  <c r="AH581" i="24"/>
  <c r="W759" i="24"/>
  <c r="AI759" i="24"/>
  <c r="W850" i="24"/>
  <c r="AI850" i="24"/>
  <c r="AI791" i="24"/>
  <c r="W791" i="24"/>
  <c r="W42" i="24"/>
  <c r="AG55" i="24"/>
  <c r="W55" i="24"/>
  <c r="Q36" i="24"/>
  <c r="AG96" i="24"/>
  <c r="W96" i="24"/>
  <c r="AG108" i="24"/>
  <c r="Q108" i="24"/>
  <c r="AI108" i="24" s="1"/>
  <c r="W59" i="24"/>
  <c r="AH71" i="24"/>
  <c r="W71" i="24"/>
  <c r="AH107" i="24"/>
  <c r="W107" i="24"/>
  <c r="AH135" i="24"/>
  <c r="W135" i="24"/>
  <c r="AG91" i="24"/>
  <c r="W91" i="24"/>
  <c r="W142" i="24"/>
  <c r="AH166" i="24"/>
  <c r="W166" i="24"/>
  <c r="Q170" i="24"/>
  <c r="AI170" i="24" s="1"/>
  <c r="W74" i="24"/>
  <c r="W190" i="24"/>
  <c r="W197" i="24"/>
  <c r="W205" i="24"/>
  <c r="Q326" i="24"/>
  <c r="AI326" i="24" s="1"/>
  <c r="AH326" i="24"/>
  <c r="W49" i="24"/>
  <c r="AH229" i="24"/>
  <c r="W229" i="24"/>
  <c r="AH245" i="24"/>
  <c r="W245" i="24"/>
  <c r="AH261" i="24"/>
  <c r="W261" i="24"/>
  <c r="AH277" i="24"/>
  <c r="W277" i="24"/>
  <c r="AH298" i="24"/>
  <c r="Q298" i="24"/>
  <c r="AI298" i="24" s="1"/>
  <c r="AH321" i="24"/>
  <c r="W321" i="24"/>
  <c r="Q232" i="24"/>
  <c r="AI232" i="24" s="1"/>
  <c r="AH394" i="24"/>
  <c r="W394" i="24"/>
  <c r="AH410" i="24"/>
  <c r="W410" i="24"/>
  <c r="AH427" i="24"/>
  <c r="Q427" i="24"/>
  <c r="AI427" i="24" s="1"/>
  <c r="W431" i="24"/>
  <c r="Q431" i="24"/>
  <c r="AI431" i="24" s="1"/>
  <c r="AH431" i="24"/>
  <c r="Q435" i="24"/>
  <c r="AI435" i="24" s="1"/>
  <c r="AH435" i="24"/>
  <c r="AH439" i="24"/>
  <c r="Q439" i="24"/>
  <c r="AI439" i="24" s="1"/>
  <c r="AH443" i="24"/>
  <c r="Q443" i="24"/>
  <c r="AI443" i="24" s="1"/>
  <c r="W447" i="24"/>
  <c r="Q447" i="24"/>
  <c r="AI447" i="24" s="1"/>
  <c r="AH447" i="24"/>
  <c r="Q272" i="24"/>
  <c r="AI272" i="24" s="1"/>
  <c r="W357" i="24"/>
  <c r="AH367" i="24"/>
  <c r="Q367" i="24"/>
  <c r="AI367" i="24" s="1"/>
  <c r="AH434" i="24"/>
  <c r="W434" i="24"/>
  <c r="AH450" i="24"/>
  <c r="W450" i="24"/>
  <c r="N76" i="24"/>
  <c r="Q76" i="24" s="1"/>
  <c r="AI76" i="24" s="1"/>
  <c r="W193" i="24"/>
  <c r="W332" i="24"/>
  <c r="Q336" i="24"/>
  <c r="AI336" i="24" s="1"/>
  <c r="Q366" i="24"/>
  <c r="AI366" i="24" s="1"/>
  <c r="W396" i="24"/>
  <c r="W422" i="24"/>
  <c r="Q441" i="24"/>
  <c r="AH516" i="24"/>
  <c r="W516" i="24"/>
  <c r="W527" i="24"/>
  <c r="AH537" i="24"/>
  <c r="Q537" i="24"/>
  <c r="AH553" i="24"/>
  <c r="Q553" i="24"/>
  <c r="AI553" i="24" s="1"/>
  <c r="AH597" i="24"/>
  <c r="Q597" i="24"/>
  <c r="AH613" i="24"/>
  <c r="Q613" i="24"/>
  <c r="AI613" i="24" s="1"/>
  <c r="M6" i="24"/>
  <c r="Q341" i="24"/>
  <c r="AI341" i="24" s="1"/>
  <c r="Q437" i="24"/>
  <c r="AI437" i="24" s="1"/>
  <c r="AH481" i="24"/>
  <c r="W481" i="24"/>
  <c r="AH497" i="24"/>
  <c r="Q497" i="24"/>
  <c r="AI497" i="24" s="1"/>
  <c r="AH532" i="24"/>
  <c r="W532" i="24"/>
  <c r="AH548" i="24"/>
  <c r="W548" i="24"/>
  <c r="AH612" i="24"/>
  <c r="W612" i="24"/>
  <c r="W425" i="24"/>
  <c r="W459" i="24"/>
  <c r="Q504" i="24"/>
  <c r="W556" i="24"/>
  <c r="AI645" i="24"/>
  <c r="W645" i="24"/>
  <c r="N67" i="24"/>
  <c r="AH67" i="24" s="1"/>
  <c r="Q296" i="24"/>
  <c r="Q297" i="24"/>
  <c r="Q467" i="24"/>
  <c r="AI467" i="24" s="1"/>
  <c r="Q471" i="24"/>
  <c r="AI471" i="24" s="1"/>
  <c r="Q509" i="24"/>
  <c r="Q585" i="24"/>
  <c r="AI585" i="24" s="1"/>
  <c r="W587" i="24"/>
  <c r="N95" i="24"/>
  <c r="Q268" i="24"/>
  <c r="AI268" i="24" s="1"/>
  <c r="W338" i="24"/>
  <c r="W473" i="24"/>
  <c r="W489" i="24"/>
  <c r="Q501" i="24"/>
  <c r="W529" i="24"/>
  <c r="W559" i="24"/>
  <c r="AH573" i="24"/>
  <c r="W573" i="24"/>
  <c r="W593" i="24"/>
  <c r="W743" i="24"/>
  <c r="AI743" i="24"/>
  <c r="W767" i="24"/>
  <c r="AI767" i="24"/>
  <c r="AI790" i="24"/>
  <c r="W790" i="24"/>
  <c r="W823" i="24"/>
  <c r="AI823" i="24"/>
  <c r="Q370" i="24"/>
  <c r="AI370" i="24" s="1"/>
  <c r="W457" i="24"/>
  <c r="Q512" i="24"/>
  <c r="AI512" i="24" s="1"/>
  <c r="W657" i="24"/>
  <c r="AI779" i="24"/>
  <c r="W779" i="24"/>
  <c r="W805" i="24"/>
  <c r="W568" i="24"/>
  <c r="W689" i="24"/>
  <c r="W741" i="24"/>
  <c r="W797" i="24"/>
  <c r="W347" i="24"/>
  <c r="W491" i="24"/>
  <c r="W561" i="24"/>
  <c r="W584" i="24"/>
  <c r="W644" i="24"/>
  <c r="W673" i="24"/>
  <c r="W698" i="24"/>
  <c r="W758" i="24"/>
  <c r="AI839" i="24"/>
  <c r="W839" i="24"/>
  <c r="W674" i="24"/>
  <c r="W714" i="24"/>
  <c r="W755" i="24"/>
  <c r="AI775" i="24"/>
  <c r="W775" i="24"/>
  <c r="W833" i="24"/>
  <c r="Q132" i="24"/>
  <c r="AI132" i="24" s="1"/>
  <c r="AH132" i="24"/>
  <c r="W268" i="24"/>
  <c r="AH273" i="24"/>
  <c r="AH406" i="24"/>
  <c r="W201" i="24"/>
  <c r="W304" i="24"/>
  <c r="AH528" i="24"/>
  <c r="Q549" i="24"/>
  <c r="AI549" i="24" s="1"/>
  <c r="AH549" i="24"/>
  <c r="Q609" i="24"/>
  <c r="AI609" i="24" s="1"/>
  <c r="AH609" i="24"/>
  <c r="W102" i="24"/>
  <c r="AG92" i="24"/>
  <c r="W92" i="24"/>
  <c r="Q369" i="24"/>
  <c r="AI369" i="24" s="1"/>
  <c r="W783" i="24"/>
  <c r="AI783" i="24"/>
  <c r="W365" i="24"/>
  <c r="W725" i="24"/>
  <c r="AG39" i="24"/>
  <c r="W32" i="24"/>
  <c r="AG64" i="24"/>
  <c r="W64" i="24"/>
  <c r="Q110" i="24"/>
  <c r="AI110" i="24" s="1"/>
  <c r="Q99" i="24"/>
  <c r="AI99" i="24" s="1"/>
  <c r="Q131" i="24"/>
  <c r="AI131" i="24" s="1"/>
  <c r="AH139" i="24"/>
  <c r="Q139" i="24"/>
  <c r="AI139" i="24" s="1"/>
  <c r="W29" i="24"/>
  <c r="AG84" i="24"/>
  <c r="W84" i="24"/>
  <c r="Q104" i="24"/>
  <c r="AI104" i="24" s="1"/>
  <c r="N104" i="24"/>
  <c r="AH104" i="24" s="1"/>
  <c r="W137" i="24"/>
  <c r="W51" i="24"/>
  <c r="W66" i="24"/>
  <c r="AG87" i="24"/>
  <c r="W87" i="24"/>
  <c r="AH136" i="24"/>
  <c r="W136" i="24"/>
  <c r="AH140" i="24"/>
  <c r="Q140" i="24"/>
  <c r="AI140" i="24" s="1"/>
  <c r="AH206" i="24"/>
  <c r="Q206" i="24"/>
  <c r="AI206" i="24" s="1"/>
  <c r="W171" i="24"/>
  <c r="AH195" i="24"/>
  <c r="W195" i="24"/>
  <c r="Q278" i="24"/>
  <c r="AI278" i="24" s="1"/>
  <c r="AH278" i="24"/>
  <c r="W68" i="24"/>
  <c r="W88" i="24"/>
  <c r="Q198" i="24"/>
  <c r="AI198" i="24" s="1"/>
  <c r="AH237" i="24"/>
  <c r="Q241" i="24"/>
  <c r="AI241" i="24" s="1"/>
  <c r="AH269" i="24"/>
  <c r="Q273" i="24"/>
  <c r="AI273" i="24" s="1"/>
  <c r="AH290" i="24"/>
  <c r="W290" i="24"/>
  <c r="AH306" i="24"/>
  <c r="Q306" i="24"/>
  <c r="AI306" i="24" s="1"/>
  <c r="AH329" i="24"/>
  <c r="Q329" i="24"/>
  <c r="AI329" i="24" s="1"/>
  <c r="Q75" i="24"/>
  <c r="AI75" i="24" s="1"/>
  <c r="Q111" i="24"/>
  <c r="AI111" i="24" s="1"/>
  <c r="W163" i="24"/>
  <c r="Q260" i="24"/>
  <c r="AI260" i="24" s="1"/>
  <c r="Q406" i="24"/>
  <c r="AI406" i="24" s="1"/>
  <c r="AH478" i="24"/>
  <c r="Q478" i="24"/>
  <c r="AI478" i="24" s="1"/>
  <c r="W175" i="24"/>
  <c r="W189" i="24"/>
  <c r="Q228" i="24"/>
  <c r="AI228" i="24" s="1"/>
  <c r="Q300" i="24"/>
  <c r="AH359" i="24"/>
  <c r="W359" i="24"/>
  <c r="AH375" i="24"/>
  <c r="Q375" i="24"/>
  <c r="AI375" i="24" s="1"/>
  <c r="AH426" i="24"/>
  <c r="W426" i="24"/>
  <c r="W437" i="24"/>
  <c r="AH442" i="24"/>
  <c r="W442" i="24"/>
  <c r="W278" i="24"/>
  <c r="Q293" i="24"/>
  <c r="AI293" i="24" s="1"/>
  <c r="W336" i="24"/>
  <c r="W377" i="24"/>
  <c r="Q382" i="24"/>
  <c r="AI382" i="24" s="1"/>
  <c r="Q407" i="24"/>
  <c r="AI407" i="24" s="1"/>
  <c r="AH475" i="24"/>
  <c r="Q475" i="24"/>
  <c r="Q482" i="24"/>
  <c r="W499" i="24"/>
  <c r="W507" i="24"/>
  <c r="Q528" i="24"/>
  <c r="AI528" i="24" s="1"/>
  <c r="AH545" i="24"/>
  <c r="Q545" i="24"/>
  <c r="AI545" i="24" s="1"/>
  <c r="AH605" i="24"/>
  <c r="Q605" i="24"/>
  <c r="AI605" i="24" s="1"/>
  <c r="AH621" i="24"/>
  <c r="Q621" i="24"/>
  <c r="AI621" i="24" s="1"/>
  <c r="O6" i="24"/>
  <c r="P6" i="24" s="1"/>
  <c r="Q143" i="24"/>
  <c r="AI143" i="24" s="1"/>
  <c r="W210" i="24"/>
  <c r="W344" i="24"/>
  <c r="Q362" i="24"/>
  <c r="AI362" i="24" s="1"/>
  <c r="W395" i="24"/>
  <c r="Q411" i="24"/>
  <c r="AI411" i="24" s="1"/>
  <c r="W465" i="24"/>
  <c r="Q470" i="24"/>
  <c r="AI470" i="24" s="1"/>
  <c r="AH492" i="24"/>
  <c r="W492" i="24"/>
  <c r="AH513" i="24"/>
  <c r="Q513" i="24"/>
  <c r="AI513" i="24" s="1"/>
  <c r="W513" i="24"/>
  <c r="Q531" i="24"/>
  <c r="AI531" i="24" s="1"/>
  <c r="AH540" i="24"/>
  <c r="Q544" i="24"/>
  <c r="AI544" i="24" s="1"/>
  <c r="AH604" i="24"/>
  <c r="Q608" i="24"/>
  <c r="AI608" i="24" s="1"/>
  <c r="AH620" i="24"/>
  <c r="AI640" i="24"/>
  <c r="W640" i="24"/>
  <c r="W343" i="24"/>
  <c r="W369" i="24"/>
  <c r="W517" i="24"/>
  <c r="W560" i="24"/>
  <c r="Q564" i="24"/>
  <c r="AI564" i="24" s="1"/>
  <c r="Q572" i="24"/>
  <c r="AI572" i="24" s="1"/>
  <c r="Q580" i="24"/>
  <c r="AI580" i="24" s="1"/>
  <c r="Q588" i="24"/>
  <c r="AI588" i="24" s="1"/>
  <c r="W647" i="24"/>
  <c r="W745" i="24"/>
  <c r="Q264" i="24"/>
  <c r="AI264" i="24" s="1"/>
  <c r="W403" i="24"/>
  <c r="W421" i="24"/>
  <c r="W461" i="24"/>
  <c r="Q503" i="24"/>
  <c r="AI503" i="24" s="1"/>
  <c r="W571" i="24"/>
  <c r="W677" i="24"/>
  <c r="Q312" i="24"/>
  <c r="AI312" i="24" s="1"/>
  <c r="Q313" i="24"/>
  <c r="AI313" i="24" s="1"/>
  <c r="Q373" i="24"/>
  <c r="Q374" i="24"/>
  <c r="AI374" i="24" s="1"/>
  <c r="Q449" i="24"/>
  <c r="AI449" i="24" s="1"/>
  <c r="Q462" i="24"/>
  <c r="AI462" i="24" s="1"/>
  <c r="Q466" i="24"/>
  <c r="AI466" i="24" s="1"/>
  <c r="Q495" i="24"/>
  <c r="AI495" i="24" s="1"/>
  <c r="W575" i="24"/>
  <c r="AH589" i="24"/>
  <c r="W589" i="24"/>
  <c r="W649" i="24"/>
  <c r="AI686" i="24"/>
  <c r="W686" i="24"/>
  <c r="W699" i="24"/>
  <c r="AI699" i="24"/>
  <c r="AI722" i="24"/>
  <c r="W722" i="24"/>
  <c r="AI734" i="24"/>
  <c r="W734" i="24"/>
  <c r="W799" i="24"/>
  <c r="AI799" i="24"/>
  <c r="W814" i="24"/>
  <c r="AI814" i="24"/>
  <c r="W843" i="24"/>
  <c r="AI843" i="24"/>
  <c r="W866" i="24"/>
  <c r="AI866" i="24"/>
  <c r="W370" i="24"/>
  <c r="W512" i="24"/>
  <c r="W666" i="24"/>
  <c r="W484" i="24"/>
  <c r="W737" i="24"/>
  <c r="W793" i="24"/>
  <c r="W632" i="24"/>
  <c r="W654" i="24"/>
  <c r="Q339" i="24"/>
  <c r="W518" i="24"/>
  <c r="AI691" i="24"/>
  <c r="W691" i="24"/>
  <c r="W702" i="24"/>
  <c r="AI739" i="24"/>
  <c r="W739" i="24"/>
  <c r="W762" i="24"/>
  <c r="W851" i="24"/>
  <c r="AI851" i="24"/>
  <c r="W292" i="24"/>
  <c r="Q415" i="24"/>
  <c r="AI415" i="24" s="1"/>
  <c r="W576" i="24"/>
  <c r="AI723" i="24"/>
  <c r="W723" i="24"/>
  <c r="W726" i="24"/>
  <c r="W855" i="24"/>
  <c r="W766" i="24"/>
  <c r="W826" i="24"/>
  <c r="AH162" i="24"/>
  <c r="W162" i="24"/>
  <c r="AH207" i="24"/>
  <c r="W207" i="24"/>
  <c r="Q207" i="24"/>
  <c r="AI207" i="24" s="1"/>
  <c r="AH230" i="24"/>
  <c r="Q230" i="24"/>
  <c r="AI230" i="24" s="1"/>
  <c r="W238" i="24"/>
  <c r="Q238" i="24"/>
  <c r="AI238" i="24" s="1"/>
  <c r="AH238" i="24"/>
  <c r="AH294" i="24"/>
  <c r="W294" i="24"/>
  <c r="Q294" i="24"/>
  <c r="AI294" i="24" s="1"/>
  <c r="AI340" i="24"/>
  <c r="W340" i="24"/>
  <c r="AH476" i="24"/>
  <c r="Q476" i="24"/>
  <c r="AI476" i="24" s="1"/>
  <c r="AH363" i="24"/>
  <c r="Q363" i="24"/>
  <c r="AI363" i="24" s="1"/>
  <c r="AH379" i="24"/>
  <c r="Q379" i="24"/>
  <c r="AI379" i="24" s="1"/>
  <c r="AH430" i="24"/>
  <c r="W430" i="24"/>
  <c r="AH446" i="24"/>
  <c r="W446" i="24"/>
  <c r="AH592" i="24"/>
  <c r="W592" i="24"/>
  <c r="AI675" i="24"/>
  <c r="W675" i="24"/>
  <c r="AI670" i="24"/>
  <c r="W670" i="24"/>
  <c r="AI706" i="24"/>
  <c r="W706" i="24"/>
  <c r="AI735" i="24"/>
  <c r="W735" i="24"/>
  <c r="AG19" i="24"/>
  <c r="W19" i="24"/>
  <c r="AG27" i="24"/>
  <c r="W27" i="24"/>
  <c r="AG35" i="24"/>
  <c r="Q34" i="24"/>
  <c r="AI34" i="24" s="1"/>
  <c r="Q38" i="24"/>
  <c r="AI38" i="24" s="1"/>
  <c r="AG72" i="24"/>
  <c r="Q72" i="24"/>
  <c r="AI72" i="24" s="1"/>
  <c r="AG100" i="24"/>
  <c r="Q100" i="24"/>
  <c r="AI100" i="24" s="1"/>
  <c r="AH79" i="24"/>
  <c r="W79" i="24"/>
  <c r="W23" i="24"/>
  <c r="N43" i="24"/>
  <c r="AH43" i="24" s="1"/>
  <c r="W104" i="24"/>
  <c r="W165" i="24"/>
  <c r="AG63" i="24"/>
  <c r="W63" i="24"/>
  <c r="AH159" i="24"/>
  <c r="W159" i="24"/>
  <c r="AH191" i="24"/>
  <c r="W191" i="24"/>
  <c r="AH203" i="24"/>
  <c r="W203" i="24"/>
  <c r="W258" i="24"/>
  <c r="AH258" i="24"/>
  <c r="AH262" i="24"/>
  <c r="Q262" i="24"/>
  <c r="AI262" i="24" s="1"/>
  <c r="Q266" i="24"/>
  <c r="AI266" i="24" s="1"/>
  <c r="AH266" i="24"/>
  <c r="Q270" i="24"/>
  <c r="AI270" i="24" s="1"/>
  <c r="AH270" i="24"/>
  <c r="AH274" i="24"/>
  <c r="Q274" i="24"/>
  <c r="Q33" i="24"/>
  <c r="AI33" i="24" s="1"/>
  <c r="W45" i="24"/>
  <c r="W110" i="24"/>
  <c r="Q167" i="24"/>
  <c r="W198" i="24"/>
  <c r="W228" i="24"/>
  <c r="AH233" i="24"/>
  <c r="W233" i="24"/>
  <c r="Q237" i="24"/>
  <c r="AI237" i="24" s="1"/>
  <c r="W260" i="24"/>
  <c r="AH265" i="24"/>
  <c r="W265" i="24"/>
  <c r="Q269" i="24"/>
  <c r="AI269" i="24" s="1"/>
  <c r="AH302" i="24"/>
  <c r="Q302" i="24"/>
  <c r="AI302" i="24" s="1"/>
  <c r="W75" i="24"/>
  <c r="W111" i="24"/>
  <c r="Q199" i="24"/>
  <c r="AI199" i="24" s="1"/>
  <c r="W355" i="24"/>
  <c r="AH355" i="24"/>
  <c r="Q402" i="24"/>
  <c r="AI402" i="24" s="1"/>
  <c r="W170" i="24"/>
  <c r="Q244" i="24"/>
  <c r="AI244" i="24" s="1"/>
  <c r="W301" i="24"/>
  <c r="Q337" i="24"/>
  <c r="AI337" i="24" s="1"/>
  <c r="AH371" i="24"/>
  <c r="Q371" i="24"/>
  <c r="AI371" i="24" s="1"/>
  <c r="AH438" i="24"/>
  <c r="W438" i="24"/>
  <c r="W476" i="24"/>
  <c r="W309" i="24"/>
  <c r="W407" i="24"/>
  <c r="W414" i="24"/>
  <c r="AH463" i="24"/>
  <c r="W463" i="24"/>
  <c r="AH500" i="24"/>
  <c r="W500" i="24"/>
  <c r="AH508" i="24"/>
  <c r="W508" i="24"/>
  <c r="Q541" i="24"/>
  <c r="AH541" i="24"/>
  <c r="Q601" i="24"/>
  <c r="AI601" i="24" s="1"/>
  <c r="AH601" i="24"/>
  <c r="Q617" i="24"/>
  <c r="AH617" i="24"/>
  <c r="Q6" i="24"/>
  <c r="W37" i="24"/>
  <c r="W98" i="24"/>
  <c r="Q361" i="24"/>
  <c r="AI361" i="24" s="1"/>
  <c r="W470" i="24"/>
  <c r="AH505" i="24"/>
  <c r="W505" i="24"/>
  <c r="Q505" i="24"/>
  <c r="AI505" i="24" s="1"/>
  <c r="W514" i="24"/>
  <c r="W531" i="24"/>
  <c r="AH536" i="24"/>
  <c r="W536" i="24"/>
  <c r="Q540" i="24"/>
  <c r="AI540" i="24" s="1"/>
  <c r="AH552" i="24"/>
  <c r="W552" i="24"/>
  <c r="AH557" i="24"/>
  <c r="W557" i="24"/>
  <c r="AH600" i="24"/>
  <c r="W600" i="24"/>
  <c r="Q604" i="24"/>
  <c r="AI604" i="24" s="1"/>
  <c r="AH616" i="24"/>
  <c r="W616" i="24"/>
  <c r="Q620" i="24"/>
  <c r="AI620" i="24" s="1"/>
  <c r="W633" i="24"/>
  <c r="AI633" i="24"/>
  <c r="W346" i="24"/>
  <c r="Q445" i="24"/>
  <c r="AI445" i="24" s="1"/>
  <c r="W493" i="24"/>
  <c r="W564" i="24"/>
  <c r="W580" i="24"/>
  <c r="W825" i="24"/>
  <c r="Q292" i="24"/>
  <c r="AI292" i="24" s="1"/>
  <c r="Q429" i="24"/>
  <c r="AI429" i="24" s="1"/>
  <c r="W467" i="24"/>
  <c r="Q577" i="24"/>
  <c r="AI577" i="24" s="1"/>
  <c r="W579" i="24"/>
  <c r="W613" i="24"/>
  <c r="Q330" i="24"/>
  <c r="AI330" i="24" s="1"/>
  <c r="Q399" i="24"/>
  <c r="AI399" i="24" s="1"/>
  <c r="W402" i="24"/>
  <c r="W462" i="24"/>
  <c r="W466" i="24"/>
  <c r="W483" i="24"/>
  <c r="Q511" i="24"/>
  <c r="AI511" i="24" s="1"/>
  <c r="AH565" i="24"/>
  <c r="W565" i="24"/>
  <c r="Q581" i="24"/>
  <c r="AI581" i="24" s="1"/>
  <c r="W583" i="24"/>
  <c r="W631" i="24"/>
  <c r="AI653" i="24"/>
  <c r="W653" i="24"/>
  <c r="W679" i="24"/>
  <c r="AI679" i="24"/>
  <c r="W715" i="24"/>
  <c r="AI715" i="24"/>
  <c r="W750" i="24"/>
  <c r="AI750" i="24"/>
  <c r="AI774" i="24"/>
  <c r="W774" i="24"/>
  <c r="W807" i="24"/>
  <c r="AI807" i="24"/>
  <c r="AI830" i="24"/>
  <c r="W830" i="24"/>
  <c r="W859" i="24"/>
  <c r="AI859" i="24"/>
  <c r="W636" i="24"/>
  <c r="AI727" i="24"/>
  <c r="W727" i="24"/>
  <c r="W746" i="24"/>
  <c r="W757" i="24"/>
  <c r="W846" i="24"/>
  <c r="W857" i="24"/>
  <c r="W841" i="24"/>
  <c r="W569" i="24"/>
  <c r="AI795" i="24"/>
  <c r="W795" i="24"/>
  <c r="W810" i="24"/>
  <c r="W821" i="24"/>
  <c r="W862" i="24"/>
  <c r="W415" i="24"/>
  <c r="W831" i="24"/>
  <c r="W770" i="24"/>
  <c r="W718" i="24"/>
  <c r="W262" i="24" l="1"/>
  <c r="W199" i="24"/>
  <c r="W234" i="24"/>
  <c r="W549" i="24"/>
  <c r="W601" i="24"/>
  <c r="W495" i="24"/>
  <c r="W588" i="24"/>
  <c r="W572" i="24"/>
  <c r="W553" i="24"/>
  <c r="W342" i="24"/>
  <c r="W433" i="24"/>
  <c r="W371" i="24"/>
  <c r="W244" i="24"/>
  <c r="W270" i="24"/>
  <c r="W35" i="24"/>
  <c r="W333" i="24"/>
  <c r="W363" i="24"/>
  <c r="W533" i="24"/>
  <c r="W605" i="24"/>
  <c r="W545" i="24"/>
  <c r="W620" i="24"/>
  <c r="W341" i="24"/>
  <c r="W202" i="24"/>
  <c r="W366" i="24"/>
  <c r="W194" i="24"/>
  <c r="W232" i="24"/>
  <c r="W139" i="24"/>
  <c r="W39" i="24"/>
  <c r="W273" i="24"/>
  <c r="W585" i="24"/>
  <c r="W367" i="24"/>
  <c r="W209" i="24"/>
  <c r="W443" i="24"/>
  <c r="W427" i="24"/>
  <c r="W240" i="24"/>
  <c r="W326" i="24"/>
  <c r="W103" i="24"/>
  <c r="AI40" i="24"/>
  <c r="W40" i="24"/>
  <c r="W477" i="24"/>
  <c r="W378" i="24"/>
  <c r="W101" i="24"/>
  <c r="W398" i="24"/>
  <c r="W236" i="24"/>
  <c r="AI541" i="24"/>
  <c r="W541" i="24"/>
  <c r="AI300" i="24"/>
  <c r="W300" i="24"/>
  <c r="AI537" i="24"/>
  <c r="W537" i="24"/>
  <c r="W471" i="24"/>
  <c r="W449" i="24"/>
  <c r="W312" i="24"/>
  <c r="W604" i="24"/>
  <c r="W375" i="24"/>
  <c r="Q43" i="24"/>
  <c r="AI501" i="24"/>
  <c r="W501" i="24"/>
  <c r="W374" i="24"/>
  <c r="AI509" i="24"/>
  <c r="W509" i="24"/>
  <c r="AI296" i="24"/>
  <c r="W296" i="24"/>
  <c r="W362" i="24"/>
  <c r="AH76" i="24"/>
  <c r="W76" i="24"/>
  <c r="W445" i="24"/>
  <c r="W337" i="24"/>
  <c r="W298" i="24"/>
  <c r="W108" i="24"/>
  <c r="W544" i="24"/>
  <c r="W310" i="24"/>
  <c r="W131" i="24"/>
  <c r="W621" i="24"/>
  <c r="AI617" i="24"/>
  <c r="W617" i="24"/>
  <c r="AH95" i="24"/>
  <c r="W95" i="24"/>
  <c r="AI504" i="24"/>
  <c r="W504" i="24"/>
  <c r="AI597" i="24"/>
  <c r="W597" i="24"/>
  <c r="W382" i="24"/>
  <c r="W478" i="24"/>
  <c r="W302" i="24"/>
  <c r="W266" i="24"/>
  <c r="W72" i="24"/>
  <c r="W379" i="24"/>
  <c r="W308" i="24"/>
  <c r="AI475" i="24"/>
  <c r="W475" i="24"/>
  <c r="W306" i="24"/>
  <c r="W206" i="24"/>
  <c r="W140" i="24"/>
  <c r="W143" i="24"/>
  <c r="W34" i="24"/>
  <c r="W330" i="24"/>
  <c r="W497" i="24"/>
  <c r="AI441" i="24"/>
  <c r="W441" i="24"/>
  <c r="W293" i="24"/>
  <c r="W435" i="24"/>
  <c r="W33" i="24"/>
  <c r="W608" i="24"/>
  <c r="W241" i="24"/>
  <c r="W242" i="24"/>
  <c r="W99" i="24"/>
  <c r="W609" i="24"/>
  <c r="W38" i="24"/>
  <c r="AI482" i="24"/>
  <c r="W482" i="24"/>
  <c r="W264" i="24"/>
  <c r="W272" i="24"/>
  <c r="AI36" i="24"/>
  <c r="W36" i="24"/>
  <c r="W503" i="24"/>
  <c r="W411" i="24"/>
  <c r="R6" i="24"/>
  <c r="S6" i="24" s="1"/>
  <c r="U6" i="24" s="1"/>
  <c r="V6" i="24" s="1"/>
  <c r="AI167" i="24"/>
  <c r="W167" i="24"/>
  <c r="AI274" i="24"/>
  <c r="W274" i="24"/>
  <c r="W100" i="24"/>
  <c r="Q67" i="24"/>
  <c r="AI67" i="24" s="1"/>
  <c r="W230" i="24"/>
  <c r="AI339" i="24"/>
  <c r="W339" i="24"/>
  <c r="W577" i="24"/>
  <c r="AI373" i="24"/>
  <c r="W373" i="24"/>
  <c r="W540" i="24"/>
  <c r="W329" i="24"/>
  <c r="W269" i="24"/>
  <c r="W237" i="24"/>
  <c r="W528" i="24"/>
  <c r="W406" i="24"/>
  <c r="W511" i="24"/>
  <c r="W399" i="24"/>
  <c r="W313" i="24"/>
  <c r="AI297" i="24"/>
  <c r="W297" i="24"/>
  <c r="W361" i="24"/>
  <c r="W429" i="24"/>
  <c r="W439" i="24"/>
  <c r="W581" i="24"/>
  <c r="W132" i="24"/>
  <c r="AI43" i="24" l="1"/>
  <c r="W43" i="24"/>
  <c r="W67" i="24"/>
  <c r="D16" i="21"/>
  <c r="H16" i="21"/>
  <c r="J16" i="21"/>
  <c r="AH16" i="21"/>
  <c r="AI16" i="21"/>
  <c r="H17" i="21"/>
  <c r="AC17" i="21"/>
  <c r="AH17" i="21"/>
  <c r="AI17" i="21"/>
  <c r="H18" i="21"/>
  <c r="AH18" i="21"/>
  <c r="AI18" i="21"/>
  <c r="H19" i="21"/>
  <c r="AC19" i="21"/>
  <c r="AH19" i="21"/>
  <c r="AI19" i="21"/>
  <c r="D20" i="21"/>
  <c r="H20" i="21"/>
  <c r="AH20" i="21"/>
  <c r="AI20" i="21"/>
  <c r="D21" i="21"/>
  <c r="H21" i="21"/>
  <c r="AH21" i="21"/>
  <c r="AI21" i="21"/>
  <c r="D22" i="21"/>
  <c r="H22" i="21"/>
  <c r="I22" i="21"/>
  <c r="AH22" i="21"/>
  <c r="AI22" i="21"/>
  <c r="D23" i="21"/>
  <c r="H23" i="21"/>
  <c r="AH23" i="21"/>
  <c r="AI23" i="21"/>
  <c r="D24" i="21"/>
  <c r="H24" i="21"/>
  <c r="J24" i="21"/>
  <c r="AH24" i="21"/>
  <c r="AI24" i="21"/>
  <c r="D25" i="21"/>
  <c r="H25" i="21"/>
  <c r="AG25" i="21"/>
  <c r="AH25" i="21"/>
  <c r="AI25" i="21"/>
  <c r="D26" i="21"/>
  <c r="H26" i="21"/>
  <c r="J26" i="21"/>
  <c r="AG26" i="21"/>
  <c r="AH26" i="21"/>
  <c r="AI26" i="21"/>
  <c r="D27" i="21"/>
  <c r="H27" i="21"/>
  <c r="AG27" i="21"/>
  <c r="AH27" i="21"/>
  <c r="AI27" i="21"/>
  <c r="D28" i="21"/>
  <c r="H28" i="21"/>
  <c r="AH28" i="21"/>
  <c r="AI28" i="21"/>
  <c r="D29" i="21"/>
  <c r="H29" i="21"/>
  <c r="I29" i="21"/>
  <c r="AH29" i="21"/>
  <c r="AI29" i="21"/>
  <c r="D30" i="21"/>
  <c r="H30" i="21"/>
  <c r="I30" i="21"/>
  <c r="AH30" i="21"/>
  <c r="AI30" i="21"/>
  <c r="D31" i="21"/>
  <c r="H31" i="21"/>
  <c r="AH31" i="21"/>
  <c r="AI31" i="21"/>
  <c r="D32" i="21"/>
  <c r="H32" i="21"/>
  <c r="AH32" i="21"/>
  <c r="AI32" i="21"/>
  <c r="D33" i="21"/>
  <c r="H33" i="21"/>
  <c r="I33" i="21"/>
  <c r="AH33" i="21"/>
  <c r="AI33" i="21"/>
  <c r="D34" i="21"/>
  <c r="H34" i="21"/>
  <c r="I34" i="21"/>
  <c r="AH34" i="21"/>
  <c r="AI34" i="21"/>
  <c r="D35" i="21"/>
  <c r="H35" i="21"/>
  <c r="AH35" i="21"/>
  <c r="AI35" i="21"/>
  <c r="D36" i="21"/>
  <c r="H36" i="21"/>
  <c r="J36" i="21"/>
  <c r="AH36" i="21"/>
  <c r="AI36" i="21"/>
  <c r="D37" i="21"/>
  <c r="H37" i="21"/>
  <c r="I37" i="21"/>
  <c r="AH37" i="21"/>
  <c r="AI37" i="21"/>
  <c r="D38" i="21"/>
  <c r="H38" i="21"/>
  <c r="AH38" i="21"/>
  <c r="AI38" i="21"/>
  <c r="D39" i="21"/>
  <c r="H39" i="21"/>
  <c r="AH39" i="21"/>
  <c r="AI39" i="21"/>
  <c r="D40" i="21"/>
  <c r="H40" i="21"/>
  <c r="AH40" i="21"/>
  <c r="AI40" i="21"/>
  <c r="D41" i="21"/>
  <c r="H41" i="21"/>
  <c r="AH41" i="21"/>
  <c r="AI41" i="21"/>
  <c r="D42" i="21"/>
  <c r="H42" i="21"/>
  <c r="AH42" i="21"/>
  <c r="AI42" i="21"/>
  <c r="D43" i="21"/>
  <c r="H43" i="21"/>
  <c r="AH43" i="21"/>
  <c r="AI43" i="21"/>
  <c r="D44" i="21"/>
  <c r="H44" i="21"/>
  <c r="AH44" i="21"/>
  <c r="AI44" i="21"/>
  <c r="D45" i="21"/>
  <c r="H45" i="21"/>
  <c r="I45" i="21"/>
  <c r="AH45" i="21"/>
  <c r="AI45" i="21"/>
  <c r="D46" i="21"/>
  <c r="H46" i="21"/>
  <c r="AH46" i="21"/>
  <c r="AI46" i="21"/>
  <c r="D47" i="21"/>
  <c r="H47" i="21"/>
  <c r="AH47" i="21"/>
  <c r="AI47" i="21"/>
  <c r="D48" i="21"/>
  <c r="H48" i="21"/>
  <c r="I48" i="21"/>
  <c r="J48" i="21"/>
  <c r="AH48" i="21"/>
  <c r="AI48" i="21"/>
  <c r="D49" i="21"/>
  <c r="H49" i="21"/>
  <c r="I49" i="21"/>
  <c r="AH49" i="21"/>
  <c r="AI49" i="21"/>
  <c r="D50" i="21"/>
  <c r="H50" i="21"/>
  <c r="AH50" i="21"/>
  <c r="AI50" i="21"/>
  <c r="D51" i="21"/>
  <c r="H51" i="21"/>
  <c r="AH51" i="21"/>
  <c r="AI51" i="21"/>
  <c r="D52" i="21"/>
  <c r="H52" i="21"/>
  <c r="I52" i="21"/>
  <c r="AH52" i="21"/>
  <c r="AI52" i="21"/>
  <c r="D53" i="21"/>
  <c r="H53" i="21"/>
  <c r="I53" i="21"/>
  <c r="AG53" i="21"/>
  <c r="AH53" i="21"/>
  <c r="AI53" i="21"/>
  <c r="D54" i="21"/>
  <c r="H54" i="21"/>
  <c r="AG54" i="21"/>
  <c r="AH54" i="21"/>
  <c r="AI54" i="21"/>
  <c r="D55" i="21"/>
  <c r="H55" i="21"/>
  <c r="AH55" i="21"/>
  <c r="AI55" i="21"/>
  <c r="D56" i="21"/>
  <c r="H56" i="21"/>
  <c r="AH56" i="21"/>
  <c r="AI56" i="21"/>
  <c r="D57" i="21"/>
  <c r="H57" i="21"/>
  <c r="I57" i="21"/>
  <c r="AG57" i="21"/>
  <c r="AH57" i="21"/>
  <c r="AI57" i="21"/>
  <c r="D58" i="21"/>
  <c r="H58" i="21"/>
  <c r="AG58" i="21"/>
  <c r="AH58" i="21"/>
  <c r="AI58" i="21"/>
  <c r="D59" i="21"/>
  <c r="H59" i="21"/>
  <c r="AH59" i="21"/>
  <c r="AI59" i="21"/>
  <c r="D60" i="21"/>
  <c r="H60" i="21"/>
  <c r="AH60" i="21"/>
  <c r="AI60" i="21"/>
  <c r="D61" i="21"/>
  <c r="H61" i="21"/>
  <c r="AG61" i="21"/>
  <c r="AH61" i="21"/>
  <c r="AI61" i="21"/>
  <c r="D62" i="21"/>
  <c r="H62" i="21"/>
  <c r="AH62" i="21"/>
  <c r="AI62" i="21"/>
  <c r="D63" i="21"/>
  <c r="H63" i="21"/>
  <c r="AH63" i="21"/>
  <c r="AI63" i="21"/>
  <c r="D64" i="21"/>
  <c r="H64" i="21"/>
  <c r="I64" i="21"/>
  <c r="AH64" i="21"/>
  <c r="AI64" i="21"/>
  <c r="D65" i="21"/>
  <c r="H65" i="21"/>
  <c r="I65" i="21"/>
  <c r="AH65" i="21"/>
  <c r="AI65" i="21"/>
  <c r="D66" i="21"/>
  <c r="H66" i="21"/>
  <c r="AH66" i="21"/>
  <c r="AI66" i="21"/>
  <c r="D67" i="21"/>
  <c r="H67" i="21"/>
  <c r="AH67" i="21"/>
  <c r="AI67" i="21"/>
  <c r="D68" i="21"/>
  <c r="H68" i="21"/>
  <c r="I68" i="21"/>
  <c r="AH68" i="21"/>
  <c r="AI68" i="21"/>
  <c r="D69" i="21"/>
  <c r="H69" i="21"/>
  <c r="AH69" i="21"/>
  <c r="AI69" i="21"/>
  <c r="D70" i="21"/>
  <c r="H70" i="21"/>
  <c r="AH70" i="21"/>
  <c r="AI70" i="21"/>
  <c r="D71" i="21"/>
  <c r="H71" i="21"/>
  <c r="I71" i="21"/>
  <c r="AH71" i="21"/>
  <c r="AI71" i="21"/>
  <c r="D72" i="21"/>
  <c r="H72" i="21"/>
  <c r="AH72" i="21"/>
  <c r="AI72" i="21"/>
  <c r="D73" i="21"/>
  <c r="H73" i="21"/>
  <c r="AH73" i="21"/>
  <c r="AI73" i="21"/>
  <c r="D74" i="21"/>
  <c r="H74" i="21"/>
  <c r="J74" i="21"/>
  <c r="AH74" i="21"/>
  <c r="AI74" i="21"/>
  <c r="D75" i="21"/>
  <c r="H75" i="21"/>
  <c r="I75" i="21"/>
  <c r="AH75" i="21"/>
  <c r="AI75" i="21"/>
  <c r="M11" i="20"/>
  <c r="D13" i="3" s="1"/>
  <c r="D35" i="28" s="1"/>
  <c r="AZ11" i="20"/>
  <c r="G13" i="3" s="1"/>
  <c r="BA11" i="20"/>
  <c r="P17" i="20"/>
  <c r="S17" i="20"/>
  <c r="U17" i="20"/>
  <c r="W17" i="20"/>
  <c r="Y17" i="20"/>
  <c r="AA17" i="20"/>
  <c r="AC17" i="20"/>
  <c r="AE17" i="20"/>
  <c r="AG17" i="20"/>
  <c r="AX17" i="20"/>
  <c r="P18" i="20"/>
  <c r="S18" i="20"/>
  <c r="U18" i="20"/>
  <c r="W18" i="20"/>
  <c r="Y18" i="20"/>
  <c r="AA18" i="20"/>
  <c r="AC18" i="20"/>
  <c r="AE18" i="20"/>
  <c r="AG18" i="20"/>
  <c r="AX18" i="20"/>
  <c r="P19" i="20"/>
  <c r="S19" i="20"/>
  <c r="U19" i="20"/>
  <c r="W19" i="20"/>
  <c r="Y19" i="20"/>
  <c r="AA19" i="20"/>
  <c r="AC19" i="20"/>
  <c r="AE19" i="20"/>
  <c r="AG19" i="20"/>
  <c r="AX19" i="20"/>
  <c r="P20" i="20"/>
  <c r="S20" i="20"/>
  <c r="U20" i="20"/>
  <c r="W20" i="20"/>
  <c r="Y20" i="20"/>
  <c r="AA20" i="20"/>
  <c r="AC20" i="20"/>
  <c r="AE20" i="20"/>
  <c r="AG20" i="20"/>
  <c r="AX20" i="20"/>
  <c r="P137" i="20"/>
  <c r="S137" i="20"/>
  <c r="U137" i="20"/>
  <c r="W137" i="20"/>
  <c r="Y137" i="20"/>
  <c r="AA137" i="20"/>
  <c r="AC137" i="20"/>
  <c r="AE137" i="20"/>
  <c r="AG137" i="20"/>
  <c r="AX137" i="20"/>
  <c r="P138" i="20"/>
  <c r="S138" i="20"/>
  <c r="U138" i="20"/>
  <c r="W138" i="20"/>
  <c r="Y138" i="20"/>
  <c r="AA138" i="20"/>
  <c r="AC138" i="20"/>
  <c r="AE138" i="20"/>
  <c r="AG138" i="20"/>
  <c r="AX138" i="20"/>
  <c r="P139" i="20"/>
  <c r="S139" i="20"/>
  <c r="U139" i="20"/>
  <c r="W139" i="20"/>
  <c r="Y139" i="20"/>
  <c r="AA139" i="20"/>
  <c r="AC139" i="20"/>
  <c r="AE139" i="20"/>
  <c r="AG139" i="20"/>
  <c r="AX139" i="20"/>
  <c r="P140" i="20"/>
  <c r="S140" i="20"/>
  <c r="U140" i="20"/>
  <c r="W140" i="20"/>
  <c r="Y140" i="20"/>
  <c r="AA140" i="20"/>
  <c r="AC140" i="20"/>
  <c r="AE140" i="20"/>
  <c r="AG140" i="20"/>
  <c r="AX140" i="20"/>
  <c r="P141" i="20"/>
  <c r="S141" i="20"/>
  <c r="U141" i="20"/>
  <c r="W141" i="20"/>
  <c r="Y141" i="20"/>
  <c r="AA141" i="20"/>
  <c r="AC141" i="20"/>
  <c r="AE141" i="20"/>
  <c r="AG141" i="20"/>
  <c r="AX141" i="20"/>
  <c r="P142" i="20"/>
  <c r="S142" i="20"/>
  <c r="U142" i="20"/>
  <c r="W142" i="20"/>
  <c r="Y142" i="20"/>
  <c r="AA142" i="20"/>
  <c r="AC142" i="20"/>
  <c r="AE142" i="20"/>
  <c r="AG142" i="20"/>
  <c r="AX142" i="20"/>
  <c r="P143" i="20"/>
  <c r="S143" i="20"/>
  <c r="U143" i="20"/>
  <c r="W143" i="20"/>
  <c r="Y143" i="20"/>
  <c r="AA143" i="20"/>
  <c r="AC143" i="20"/>
  <c r="AE143" i="20"/>
  <c r="AG143" i="20"/>
  <c r="AX143" i="20"/>
  <c r="P144" i="20"/>
  <c r="S144" i="20"/>
  <c r="U144" i="20"/>
  <c r="W144" i="20"/>
  <c r="Y144" i="20"/>
  <c r="AA144" i="20"/>
  <c r="AC144" i="20"/>
  <c r="AE144" i="20"/>
  <c r="AG144" i="20"/>
  <c r="AX144" i="20"/>
  <c r="P145" i="20"/>
  <c r="S145" i="20"/>
  <c r="U145" i="20"/>
  <c r="W145" i="20"/>
  <c r="Y145" i="20"/>
  <c r="AA145" i="20"/>
  <c r="AC145" i="20"/>
  <c r="AE145" i="20"/>
  <c r="AG145" i="20"/>
  <c r="AX145" i="20"/>
  <c r="P146" i="20"/>
  <c r="S146" i="20"/>
  <c r="U146" i="20"/>
  <c r="W146" i="20"/>
  <c r="Y146" i="20"/>
  <c r="AA146" i="20"/>
  <c r="AC146" i="20"/>
  <c r="AE146" i="20"/>
  <c r="AG146" i="20"/>
  <c r="AX146" i="20"/>
  <c r="P147" i="20"/>
  <c r="S147" i="20"/>
  <c r="U147" i="20"/>
  <c r="W147" i="20"/>
  <c r="Y147" i="20"/>
  <c r="AA147" i="20"/>
  <c r="AC147" i="20"/>
  <c r="AE147" i="20"/>
  <c r="AG147" i="20"/>
  <c r="AX147" i="20"/>
  <c r="P148" i="20"/>
  <c r="S148" i="20"/>
  <c r="U148" i="20"/>
  <c r="W148" i="20"/>
  <c r="Y148" i="20"/>
  <c r="AA148" i="20"/>
  <c r="AC148" i="20"/>
  <c r="AE148" i="20"/>
  <c r="AG148" i="20"/>
  <c r="AX148" i="20"/>
  <c r="P149" i="20"/>
  <c r="S149" i="20"/>
  <c r="U149" i="20"/>
  <c r="W149" i="20"/>
  <c r="Y149" i="20"/>
  <c r="AA149" i="20"/>
  <c r="AC149" i="20"/>
  <c r="AE149" i="20"/>
  <c r="AG149" i="20"/>
  <c r="AX149" i="20"/>
  <c r="P150" i="20"/>
  <c r="S150" i="20"/>
  <c r="U150" i="20"/>
  <c r="W150" i="20"/>
  <c r="Y150" i="20"/>
  <c r="AA150" i="20"/>
  <c r="AC150" i="20"/>
  <c r="AE150" i="20"/>
  <c r="AG150" i="20"/>
  <c r="AX150" i="20"/>
  <c r="P151" i="20"/>
  <c r="S151" i="20"/>
  <c r="U151" i="20"/>
  <c r="W151" i="20"/>
  <c r="Y151" i="20"/>
  <c r="AA151" i="20"/>
  <c r="AC151" i="20"/>
  <c r="AE151" i="20"/>
  <c r="AG151" i="20"/>
  <c r="AX151" i="20"/>
  <c r="P152" i="20"/>
  <c r="S152" i="20"/>
  <c r="U152" i="20"/>
  <c r="W152" i="20"/>
  <c r="Y152" i="20"/>
  <c r="AA152" i="20"/>
  <c r="AC152" i="20"/>
  <c r="AE152" i="20"/>
  <c r="AG152" i="20"/>
  <c r="AX152" i="20"/>
  <c r="P153" i="20"/>
  <c r="S153" i="20"/>
  <c r="U153" i="20"/>
  <c r="W153" i="20"/>
  <c r="Y153" i="20"/>
  <c r="AA153" i="20"/>
  <c r="AC153" i="20"/>
  <c r="AE153" i="20"/>
  <c r="AG153" i="20"/>
  <c r="AX153" i="20"/>
  <c r="P154" i="20"/>
  <c r="S154" i="20"/>
  <c r="U154" i="20"/>
  <c r="W154" i="20"/>
  <c r="Y154" i="20"/>
  <c r="AA154" i="20"/>
  <c r="AC154" i="20"/>
  <c r="AE154" i="20"/>
  <c r="AG154" i="20"/>
  <c r="AX154" i="20"/>
  <c r="P155" i="20"/>
  <c r="S155" i="20"/>
  <c r="U155" i="20"/>
  <c r="W155" i="20"/>
  <c r="Y155" i="20"/>
  <c r="AA155" i="20"/>
  <c r="AC155" i="20"/>
  <c r="AE155" i="20"/>
  <c r="AG155" i="20"/>
  <c r="AX155" i="20"/>
  <c r="P156" i="20"/>
  <c r="S156" i="20"/>
  <c r="U156" i="20"/>
  <c r="W156" i="20"/>
  <c r="Y156" i="20"/>
  <c r="AA156" i="20"/>
  <c r="AC156" i="20"/>
  <c r="AE156" i="20"/>
  <c r="AG156" i="20"/>
  <c r="AX156" i="20"/>
  <c r="P157" i="20"/>
  <c r="S157" i="20"/>
  <c r="U157" i="20"/>
  <c r="W157" i="20"/>
  <c r="Y157" i="20"/>
  <c r="AA157" i="20"/>
  <c r="AC157" i="20"/>
  <c r="AE157" i="20"/>
  <c r="AG157" i="20"/>
  <c r="AX157" i="20"/>
  <c r="P158" i="20"/>
  <c r="S158" i="20"/>
  <c r="U158" i="20"/>
  <c r="W158" i="20"/>
  <c r="Y158" i="20"/>
  <c r="AA158" i="20"/>
  <c r="AC158" i="20"/>
  <c r="AE158" i="20"/>
  <c r="AG158" i="20"/>
  <c r="AX158" i="20"/>
  <c r="P159" i="20"/>
  <c r="S159" i="20"/>
  <c r="U159" i="20"/>
  <c r="W159" i="20"/>
  <c r="Y159" i="20"/>
  <c r="AA159" i="20"/>
  <c r="AC159" i="20"/>
  <c r="AE159" i="20"/>
  <c r="AG159" i="20"/>
  <c r="AX159" i="20"/>
  <c r="P160" i="20"/>
  <c r="S160" i="20"/>
  <c r="U160" i="20"/>
  <c r="W160" i="20"/>
  <c r="Y160" i="20"/>
  <c r="AA160" i="20"/>
  <c r="AC160" i="20"/>
  <c r="AE160" i="20"/>
  <c r="AG160" i="20"/>
  <c r="AX160" i="20"/>
  <c r="P161" i="20"/>
  <c r="S161" i="20"/>
  <c r="U161" i="20"/>
  <c r="W161" i="20"/>
  <c r="Y161" i="20"/>
  <c r="AA161" i="20"/>
  <c r="AC161" i="20"/>
  <c r="AE161" i="20"/>
  <c r="AG161" i="20"/>
  <c r="AX161" i="20"/>
  <c r="P162" i="20"/>
  <c r="S162" i="20"/>
  <c r="U162" i="20"/>
  <c r="W162" i="20"/>
  <c r="Y162" i="20"/>
  <c r="AA162" i="20"/>
  <c r="AC162" i="20"/>
  <c r="AE162" i="20"/>
  <c r="AG162" i="20"/>
  <c r="AX162" i="20"/>
  <c r="P163" i="20"/>
  <c r="S163" i="20"/>
  <c r="U163" i="20"/>
  <c r="W163" i="20"/>
  <c r="Y163" i="20"/>
  <c r="AA163" i="20"/>
  <c r="AC163" i="20"/>
  <c r="AE163" i="20"/>
  <c r="AG163" i="20"/>
  <c r="AX163" i="20"/>
  <c r="P164" i="20"/>
  <c r="S164" i="20"/>
  <c r="U164" i="20"/>
  <c r="W164" i="20"/>
  <c r="Y164" i="20"/>
  <c r="AA164" i="20"/>
  <c r="AC164" i="20"/>
  <c r="AE164" i="20"/>
  <c r="AG164" i="20"/>
  <c r="AX164" i="20"/>
  <c r="P165" i="20"/>
  <c r="S165" i="20"/>
  <c r="U165" i="20"/>
  <c r="W165" i="20"/>
  <c r="Y165" i="20"/>
  <c r="AA165" i="20"/>
  <c r="AC165" i="20"/>
  <c r="AE165" i="20"/>
  <c r="AG165" i="20"/>
  <c r="AX165" i="20"/>
  <c r="P166" i="20"/>
  <c r="S166" i="20"/>
  <c r="U166" i="20"/>
  <c r="W166" i="20"/>
  <c r="Y166" i="20"/>
  <c r="AA166" i="20"/>
  <c r="AC166" i="20"/>
  <c r="AE166" i="20"/>
  <c r="AG166" i="20"/>
  <c r="AX166" i="20"/>
  <c r="P167" i="20"/>
  <c r="S167" i="20"/>
  <c r="U167" i="20"/>
  <c r="W167" i="20"/>
  <c r="Y167" i="20"/>
  <c r="AA167" i="20"/>
  <c r="AC167" i="20"/>
  <c r="AE167" i="20"/>
  <c r="AG167" i="20"/>
  <c r="AX167" i="20"/>
  <c r="P168" i="20"/>
  <c r="S168" i="20"/>
  <c r="U168" i="20"/>
  <c r="W168" i="20"/>
  <c r="Y168" i="20"/>
  <c r="AA168" i="20"/>
  <c r="AC168" i="20"/>
  <c r="AE168" i="20"/>
  <c r="AG168" i="20"/>
  <c r="AX168" i="20"/>
  <c r="P169" i="20"/>
  <c r="S169" i="20"/>
  <c r="U169" i="20"/>
  <c r="W169" i="20"/>
  <c r="Y169" i="20"/>
  <c r="AA169" i="20"/>
  <c r="AC169" i="20"/>
  <c r="AE169" i="20"/>
  <c r="AG169" i="20"/>
  <c r="AX169" i="20"/>
  <c r="P170" i="20"/>
  <c r="S170" i="20"/>
  <c r="U170" i="20"/>
  <c r="W170" i="20"/>
  <c r="Y170" i="20"/>
  <c r="AA170" i="20"/>
  <c r="AC170" i="20"/>
  <c r="AE170" i="20"/>
  <c r="AG170" i="20"/>
  <c r="AX170" i="20"/>
  <c r="P171" i="20"/>
  <c r="S171" i="20"/>
  <c r="U171" i="20"/>
  <c r="W171" i="20"/>
  <c r="Y171" i="20"/>
  <c r="AA171" i="20"/>
  <c r="AC171" i="20"/>
  <c r="AE171" i="20"/>
  <c r="AG171" i="20"/>
  <c r="AX171" i="20"/>
  <c r="P172" i="20"/>
  <c r="S172" i="20"/>
  <c r="U172" i="20"/>
  <c r="W172" i="20"/>
  <c r="Y172" i="20"/>
  <c r="AA172" i="20"/>
  <c r="AC172" i="20"/>
  <c r="AE172" i="20"/>
  <c r="AG172" i="20"/>
  <c r="AX172" i="20"/>
  <c r="P173" i="20"/>
  <c r="S173" i="20"/>
  <c r="U173" i="20"/>
  <c r="W173" i="20"/>
  <c r="Y173" i="20"/>
  <c r="AA173" i="20"/>
  <c r="AC173" i="20"/>
  <c r="AE173" i="20"/>
  <c r="AG173" i="20"/>
  <c r="AX173" i="20"/>
  <c r="P174" i="20"/>
  <c r="S174" i="20"/>
  <c r="U174" i="20"/>
  <c r="W174" i="20"/>
  <c r="Y174" i="20"/>
  <c r="AA174" i="20"/>
  <c r="AC174" i="20"/>
  <c r="AE174" i="20"/>
  <c r="AG174" i="20"/>
  <c r="AX174" i="20"/>
  <c r="P175" i="20"/>
  <c r="S175" i="20"/>
  <c r="U175" i="20"/>
  <c r="W175" i="20"/>
  <c r="Y175" i="20"/>
  <c r="AA175" i="20"/>
  <c r="AC175" i="20"/>
  <c r="AE175" i="20"/>
  <c r="AG175" i="20"/>
  <c r="AX175" i="20"/>
  <c r="P176" i="20"/>
  <c r="S176" i="20"/>
  <c r="U176" i="20"/>
  <c r="W176" i="20"/>
  <c r="Y176" i="20"/>
  <c r="AA176" i="20"/>
  <c r="AC176" i="20"/>
  <c r="AE176" i="20"/>
  <c r="AG176" i="20"/>
  <c r="AX176" i="20"/>
  <c r="P177" i="20"/>
  <c r="S177" i="20"/>
  <c r="U177" i="20"/>
  <c r="W177" i="20"/>
  <c r="Y177" i="20"/>
  <c r="AA177" i="20"/>
  <c r="AC177" i="20"/>
  <c r="AE177" i="20"/>
  <c r="AG177" i="20"/>
  <c r="AX177" i="20"/>
  <c r="P178" i="20"/>
  <c r="S178" i="20"/>
  <c r="U178" i="20"/>
  <c r="W178" i="20"/>
  <c r="Y178" i="20"/>
  <c r="AA178" i="20"/>
  <c r="AC178" i="20"/>
  <c r="AE178" i="20"/>
  <c r="AG178" i="20"/>
  <c r="AX178" i="20"/>
  <c r="P179" i="20"/>
  <c r="S179" i="20"/>
  <c r="U179" i="20"/>
  <c r="W179" i="20"/>
  <c r="Y179" i="20"/>
  <c r="AA179" i="20"/>
  <c r="AC179" i="20"/>
  <c r="AE179" i="20"/>
  <c r="AG179" i="20"/>
  <c r="AX179" i="20"/>
  <c r="P180" i="20"/>
  <c r="S180" i="20"/>
  <c r="U180" i="20"/>
  <c r="W180" i="20"/>
  <c r="Y180" i="20"/>
  <c r="AA180" i="20"/>
  <c r="AC180" i="20"/>
  <c r="AE180" i="20"/>
  <c r="AG180" i="20"/>
  <c r="AX180" i="20"/>
  <c r="P181" i="20"/>
  <c r="S181" i="20"/>
  <c r="U181" i="20"/>
  <c r="W181" i="20"/>
  <c r="Y181" i="20"/>
  <c r="AA181" i="20"/>
  <c r="AC181" i="20"/>
  <c r="AE181" i="20"/>
  <c r="AG181" i="20"/>
  <c r="AX181" i="20"/>
  <c r="P182" i="20"/>
  <c r="S182" i="20"/>
  <c r="U182" i="20"/>
  <c r="W182" i="20"/>
  <c r="Y182" i="20"/>
  <c r="AA182" i="20"/>
  <c r="AC182" i="20"/>
  <c r="AE182" i="20"/>
  <c r="AG182" i="20"/>
  <c r="AX182" i="20"/>
  <c r="P183" i="20"/>
  <c r="S183" i="20"/>
  <c r="U183" i="20"/>
  <c r="W183" i="20"/>
  <c r="Y183" i="20"/>
  <c r="AA183" i="20"/>
  <c r="AC183" i="20"/>
  <c r="AE183" i="20"/>
  <c r="AG183" i="20"/>
  <c r="AX183" i="20"/>
  <c r="P184" i="20"/>
  <c r="S184" i="20"/>
  <c r="U184" i="20"/>
  <c r="W184" i="20"/>
  <c r="Y184" i="20"/>
  <c r="AA184" i="20"/>
  <c r="AC184" i="20"/>
  <c r="AE184" i="20"/>
  <c r="AG184" i="20"/>
  <c r="AX184" i="20"/>
  <c r="P185" i="20"/>
  <c r="S185" i="20"/>
  <c r="U185" i="20"/>
  <c r="W185" i="20"/>
  <c r="Y185" i="20"/>
  <c r="AA185" i="20"/>
  <c r="AC185" i="20"/>
  <c r="AE185" i="20"/>
  <c r="AG185" i="20"/>
  <c r="AX185" i="20"/>
  <c r="P186" i="20"/>
  <c r="S186" i="20"/>
  <c r="U186" i="20"/>
  <c r="W186" i="20"/>
  <c r="Y186" i="20"/>
  <c r="AA186" i="20"/>
  <c r="AC186" i="20"/>
  <c r="AE186" i="20"/>
  <c r="AG186" i="20"/>
  <c r="AX186" i="20"/>
  <c r="P187" i="20"/>
  <c r="S187" i="20"/>
  <c r="U187" i="20"/>
  <c r="W187" i="20"/>
  <c r="Y187" i="20"/>
  <c r="AA187" i="20"/>
  <c r="AC187" i="20"/>
  <c r="AE187" i="20"/>
  <c r="AG187" i="20"/>
  <c r="AX187" i="20"/>
  <c r="P188" i="20"/>
  <c r="S188" i="20"/>
  <c r="U188" i="20"/>
  <c r="W188" i="20"/>
  <c r="Y188" i="20"/>
  <c r="AA188" i="20"/>
  <c r="AC188" i="20"/>
  <c r="AE188" i="20"/>
  <c r="AG188" i="20"/>
  <c r="AX188" i="20"/>
  <c r="P189" i="20"/>
  <c r="S189" i="20"/>
  <c r="U189" i="20"/>
  <c r="W189" i="20"/>
  <c r="Y189" i="20"/>
  <c r="AA189" i="20"/>
  <c r="AC189" i="20"/>
  <c r="AE189" i="20"/>
  <c r="AG189" i="20"/>
  <c r="AX189" i="20"/>
  <c r="P190" i="20"/>
  <c r="S190" i="20"/>
  <c r="U190" i="20"/>
  <c r="W190" i="20"/>
  <c r="Y190" i="20"/>
  <c r="AA190" i="20"/>
  <c r="AC190" i="20"/>
  <c r="AE190" i="20"/>
  <c r="AG190" i="20"/>
  <c r="AX190" i="20"/>
  <c r="P191" i="20"/>
  <c r="S191" i="20"/>
  <c r="U191" i="20"/>
  <c r="W191" i="20"/>
  <c r="Y191" i="20"/>
  <c r="AA191" i="20"/>
  <c r="AC191" i="20"/>
  <c r="AE191" i="20"/>
  <c r="AG191" i="20"/>
  <c r="AX191" i="20"/>
  <c r="P192" i="20"/>
  <c r="S192" i="20"/>
  <c r="U192" i="20"/>
  <c r="W192" i="20"/>
  <c r="Y192" i="20"/>
  <c r="AA192" i="20"/>
  <c r="AC192" i="20"/>
  <c r="AE192" i="20"/>
  <c r="AG192" i="20"/>
  <c r="AX192" i="20"/>
  <c r="P193" i="20"/>
  <c r="S193" i="20"/>
  <c r="U193" i="20"/>
  <c r="W193" i="20"/>
  <c r="Y193" i="20"/>
  <c r="AA193" i="20"/>
  <c r="AC193" i="20"/>
  <c r="AE193" i="20"/>
  <c r="AG193" i="20"/>
  <c r="AX193" i="20"/>
  <c r="P194" i="20"/>
  <c r="S194" i="20"/>
  <c r="U194" i="20"/>
  <c r="W194" i="20"/>
  <c r="Y194" i="20"/>
  <c r="AA194" i="20"/>
  <c r="AC194" i="20"/>
  <c r="AE194" i="20"/>
  <c r="AG194" i="20"/>
  <c r="AX194" i="20"/>
  <c r="P195" i="20"/>
  <c r="S195" i="20"/>
  <c r="U195" i="20"/>
  <c r="W195" i="20"/>
  <c r="Y195" i="20"/>
  <c r="AA195" i="20"/>
  <c r="AC195" i="20"/>
  <c r="AE195" i="20"/>
  <c r="AG195" i="20"/>
  <c r="AX195" i="20"/>
  <c r="P196" i="20"/>
  <c r="S196" i="20"/>
  <c r="U196" i="20"/>
  <c r="W196" i="20"/>
  <c r="Y196" i="20"/>
  <c r="AA196" i="20"/>
  <c r="AC196" i="20"/>
  <c r="AE196" i="20"/>
  <c r="AG196" i="20"/>
  <c r="AX196" i="20"/>
  <c r="P197" i="20"/>
  <c r="S197" i="20"/>
  <c r="U197" i="20"/>
  <c r="W197" i="20"/>
  <c r="Y197" i="20"/>
  <c r="AA197" i="20"/>
  <c r="AC197" i="20"/>
  <c r="AE197" i="20"/>
  <c r="AG197" i="20"/>
  <c r="AX197" i="20"/>
  <c r="P198" i="20"/>
  <c r="S198" i="20"/>
  <c r="U198" i="20"/>
  <c r="W198" i="20"/>
  <c r="Y198" i="20"/>
  <c r="AA198" i="20"/>
  <c r="AC198" i="20"/>
  <c r="AE198" i="20"/>
  <c r="AG198" i="20"/>
  <c r="AX198" i="20"/>
  <c r="P199" i="20"/>
  <c r="S199" i="20"/>
  <c r="U199" i="20"/>
  <c r="W199" i="20"/>
  <c r="Y199" i="20"/>
  <c r="AA199" i="20"/>
  <c r="AC199" i="20"/>
  <c r="AE199" i="20"/>
  <c r="AG199" i="20"/>
  <c r="AX199" i="20"/>
  <c r="P200" i="20"/>
  <c r="S200" i="20"/>
  <c r="U200" i="20"/>
  <c r="W200" i="20"/>
  <c r="Y200" i="20"/>
  <c r="AA200" i="20"/>
  <c r="AC200" i="20"/>
  <c r="AE200" i="20"/>
  <c r="AG200" i="20"/>
  <c r="AX200" i="20"/>
  <c r="P201" i="20"/>
  <c r="S201" i="20"/>
  <c r="U201" i="20"/>
  <c r="W201" i="20"/>
  <c r="Y201" i="20"/>
  <c r="AA201" i="20"/>
  <c r="AC201" i="20"/>
  <c r="AE201" i="20"/>
  <c r="AG201" i="20"/>
  <c r="AX201" i="20"/>
  <c r="P202" i="20"/>
  <c r="S202" i="20"/>
  <c r="U202" i="20"/>
  <c r="W202" i="20"/>
  <c r="Y202" i="20"/>
  <c r="AA202" i="20"/>
  <c r="AC202" i="20"/>
  <c r="AE202" i="20"/>
  <c r="AG202" i="20"/>
  <c r="AX202" i="20"/>
  <c r="P203" i="20"/>
  <c r="S203" i="20"/>
  <c r="U203" i="20"/>
  <c r="W203" i="20"/>
  <c r="Y203" i="20"/>
  <c r="AA203" i="20"/>
  <c r="AC203" i="20"/>
  <c r="AE203" i="20"/>
  <c r="AG203" i="20"/>
  <c r="AX203" i="20"/>
  <c r="P204" i="20"/>
  <c r="S204" i="20"/>
  <c r="U204" i="20"/>
  <c r="W204" i="20"/>
  <c r="Y204" i="20"/>
  <c r="AA204" i="20"/>
  <c r="AC204" i="20"/>
  <c r="AE204" i="20"/>
  <c r="AG204" i="20"/>
  <c r="AX204" i="20"/>
  <c r="P205" i="20"/>
  <c r="S205" i="20"/>
  <c r="U205" i="20"/>
  <c r="W205" i="20"/>
  <c r="Y205" i="20"/>
  <c r="AA205" i="20"/>
  <c r="AC205" i="20"/>
  <c r="AE205" i="20"/>
  <c r="AG205" i="20"/>
  <c r="AX205" i="20"/>
  <c r="P206" i="20"/>
  <c r="S206" i="20"/>
  <c r="U206" i="20"/>
  <c r="W206" i="20"/>
  <c r="Y206" i="20"/>
  <c r="AA206" i="20"/>
  <c r="AC206" i="20"/>
  <c r="AE206" i="20"/>
  <c r="AG206" i="20"/>
  <c r="AX206" i="20"/>
  <c r="P207" i="20"/>
  <c r="S207" i="20"/>
  <c r="U207" i="20"/>
  <c r="W207" i="20"/>
  <c r="Y207" i="20"/>
  <c r="AA207" i="20"/>
  <c r="AC207" i="20"/>
  <c r="AE207" i="20"/>
  <c r="AG207" i="20"/>
  <c r="AX207" i="20"/>
  <c r="P208" i="20"/>
  <c r="S208" i="20"/>
  <c r="U208" i="20"/>
  <c r="W208" i="20"/>
  <c r="Y208" i="20"/>
  <c r="AA208" i="20"/>
  <c r="AC208" i="20"/>
  <c r="AE208" i="20"/>
  <c r="AG208" i="20"/>
  <c r="AX208" i="20"/>
  <c r="P209" i="20"/>
  <c r="S209" i="20"/>
  <c r="U209" i="20"/>
  <c r="W209" i="20"/>
  <c r="Y209" i="20"/>
  <c r="AA209" i="20"/>
  <c r="AC209" i="20"/>
  <c r="AE209" i="20"/>
  <c r="AG209" i="20"/>
  <c r="AX209" i="20"/>
  <c r="P210" i="20"/>
  <c r="S210" i="20"/>
  <c r="U210" i="20"/>
  <c r="W210" i="20"/>
  <c r="Y210" i="20"/>
  <c r="AA210" i="20"/>
  <c r="AC210" i="20"/>
  <c r="AE210" i="20"/>
  <c r="AG210" i="20"/>
  <c r="AX210" i="20"/>
  <c r="P211" i="20"/>
  <c r="S211" i="20"/>
  <c r="U211" i="20"/>
  <c r="W211" i="20"/>
  <c r="Y211" i="20"/>
  <c r="AA211" i="20"/>
  <c r="AC211" i="20"/>
  <c r="AE211" i="20"/>
  <c r="AG211" i="20"/>
  <c r="AX211" i="20"/>
  <c r="P212" i="20"/>
  <c r="S212" i="20"/>
  <c r="U212" i="20"/>
  <c r="W212" i="20"/>
  <c r="Y212" i="20"/>
  <c r="AA212" i="20"/>
  <c r="AC212" i="20"/>
  <c r="AE212" i="20"/>
  <c r="AG212" i="20"/>
  <c r="AX212" i="20"/>
  <c r="P213" i="20"/>
  <c r="S213" i="20"/>
  <c r="U213" i="20"/>
  <c r="W213" i="20"/>
  <c r="Y213" i="20"/>
  <c r="AA213" i="20"/>
  <c r="AC213" i="20"/>
  <c r="AE213" i="20"/>
  <c r="AG213" i="20"/>
  <c r="AX213" i="20"/>
  <c r="P214" i="20"/>
  <c r="S214" i="20"/>
  <c r="U214" i="20"/>
  <c r="W214" i="20"/>
  <c r="Y214" i="20"/>
  <c r="AA214" i="20"/>
  <c r="AC214" i="20"/>
  <c r="AE214" i="20"/>
  <c r="AG214" i="20"/>
  <c r="AX214" i="20"/>
  <c r="P215" i="20"/>
  <c r="S215" i="20"/>
  <c r="U215" i="20"/>
  <c r="W215" i="20"/>
  <c r="Y215" i="20"/>
  <c r="AA215" i="20"/>
  <c r="AC215" i="20"/>
  <c r="AE215" i="20"/>
  <c r="AG215" i="20"/>
  <c r="AX215" i="20"/>
  <c r="P216" i="20"/>
  <c r="S216" i="20"/>
  <c r="U216" i="20"/>
  <c r="W216" i="20"/>
  <c r="Y216" i="20"/>
  <c r="AA216" i="20"/>
  <c r="AC216" i="20"/>
  <c r="AE216" i="20"/>
  <c r="AG216" i="20"/>
  <c r="AX216" i="20"/>
  <c r="P217" i="20"/>
  <c r="S217" i="20"/>
  <c r="U217" i="20"/>
  <c r="W217" i="20"/>
  <c r="Y217" i="20"/>
  <c r="AA217" i="20"/>
  <c r="AC217" i="20"/>
  <c r="AE217" i="20"/>
  <c r="AG217" i="20"/>
  <c r="AX217" i="20"/>
  <c r="P218" i="20"/>
  <c r="S218" i="20"/>
  <c r="U218" i="20"/>
  <c r="W218" i="20"/>
  <c r="Y218" i="20"/>
  <c r="AA218" i="20"/>
  <c r="AC218" i="20"/>
  <c r="AE218" i="20"/>
  <c r="AG218" i="20"/>
  <c r="AX218" i="20"/>
  <c r="P219" i="20"/>
  <c r="S219" i="20"/>
  <c r="U219" i="20"/>
  <c r="W219" i="20"/>
  <c r="Y219" i="20"/>
  <c r="AA219" i="20"/>
  <c r="AC219" i="20"/>
  <c r="AE219" i="20"/>
  <c r="AG219" i="20"/>
  <c r="AX219" i="20"/>
  <c r="P220" i="20"/>
  <c r="S220" i="20"/>
  <c r="U220" i="20"/>
  <c r="W220" i="20"/>
  <c r="Y220" i="20"/>
  <c r="AA220" i="20"/>
  <c r="AC220" i="20"/>
  <c r="AE220" i="20"/>
  <c r="AG220" i="20"/>
  <c r="AX220" i="20"/>
  <c r="P221" i="20"/>
  <c r="S221" i="20"/>
  <c r="U221" i="20"/>
  <c r="W221" i="20"/>
  <c r="Y221" i="20"/>
  <c r="AA221" i="20"/>
  <c r="AC221" i="20"/>
  <c r="AE221" i="20"/>
  <c r="AG221" i="20"/>
  <c r="AX221" i="20"/>
  <c r="P222" i="20"/>
  <c r="S222" i="20"/>
  <c r="U222" i="20"/>
  <c r="W222" i="20"/>
  <c r="Y222" i="20"/>
  <c r="AA222" i="20"/>
  <c r="AC222" i="20"/>
  <c r="AE222" i="20"/>
  <c r="AG222" i="20"/>
  <c r="AX222" i="20"/>
  <c r="P223" i="20"/>
  <c r="S223" i="20"/>
  <c r="U223" i="20"/>
  <c r="W223" i="20"/>
  <c r="Y223" i="20"/>
  <c r="AA223" i="20"/>
  <c r="AC223" i="20"/>
  <c r="AE223" i="20"/>
  <c r="AG223" i="20"/>
  <c r="AX223" i="20"/>
  <c r="P224" i="20"/>
  <c r="S224" i="20"/>
  <c r="U224" i="20"/>
  <c r="W224" i="20"/>
  <c r="Y224" i="20"/>
  <c r="AA224" i="20"/>
  <c r="AC224" i="20"/>
  <c r="AE224" i="20"/>
  <c r="AG224" i="20"/>
  <c r="AX224" i="20"/>
  <c r="P225" i="20"/>
  <c r="S225" i="20"/>
  <c r="U225" i="20"/>
  <c r="W225" i="20"/>
  <c r="Y225" i="20"/>
  <c r="AA225" i="20"/>
  <c r="AC225" i="20"/>
  <c r="AE225" i="20"/>
  <c r="AG225" i="20"/>
  <c r="AX225" i="20"/>
  <c r="P226" i="20"/>
  <c r="S226" i="20"/>
  <c r="U226" i="20"/>
  <c r="W226" i="20"/>
  <c r="Y226" i="20"/>
  <c r="AA226" i="20"/>
  <c r="AC226" i="20"/>
  <c r="AE226" i="20"/>
  <c r="AG226" i="20"/>
  <c r="AX226" i="20"/>
  <c r="P227" i="20"/>
  <c r="S227" i="20"/>
  <c r="U227" i="20"/>
  <c r="W227" i="20"/>
  <c r="Y227" i="20"/>
  <c r="AA227" i="20"/>
  <c r="AC227" i="20"/>
  <c r="AE227" i="20"/>
  <c r="AG227" i="20"/>
  <c r="AX227" i="20"/>
  <c r="P228" i="20"/>
  <c r="S228" i="20"/>
  <c r="U228" i="20"/>
  <c r="W228" i="20"/>
  <c r="Y228" i="20"/>
  <c r="AA228" i="20"/>
  <c r="AC228" i="20"/>
  <c r="AE228" i="20"/>
  <c r="AG228" i="20"/>
  <c r="AX228" i="20"/>
  <c r="P229" i="20"/>
  <c r="S229" i="20"/>
  <c r="U229" i="20"/>
  <c r="W229" i="20"/>
  <c r="Y229" i="20"/>
  <c r="AA229" i="20"/>
  <c r="AC229" i="20"/>
  <c r="AE229" i="20"/>
  <c r="AG229" i="20"/>
  <c r="AX229" i="20"/>
  <c r="P230" i="20"/>
  <c r="S230" i="20"/>
  <c r="U230" i="20"/>
  <c r="W230" i="20"/>
  <c r="Y230" i="20"/>
  <c r="AA230" i="20"/>
  <c r="AC230" i="20"/>
  <c r="AE230" i="20"/>
  <c r="AG230" i="20"/>
  <c r="AX230" i="20"/>
  <c r="P231" i="20"/>
  <c r="S231" i="20"/>
  <c r="U231" i="20"/>
  <c r="W231" i="20"/>
  <c r="Y231" i="20"/>
  <c r="AA231" i="20"/>
  <c r="AC231" i="20"/>
  <c r="AE231" i="20"/>
  <c r="AG231" i="20"/>
  <c r="AX231" i="20"/>
  <c r="P232" i="20"/>
  <c r="S232" i="20"/>
  <c r="U232" i="20"/>
  <c r="W232" i="20"/>
  <c r="Y232" i="20"/>
  <c r="AA232" i="20"/>
  <c r="AC232" i="20"/>
  <c r="AE232" i="20"/>
  <c r="AG232" i="20"/>
  <c r="AX232" i="20"/>
  <c r="P233" i="20"/>
  <c r="S233" i="20"/>
  <c r="U233" i="20"/>
  <c r="W233" i="20"/>
  <c r="Y233" i="20"/>
  <c r="AA233" i="20"/>
  <c r="AC233" i="20"/>
  <c r="AE233" i="20"/>
  <c r="AG233" i="20"/>
  <c r="AX233" i="20"/>
  <c r="P234" i="20"/>
  <c r="S234" i="20"/>
  <c r="U234" i="20"/>
  <c r="W234" i="20"/>
  <c r="Y234" i="20"/>
  <c r="AA234" i="20"/>
  <c r="AC234" i="20"/>
  <c r="AE234" i="20"/>
  <c r="AG234" i="20"/>
  <c r="AX234" i="20"/>
  <c r="P235" i="20"/>
  <c r="S235" i="20"/>
  <c r="U235" i="20"/>
  <c r="W235" i="20"/>
  <c r="Y235" i="20"/>
  <c r="AA235" i="20"/>
  <c r="AC235" i="20"/>
  <c r="AE235" i="20"/>
  <c r="AG235" i="20"/>
  <c r="AX235" i="20"/>
  <c r="P236" i="20"/>
  <c r="S236" i="20"/>
  <c r="U236" i="20"/>
  <c r="W236" i="20"/>
  <c r="Y236" i="20"/>
  <c r="AA236" i="20"/>
  <c r="AC236" i="20"/>
  <c r="AE236" i="20"/>
  <c r="AG236" i="20"/>
  <c r="AX236" i="20"/>
  <c r="P237" i="20"/>
  <c r="S237" i="20"/>
  <c r="U237" i="20"/>
  <c r="W237" i="20"/>
  <c r="Y237" i="20"/>
  <c r="AA237" i="20"/>
  <c r="AC237" i="20"/>
  <c r="AE237" i="20"/>
  <c r="AG237" i="20"/>
  <c r="AX237" i="20"/>
  <c r="P238" i="20"/>
  <c r="S238" i="20"/>
  <c r="U238" i="20"/>
  <c r="W238" i="20"/>
  <c r="Y238" i="20"/>
  <c r="AA238" i="20"/>
  <c r="AC238" i="20"/>
  <c r="AE238" i="20"/>
  <c r="AG238" i="20"/>
  <c r="AX238" i="20"/>
  <c r="P239" i="20"/>
  <c r="S239" i="20"/>
  <c r="U239" i="20"/>
  <c r="W239" i="20"/>
  <c r="Y239" i="20"/>
  <c r="AA239" i="20"/>
  <c r="AC239" i="20"/>
  <c r="AE239" i="20"/>
  <c r="AG239" i="20"/>
  <c r="AX239" i="20"/>
  <c r="P240" i="20"/>
  <c r="S240" i="20"/>
  <c r="U240" i="20"/>
  <c r="W240" i="20"/>
  <c r="Y240" i="20"/>
  <c r="AA240" i="20"/>
  <c r="AC240" i="20"/>
  <c r="AE240" i="20"/>
  <c r="AG240" i="20"/>
  <c r="AX240" i="20"/>
  <c r="P241" i="20"/>
  <c r="S241" i="20"/>
  <c r="U241" i="20"/>
  <c r="W241" i="20"/>
  <c r="Y241" i="20"/>
  <c r="AA241" i="20"/>
  <c r="AC241" i="20"/>
  <c r="AE241" i="20"/>
  <c r="AG241" i="20"/>
  <c r="AX241" i="20"/>
  <c r="P242" i="20"/>
  <c r="S242" i="20"/>
  <c r="U242" i="20"/>
  <c r="W242" i="20"/>
  <c r="Y242" i="20"/>
  <c r="AA242" i="20"/>
  <c r="AC242" i="20"/>
  <c r="AE242" i="20"/>
  <c r="AG242" i="20"/>
  <c r="AX242" i="20"/>
  <c r="P243" i="20"/>
  <c r="S243" i="20"/>
  <c r="U243" i="20"/>
  <c r="W243" i="20"/>
  <c r="Y243" i="20"/>
  <c r="AA243" i="20"/>
  <c r="AC243" i="20"/>
  <c r="AE243" i="20"/>
  <c r="AG243" i="20"/>
  <c r="AX243" i="20"/>
  <c r="P244" i="20"/>
  <c r="S244" i="20"/>
  <c r="U244" i="20"/>
  <c r="W244" i="20"/>
  <c r="Y244" i="20"/>
  <c r="AA244" i="20"/>
  <c r="AC244" i="20"/>
  <c r="AE244" i="20"/>
  <c r="AG244" i="20"/>
  <c r="AX244" i="20"/>
  <c r="P245" i="20"/>
  <c r="S245" i="20"/>
  <c r="U245" i="20"/>
  <c r="W245" i="20"/>
  <c r="Y245" i="20"/>
  <c r="AA245" i="20"/>
  <c r="AC245" i="20"/>
  <c r="AE245" i="20"/>
  <c r="AG245" i="20"/>
  <c r="AX245" i="20"/>
  <c r="P246" i="20"/>
  <c r="S246" i="20"/>
  <c r="U246" i="20"/>
  <c r="W246" i="20"/>
  <c r="Y246" i="20"/>
  <c r="AA246" i="20"/>
  <c r="AC246" i="20"/>
  <c r="AE246" i="20"/>
  <c r="AG246" i="20"/>
  <c r="AX246" i="20"/>
  <c r="P247" i="20"/>
  <c r="S247" i="20"/>
  <c r="U247" i="20"/>
  <c r="W247" i="20"/>
  <c r="Y247" i="20"/>
  <c r="AA247" i="20"/>
  <c r="AC247" i="20"/>
  <c r="AE247" i="20"/>
  <c r="AG247" i="20"/>
  <c r="AX247" i="20"/>
  <c r="P248" i="20"/>
  <c r="S248" i="20"/>
  <c r="U248" i="20"/>
  <c r="W248" i="20"/>
  <c r="Y248" i="20"/>
  <c r="AA248" i="20"/>
  <c r="AC248" i="20"/>
  <c r="AE248" i="20"/>
  <c r="AG248" i="20"/>
  <c r="AX248" i="20"/>
  <c r="P249" i="20"/>
  <c r="S249" i="20"/>
  <c r="U249" i="20"/>
  <c r="W249" i="20"/>
  <c r="Y249" i="20"/>
  <c r="AA249" i="20"/>
  <c r="AC249" i="20"/>
  <c r="AE249" i="20"/>
  <c r="AG249" i="20"/>
  <c r="AX249" i="20"/>
  <c r="P250" i="20"/>
  <c r="S250" i="20"/>
  <c r="U250" i="20"/>
  <c r="W250" i="20"/>
  <c r="Y250" i="20"/>
  <c r="AA250" i="20"/>
  <c r="AC250" i="20"/>
  <c r="AE250" i="20"/>
  <c r="AG250" i="20"/>
  <c r="AX250" i="20"/>
  <c r="P251" i="20"/>
  <c r="S251" i="20"/>
  <c r="U251" i="20"/>
  <c r="W251" i="20"/>
  <c r="Y251" i="20"/>
  <c r="AA251" i="20"/>
  <c r="AC251" i="20"/>
  <c r="AE251" i="20"/>
  <c r="AG251" i="20"/>
  <c r="AX251" i="20"/>
  <c r="P252" i="20"/>
  <c r="S252" i="20"/>
  <c r="U252" i="20"/>
  <c r="W252" i="20"/>
  <c r="Y252" i="20"/>
  <c r="AA252" i="20"/>
  <c r="AC252" i="20"/>
  <c r="AE252" i="20"/>
  <c r="AG252" i="20"/>
  <c r="AX252" i="20"/>
  <c r="P253" i="20"/>
  <c r="S253" i="20"/>
  <c r="U253" i="20"/>
  <c r="W253" i="20"/>
  <c r="Y253" i="20"/>
  <c r="AA253" i="20"/>
  <c r="AC253" i="20"/>
  <c r="AE253" i="20"/>
  <c r="AG253" i="20"/>
  <c r="AX253" i="20"/>
  <c r="P254" i="20"/>
  <c r="S254" i="20"/>
  <c r="U254" i="20"/>
  <c r="W254" i="20"/>
  <c r="Y254" i="20"/>
  <c r="AA254" i="20"/>
  <c r="AC254" i="20"/>
  <c r="AE254" i="20"/>
  <c r="AG254" i="20"/>
  <c r="AX254" i="20"/>
  <c r="X75" i="21" l="1"/>
  <c r="T75" i="21"/>
  <c r="V75" i="21"/>
  <c r="R75" i="21"/>
  <c r="N75" i="21"/>
  <c r="P75" i="21"/>
  <c r="L75" i="21"/>
  <c r="V70" i="21"/>
  <c r="X70" i="21"/>
  <c r="T70" i="21"/>
  <c r="P70" i="21"/>
  <c r="R70" i="21"/>
  <c r="N70" i="21"/>
  <c r="L70" i="21"/>
  <c r="X65" i="21"/>
  <c r="T65" i="21"/>
  <c r="V65" i="21"/>
  <c r="R65" i="21"/>
  <c r="N65" i="21"/>
  <c r="P65" i="21"/>
  <c r="L65" i="21"/>
  <c r="X63" i="21"/>
  <c r="T63" i="21"/>
  <c r="V63" i="21"/>
  <c r="R63" i="21"/>
  <c r="N63" i="21"/>
  <c r="P63" i="21"/>
  <c r="L63" i="21"/>
  <c r="V58" i="21"/>
  <c r="X58" i="21"/>
  <c r="T58" i="21"/>
  <c r="P58" i="21"/>
  <c r="R58" i="21"/>
  <c r="N58" i="21"/>
  <c r="L58" i="21"/>
  <c r="V56" i="21"/>
  <c r="X56" i="21"/>
  <c r="T56" i="21"/>
  <c r="P56" i="21"/>
  <c r="R56" i="21"/>
  <c r="N56" i="21"/>
  <c r="L56" i="21"/>
  <c r="V52" i="21"/>
  <c r="X52" i="21"/>
  <c r="T52" i="21"/>
  <c r="P52" i="21"/>
  <c r="R52" i="21"/>
  <c r="N52" i="21"/>
  <c r="L52" i="21"/>
  <c r="I50" i="21"/>
  <c r="V50" i="21"/>
  <c r="X50" i="21"/>
  <c r="T50" i="21"/>
  <c r="P50" i="21"/>
  <c r="R50" i="21"/>
  <c r="N50" i="21"/>
  <c r="L50" i="21"/>
  <c r="J45" i="21"/>
  <c r="X45" i="21"/>
  <c r="T45" i="21"/>
  <c r="V45" i="21"/>
  <c r="R45" i="21"/>
  <c r="N45" i="21"/>
  <c r="P45" i="21"/>
  <c r="L45" i="21"/>
  <c r="X43" i="21"/>
  <c r="T43" i="21"/>
  <c r="V43" i="21"/>
  <c r="R43" i="21"/>
  <c r="N43" i="21"/>
  <c r="P43" i="21"/>
  <c r="L43" i="21"/>
  <c r="X41" i="21"/>
  <c r="T41" i="21"/>
  <c r="V41" i="21"/>
  <c r="R41" i="21"/>
  <c r="N41" i="21"/>
  <c r="P41" i="21"/>
  <c r="L41" i="21"/>
  <c r="X39" i="21"/>
  <c r="T39" i="21"/>
  <c r="V39" i="21"/>
  <c r="R39" i="21"/>
  <c r="N39" i="21"/>
  <c r="P39" i="21"/>
  <c r="L39" i="21"/>
  <c r="X35" i="21"/>
  <c r="T35" i="21"/>
  <c r="V35" i="21"/>
  <c r="R35" i="21"/>
  <c r="N35" i="21"/>
  <c r="P35" i="21"/>
  <c r="L35" i="21"/>
  <c r="V32" i="21"/>
  <c r="X32" i="21"/>
  <c r="T32" i="21"/>
  <c r="P32" i="21"/>
  <c r="R32" i="21"/>
  <c r="N32" i="21"/>
  <c r="L32" i="21"/>
  <c r="J29" i="21"/>
  <c r="X29" i="21"/>
  <c r="T29" i="21"/>
  <c r="V29" i="21"/>
  <c r="R29" i="21"/>
  <c r="N29" i="21"/>
  <c r="P29" i="21"/>
  <c r="L29" i="21"/>
  <c r="X25" i="21"/>
  <c r="T25" i="21"/>
  <c r="V25" i="21"/>
  <c r="R25" i="21"/>
  <c r="P25" i="21"/>
  <c r="N25" i="21"/>
  <c r="L25" i="21"/>
  <c r="J22" i="21"/>
  <c r="V22" i="21"/>
  <c r="X22" i="21"/>
  <c r="T22" i="21"/>
  <c r="P22" i="21"/>
  <c r="R22" i="21"/>
  <c r="L22" i="21"/>
  <c r="N22" i="21"/>
  <c r="X21" i="21"/>
  <c r="V21" i="21"/>
  <c r="R21" i="21"/>
  <c r="T21" i="21"/>
  <c r="P21" i="21"/>
  <c r="N21" i="21"/>
  <c r="L21" i="21"/>
  <c r="V20" i="21"/>
  <c r="X20" i="21"/>
  <c r="T20" i="21"/>
  <c r="P20" i="21"/>
  <c r="R20" i="21"/>
  <c r="L20" i="21"/>
  <c r="N20" i="21"/>
  <c r="I16" i="21"/>
  <c r="X16" i="21"/>
  <c r="V16" i="21"/>
  <c r="R16" i="21"/>
  <c r="T16" i="21"/>
  <c r="P16" i="21"/>
  <c r="N16" i="21"/>
  <c r="L16" i="21"/>
  <c r="X71" i="21"/>
  <c r="T71" i="21"/>
  <c r="V71" i="21"/>
  <c r="R71" i="21"/>
  <c r="N71" i="21"/>
  <c r="P71" i="21"/>
  <c r="L71" i="21"/>
  <c r="X69" i="21"/>
  <c r="T69" i="21"/>
  <c r="V69" i="21"/>
  <c r="R69" i="21"/>
  <c r="N69" i="21"/>
  <c r="P69" i="21"/>
  <c r="L69" i="21"/>
  <c r="V64" i="21"/>
  <c r="X64" i="21"/>
  <c r="T64" i="21"/>
  <c r="P64" i="21"/>
  <c r="R64" i="21"/>
  <c r="N64" i="21"/>
  <c r="L64" i="21"/>
  <c r="V62" i="21"/>
  <c r="X62" i="21"/>
  <c r="T62" i="21"/>
  <c r="P62" i="21"/>
  <c r="R62" i="21"/>
  <c r="N62" i="21"/>
  <c r="L62" i="21"/>
  <c r="X57" i="21"/>
  <c r="T57" i="21"/>
  <c r="V57" i="21"/>
  <c r="R57" i="21"/>
  <c r="N57" i="21"/>
  <c r="P57" i="21"/>
  <c r="L57" i="21"/>
  <c r="X55" i="21"/>
  <c r="T55" i="21"/>
  <c r="V55" i="21"/>
  <c r="R55" i="21"/>
  <c r="N55" i="21"/>
  <c r="P55" i="21"/>
  <c r="L55" i="21"/>
  <c r="X51" i="21"/>
  <c r="T51" i="21"/>
  <c r="V51" i="21"/>
  <c r="R51" i="21"/>
  <c r="N51" i="21"/>
  <c r="P51" i="21"/>
  <c r="L51" i="21"/>
  <c r="V44" i="21"/>
  <c r="X44" i="21"/>
  <c r="T44" i="21"/>
  <c r="P44" i="21"/>
  <c r="R44" i="21"/>
  <c r="N44" i="21"/>
  <c r="L44" i="21"/>
  <c r="V42" i="21"/>
  <c r="X42" i="21"/>
  <c r="T42" i="21"/>
  <c r="P42" i="21"/>
  <c r="R42" i="21"/>
  <c r="N42" i="21"/>
  <c r="L42" i="21"/>
  <c r="V40" i="21"/>
  <c r="X40" i="21"/>
  <c r="T40" i="21"/>
  <c r="P40" i="21"/>
  <c r="R40" i="21"/>
  <c r="N40" i="21"/>
  <c r="L40" i="21"/>
  <c r="V38" i="21"/>
  <c r="X38" i="21"/>
  <c r="T38" i="21"/>
  <c r="P38" i="21"/>
  <c r="R38" i="21"/>
  <c r="N38" i="21"/>
  <c r="L38" i="21"/>
  <c r="I36" i="21"/>
  <c r="V36" i="21"/>
  <c r="X36" i="21"/>
  <c r="T36" i="21"/>
  <c r="P36" i="21"/>
  <c r="R36" i="21"/>
  <c r="N36" i="21"/>
  <c r="L36" i="21"/>
  <c r="J33" i="21"/>
  <c r="X33" i="21"/>
  <c r="T33" i="21"/>
  <c r="V33" i="21"/>
  <c r="R33" i="21"/>
  <c r="N33" i="21"/>
  <c r="P33" i="21"/>
  <c r="L33" i="21"/>
  <c r="X31" i="21"/>
  <c r="T31" i="21"/>
  <c r="V31" i="21"/>
  <c r="R31" i="21"/>
  <c r="N31" i="21"/>
  <c r="P31" i="21"/>
  <c r="L31" i="21"/>
  <c r="V28" i="21"/>
  <c r="X28" i="21"/>
  <c r="T28" i="21"/>
  <c r="P28" i="21"/>
  <c r="R28" i="21"/>
  <c r="L28" i="21"/>
  <c r="N28" i="21"/>
  <c r="V74" i="21"/>
  <c r="X74" i="21"/>
  <c r="T74" i="21"/>
  <c r="P74" i="21"/>
  <c r="R74" i="21"/>
  <c r="N74" i="21"/>
  <c r="L74" i="21"/>
  <c r="X73" i="21"/>
  <c r="T73" i="21"/>
  <c r="V73" i="21"/>
  <c r="R73" i="21"/>
  <c r="N73" i="21"/>
  <c r="P73" i="21"/>
  <c r="L73" i="21"/>
  <c r="I72" i="21"/>
  <c r="V72" i="21"/>
  <c r="X72" i="21"/>
  <c r="T72" i="21"/>
  <c r="P72" i="21"/>
  <c r="R72" i="21"/>
  <c r="N72" i="21"/>
  <c r="L72" i="21"/>
  <c r="J68" i="21"/>
  <c r="V68" i="21"/>
  <c r="X68" i="21"/>
  <c r="T68" i="21"/>
  <c r="P68" i="21"/>
  <c r="R68" i="21"/>
  <c r="N68" i="21"/>
  <c r="L68" i="21"/>
  <c r="X67" i="21"/>
  <c r="T67" i="21"/>
  <c r="V67" i="21"/>
  <c r="R67" i="21"/>
  <c r="N67" i="21"/>
  <c r="P67" i="21"/>
  <c r="L67" i="21"/>
  <c r="V66" i="21"/>
  <c r="X66" i="21"/>
  <c r="T66" i="21"/>
  <c r="P66" i="21"/>
  <c r="R66" i="21"/>
  <c r="N66" i="21"/>
  <c r="L66" i="21"/>
  <c r="J64" i="21"/>
  <c r="X61" i="21"/>
  <c r="T61" i="21"/>
  <c r="V61" i="21"/>
  <c r="R61" i="21"/>
  <c r="N61" i="21"/>
  <c r="P61" i="21"/>
  <c r="L61" i="21"/>
  <c r="V60" i="21"/>
  <c r="X60" i="21"/>
  <c r="T60" i="21"/>
  <c r="P60" i="21"/>
  <c r="R60" i="21"/>
  <c r="N60" i="21"/>
  <c r="L60" i="21"/>
  <c r="X59" i="21"/>
  <c r="T59" i="21"/>
  <c r="V59" i="21"/>
  <c r="R59" i="21"/>
  <c r="N59" i="21"/>
  <c r="P59" i="21"/>
  <c r="L59" i="21"/>
  <c r="V54" i="21"/>
  <c r="X54" i="21"/>
  <c r="T54" i="21"/>
  <c r="P54" i="21"/>
  <c r="R54" i="21"/>
  <c r="N54" i="21"/>
  <c r="L54" i="21"/>
  <c r="X53" i="21"/>
  <c r="T53" i="21"/>
  <c r="V53" i="21"/>
  <c r="R53" i="21"/>
  <c r="N53" i="21"/>
  <c r="P53" i="21"/>
  <c r="L53" i="21"/>
  <c r="J49" i="21"/>
  <c r="X49" i="21"/>
  <c r="T49" i="21"/>
  <c r="V49" i="21"/>
  <c r="R49" i="21"/>
  <c r="N49" i="21"/>
  <c r="P49" i="21"/>
  <c r="L49" i="21"/>
  <c r="V48" i="21"/>
  <c r="X48" i="21"/>
  <c r="T48" i="21"/>
  <c r="P48" i="21"/>
  <c r="R48" i="21"/>
  <c r="N48" i="21"/>
  <c r="L48" i="21"/>
  <c r="X47" i="21"/>
  <c r="T47" i="21"/>
  <c r="V47" i="21"/>
  <c r="R47" i="21"/>
  <c r="N47" i="21"/>
  <c r="P47" i="21"/>
  <c r="L47" i="21"/>
  <c r="I46" i="21"/>
  <c r="V46" i="21"/>
  <c r="X46" i="21"/>
  <c r="T46" i="21"/>
  <c r="P46" i="21"/>
  <c r="R46" i="21"/>
  <c r="N46" i="21"/>
  <c r="L46" i="21"/>
  <c r="J37" i="21"/>
  <c r="X37" i="21"/>
  <c r="T37" i="21"/>
  <c r="V37" i="21"/>
  <c r="R37" i="21"/>
  <c r="N37" i="21"/>
  <c r="P37" i="21"/>
  <c r="L37" i="21"/>
  <c r="J34" i="21"/>
  <c r="V34" i="21"/>
  <c r="X34" i="21"/>
  <c r="T34" i="21"/>
  <c r="P34" i="21"/>
  <c r="R34" i="21"/>
  <c r="N34" i="21"/>
  <c r="L34" i="21"/>
  <c r="J30" i="21"/>
  <c r="V30" i="21"/>
  <c r="X30" i="21"/>
  <c r="T30" i="21"/>
  <c r="P30" i="21"/>
  <c r="R30" i="21"/>
  <c r="N30" i="21"/>
  <c r="L30" i="21"/>
  <c r="X27" i="21"/>
  <c r="T27" i="21"/>
  <c r="V27" i="21"/>
  <c r="R27" i="21"/>
  <c r="P27" i="21"/>
  <c r="N27" i="21"/>
  <c r="L27" i="21"/>
  <c r="V26" i="21"/>
  <c r="X26" i="21"/>
  <c r="T26" i="21"/>
  <c r="P26" i="21"/>
  <c r="R26" i="21"/>
  <c r="L26" i="21"/>
  <c r="N26" i="21"/>
  <c r="I24" i="21"/>
  <c r="V24" i="21"/>
  <c r="X24" i="21"/>
  <c r="T24" i="21"/>
  <c r="P24" i="21"/>
  <c r="R24" i="21"/>
  <c r="L24" i="21"/>
  <c r="N24" i="21"/>
  <c r="X23" i="21"/>
  <c r="V23" i="21"/>
  <c r="R23" i="21"/>
  <c r="T23" i="21"/>
  <c r="P23" i="21"/>
  <c r="N23" i="21"/>
  <c r="L23" i="21"/>
  <c r="AY17" i="20"/>
  <c r="BC17" i="20"/>
  <c r="BC254" i="20"/>
  <c r="AY254" i="20"/>
  <c r="BC253" i="20"/>
  <c r="AY253" i="20"/>
  <c r="BC252" i="20"/>
  <c r="AY252" i="20"/>
  <c r="BC251" i="20"/>
  <c r="AY251" i="20"/>
  <c r="BC250" i="20"/>
  <c r="AY250" i="20"/>
  <c r="BC249" i="20"/>
  <c r="AY249" i="20"/>
  <c r="BC248" i="20"/>
  <c r="AY248" i="20"/>
  <c r="BC247" i="20"/>
  <c r="AY247" i="20"/>
  <c r="BC246" i="20"/>
  <c r="AY246" i="20"/>
  <c r="BC245" i="20"/>
  <c r="AY245" i="20"/>
  <c r="BC244" i="20"/>
  <c r="AY244" i="20"/>
  <c r="BC243" i="20"/>
  <c r="AY243" i="20"/>
  <c r="BC242" i="20"/>
  <c r="AY242" i="20"/>
  <c r="BC241" i="20"/>
  <c r="AY241" i="20"/>
  <c r="BC240" i="20"/>
  <c r="AY240" i="20"/>
  <c r="BC239" i="20"/>
  <c r="AY239" i="20"/>
  <c r="BC238" i="20"/>
  <c r="AY238" i="20"/>
  <c r="BC237" i="20"/>
  <c r="AY237" i="20"/>
  <c r="BC236" i="20"/>
  <c r="AY236" i="20"/>
  <c r="BC235" i="20"/>
  <c r="AY235" i="20"/>
  <c r="BC234" i="20"/>
  <c r="AY234" i="20"/>
  <c r="BC233" i="20"/>
  <c r="AY233" i="20"/>
  <c r="BC232" i="20"/>
  <c r="AY232" i="20"/>
  <c r="BC231" i="20"/>
  <c r="AY231" i="20"/>
  <c r="BC230" i="20"/>
  <c r="AY230" i="20"/>
  <c r="BC229" i="20"/>
  <c r="AY229" i="20"/>
  <c r="BC228" i="20"/>
  <c r="AY228" i="20"/>
  <c r="BC227" i="20"/>
  <c r="AY227" i="20"/>
  <c r="BC226" i="20"/>
  <c r="AY226" i="20"/>
  <c r="BC225" i="20"/>
  <c r="AY225" i="20"/>
  <c r="BC224" i="20"/>
  <c r="AY224" i="20"/>
  <c r="BC223" i="20"/>
  <c r="AY223" i="20"/>
  <c r="BC222" i="20"/>
  <c r="AY222" i="20"/>
  <c r="BC221" i="20"/>
  <c r="AY221" i="20"/>
  <c r="BC220" i="20"/>
  <c r="AY220" i="20"/>
  <c r="BC219" i="20"/>
  <c r="AY219" i="20"/>
  <c r="BC218" i="20"/>
  <c r="AY218" i="20"/>
  <c r="BC217" i="20"/>
  <c r="AY217" i="20"/>
  <c r="BC216" i="20"/>
  <c r="AY216" i="20"/>
  <c r="BC215" i="20"/>
  <c r="AY215" i="20"/>
  <c r="BC214" i="20"/>
  <c r="AY214" i="20"/>
  <c r="BC213" i="20"/>
  <c r="AY213" i="20"/>
  <c r="BC212" i="20"/>
  <c r="AY212" i="20"/>
  <c r="BC211" i="20"/>
  <c r="AY211" i="20"/>
  <c r="BC210" i="20"/>
  <c r="AY210" i="20"/>
  <c r="BC209" i="20"/>
  <c r="AY209" i="20"/>
  <c r="BC208" i="20"/>
  <c r="AY208" i="20"/>
  <c r="BC207" i="20"/>
  <c r="AY207" i="20"/>
  <c r="BC206" i="20"/>
  <c r="AY206" i="20"/>
  <c r="BC205" i="20"/>
  <c r="AY205" i="20"/>
  <c r="BC204" i="20"/>
  <c r="AY204" i="20"/>
  <c r="BC203" i="20"/>
  <c r="AY203" i="20"/>
  <c r="BC202" i="20"/>
  <c r="AY202" i="20"/>
  <c r="BC201" i="20"/>
  <c r="AY201" i="20"/>
  <c r="BC200" i="20"/>
  <c r="AY200" i="20"/>
  <c r="BC199" i="20"/>
  <c r="AY199" i="20"/>
  <c r="BC198" i="20"/>
  <c r="AY198" i="20"/>
  <c r="BC197" i="20"/>
  <c r="AY197" i="20"/>
  <c r="BC196" i="20"/>
  <c r="AY196" i="20"/>
  <c r="BC195" i="20"/>
  <c r="AY195" i="20"/>
  <c r="BC194" i="20"/>
  <c r="AY194" i="20"/>
  <c r="BC193" i="20"/>
  <c r="AY193" i="20"/>
  <c r="BC192" i="20"/>
  <c r="AY192" i="20"/>
  <c r="BC191" i="20"/>
  <c r="AY191" i="20"/>
  <c r="BC190" i="20"/>
  <c r="AY190" i="20"/>
  <c r="BC189" i="20"/>
  <c r="AY189" i="20"/>
  <c r="BC188" i="20"/>
  <c r="AY188" i="20"/>
  <c r="BC187" i="20"/>
  <c r="AY187" i="20"/>
  <c r="BC186" i="20"/>
  <c r="AY186" i="20"/>
  <c r="BC185" i="20"/>
  <c r="AY185" i="20"/>
  <c r="BC184" i="20"/>
  <c r="AY184" i="20"/>
  <c r="BC183" i="20"/>
  <c r="AY183" i="20"/>
  <c r="BC182" i="20"/>
  <c r="AY182" i="20"/>
  <c r="BC181" i="20"/>
  <c r="AY181" i="20"/>
  <c r="BC180" i="20"/>
  <c r="AY180" i="20"/>
  <c r="BC179" i="20"/>
  <c r="AY179" i="20"/>
  <c r="BC178" i="20"/>
  <c r="AY178" i="20"/>
  <c r="BC177" i="20"/>
  <c r="AY177" i="20"/>
  <c r="BC176" i="20"/>
  <c r="AY176" i="20"/>
  <c r="BC175" i="20"/>
  <c r="AY175" i="20"/>
  <c r="BC174" i="20"/>
  <c r="AY174" i="20"/>
  <c r="BC173" i="20"/>
  <c r="AY173" i="20"/>
  <c r="BC172" i="20"/>
  <c r="AY172" i="20"/>
  <c r="BC171" i="20"/>
  <c r="AY171" i="20"/>
  <c r="BC170" i="20"/>
  <c r="AY170" i="20"/>
  <c r="BC169" i="20"/>
  <c r="AY169" i="20"/>
  <c r="BC168" i="20"/>
  <c r="AY168" i="20"/>
  <c r="BC167" i="20"/>
  <c r="AY167" i="20"/>
  <c r="BC166" i="20"/>
  <c r="AY166" i="20"/>
  <c r="BC165" i="20"/>
  <c r="AY165" i="20"/>
  <c r="BC164" i="20"/>
  <c r="AY164" i="20"/>
  <c r="BC163" i="20"/>
  <c r="AY163" i="20"/>
  <c r="BC162" i="20"/>
  <c r="AY162" i="20"/>
  <c r="BC161" i="20"/>
  <c r="AY161" i="20"/>
  <c r="BC160" i="20"/>
  <c r="AY160" i="20"/>
  <c r="BC159" i="20"/>
  <c r="AY159" i="20"/>
  <c r="BC158" i="20"/>
  <c r="AY158" i="20"/>
  <c r="BC157" i="20"/>
  <c r="AY157" i="20"/>
  <c r="BC156" i="20"/>
  <c r="AY156" i="20"/>
  <c r="BC155" i="20"/>
  <c r="AY155" i="20"/>
  <c r="BC154" i="20"/>
  <c r="AY154" i="20"/>
  <c r="BC153" i="20"/>
  <c r="AY153" i="20"/>
  <c r="BC152" i="20"/>
  <c r="AY152" i="20"/>
  <c r="BC151" i="20"/>
  <c r="AY151" i="20"/>
  <c r="BC150" i="20"/>
  <c r="AY150" i="20"/>
  <c r="BC149" i="20"/>
  <c r="AY149" i="20"/>
  <c r="BC148" i="20"/>
  <c r="AY148" i="20"/>
  <c r="BC147" i="20"/>
  <c r="AY147" i="20"/>
  <c r="BC146" i="20"/>
  <c r="AY146" i="20"/>
  <c r="BC145" i="20"/>
  <c r="AY145" i="20"/>
  <c r="BC144" i="20"/>
  <c r="AY144" i="20"/>
  <c r="BC143" i="20"/>
  <c r="AY143" i="20"/>
  <c r="BC142" i="20"/>
  <c r="AY142" i="20"/>
  <c r="BC141" i="20"/>
  <c r="AY141" i="20"/>
  <c r="BC140" i="20"/>
  <c r="AY140" i="20"/>
  <c r="BC139" i="20"/>
  <c r="AY139" i="20"/>
  <c r="BC138" i="20"/>
  <c r="AY138" i="20"/>
  <c r="BC137" i="20"/>
  <c r="AY137" i="20"/>
  <c r="BC20" i="20"/>
  <c r="AY20" i="20"/>
  <c r="BC19" i="20"/>
  <c r="AY19" i="20"/>
  <c r="AY18" i="20"/>
  <c r="BC18" i="20"/>
  <c r="H13" i="3"/>
  <c r="AJ28" i="21"/>
  <c r="AJ63" i="21"/>
  <c r="AE62" i="21"/>
  <c r="AG62" i="21"/>
  <c r="AJ59" i="21"/>
  <c r="AJ56" i="21"/>
  <c r="AJ52" i="21"/>
  <c r="AG46" i="21"/>
  <c r="AG41" i="21"/>
  <c r="AJ32" i="21"/>
  <c r="AG50" i="21"/>
  <c r="AJ20" i="21"/>
  <c r="AJ19" i="21"/>
  <c r="AL17" i="20"/>
  <c r="J75" i="21"/>
  <c r="AJ74" i="21"/>
  <c r="AG73" i="21"/>
  <c r="AG71" i="21"/>
  <c r="AJ66" i="21"/>
  <c r="AG66" i="21"/>
  <c r="J52" i="21"/>
  <c r="AG45" i="21"/>
  <c r="AJ42" i="21"/>
  <c r="AG38" i="21"/>
  <c r="AG35" i="21"/>
  <c r="AG30" i="21"/>
  <c r="AG18" i="21"/>
  <c r="AG17" i="21"/>
  <c r="AL149" i="20"/>
  <c r="AN149" i="20" s="1"/>
  <c r="AJ75" i="21"/>
  <c r="AJ73" i="21"/>
  <c r="AJ70" i="21"/>
  <c r="AJ51" i="21"/>
  <c r="AJ47" i="21"/>
  <c r="AJ45" i="21"/>
  <c r="AJ41" i="21"/>
  <c r="AJ34" i="21"/>
  <c r="AJ25" i="21"/>
  <c r="AJ31" i="21"/>
  <c r="AJ17" i="21"/>
  <c r="AJ16" i="21"/>
  <c r="AL236" i="20"/>
  <c r="AP236" i="20" s="1"/>
  <c r="AL219" i="20"/>
  <c r="AN219" i="20" s="1"/>
  <c r="AL207" i="20"/>
  <c r="AN207" i="20" s="1"/>
  <c r="AL198" i="20"/>
  <c r="AN198" i="20" s="1"/>
  <c r="AL174" i="20"/>
  <c r="AP174" i="20" s="1"/>
  <c r="AQ174" i="20" s="1"/>
  <c r="AL211" i="20"/>
  <c r="AN211" i="20" s="1"/>
  <c r="AL194" i="20"/>
  <c r="AN194" i="20" s="1"/>
  <c r="AL184" i="20"/>
  <c r="AP184" i="20" s="1"/>
  <c r="AQ184" i="20" s="1"/>
  <c r="AL169" i="20"/>
  <c r="AP169" i="20" s="1"/>
  <c r="AQ169" i="20" s="1"/>
  <c r="AL145" i="20"/>
  <c r="AN145" i="20" s="1"/>
  <c r="AL252" i="20"/>
  <c r="AN252" i="20" s="1"/>
  <c r="AL251" i="20"/>
  <c r="AN251" i="20" s="1"/>
  <c r="AL248" i="20"/>
  <c r="AN248" i="20" s="1"/>
  <c r="AL232" i="20"/>
  <c r="AN232" i="20" s="1"/>
  <c r="AL223" i="20"/>
  <c r="AP223" i="20" s="1"/>
  <c r="AL215" i="20"/>
  <c r="AP215" i="20" s="1"/>
  <c r="AL192" i="20"/>
  <c r="AN192" i="20" s="1"/>
  <c r="AL188" i="20"/>
  <c r="AN188" i="20" s="1"/>
  <c r="AL180" i="20"/>
  <c r="AP180" i="20" s="1"/>
  <c r="AL176" i="20"/>
  <c r="AP176" i="20" s="1"/>
  <c r="AL173" i="20"/>
  <c r="AN173" i="20" s="1"/>
  <c r="AL165" i="20"/>
  <c r="AP165" i="20" s="1"/>
  <c r="AQ165" i="20" s="1"/>
  <c r="AL161" i="20"/>
  <c r="AP161" i="20" s="1"/>
  <c r="AQ161" i="20" s="1"/>
  <c r="AL157" i="20"/>
  <c r="AN157" i="20" s="1"/>
  <c r="AL153" i="20"/>
  <c r="AN153" i="20" s="1"/>
  <c r="AL141" i="20"/>
  <c r="AP141" i="20" s="1"/>
  <c r="AQ141" i="20" s="1"/>
  <c r="AL137" i="20"/>
  <c r="AP137" i="20" s="1"/>
  <c r="AJ68" i="21"/>
  <c r="AJ67" i="21"/>
  <c r="AJ64" i="21"/>
  <c r="AG64" i="21"/>
  <c r="AJ60" i="21"/>
  <c r="AJ55" i="21"/>
  <c r="AJ54" i="21"/>
  <c r="AJ53" i="21"/>
  <c r="AJ50" i="21"/>
  <c r="AJ44" i="21"/>
  <c r="AJ36" i="21"/>
  <c r="AJ30" i="21"/>
  <c r="AJ24" i="21"/>
  <c r="AJ23" i="21"/>
  <c r="AJ22" i="21"/>
  <c r="AE53" i="21"/>
  <c r="AK53" i="21" s="1"/>
  <c r="AG74" i="21"/>
  <c r="J71" i="21"/>
  <c r="J70" i="21"/>
  <c r="AJ69" i="21"/>
  <c r="AG67" i="21"/>
  <c r="I62" i="21"/>
  <c r="AE61" i="21"/>
  <c r="AJ58" i="21"/>
  <c r="I58" i="21"/>
  <c r="AE57" i="21"/>
  <c r="AG48" i="21"/>
  <c r="AG44" i="21"/>
  <c r="I44" i="21"/>
  <c r="J44" i="21"/>
  <c r="I42" i="21"/>
  <c r="AJ35" i="21"/>
  <c r="J25" i="21"/>
  <c r="I25" i="21"/>
  <c r="AJ21" i="21"/>
  <c r="I20" i="21"/>
  <c r="J20" i="21"/>
  <c r="AJ18" i="21"/>
  <c r="I18" i="21"/>
  <c r="I67" i="21"/>
  <c r="J63" i="21"/>
  <c r="J60" i="21"/>
  <c r="AG32" i="21"/>
  <c r="I32" i="21"/>
  <c r="J32" i="21"/>
  <c r="AJ72" i="21"/>
  <c r="J72" i="21"/>
  <c r="AJ71" i="21"/>
  <c r="AG69" i="21"/>
  <c r="AJ65" i="21"/>
  <c r="J61" i="21"/>
  <c r="I61" i="21"/>
  <c r="AJ57" i="21"/>
  <c r="J56" i="21"/>
  <c r="J53" i="21"/>
  <c r="AG49" i="21"/>
  <c r="AJ48" i="21"/>
  <c r="AJ46" i="21"/>
  <c r="AG42" i="21"/>
  <c r="J42" i="21"/>
  <c r="I41" i="21"/>
  <c r="I38" i="21"/>
  <c r="J38" i="21"/>
  <c r="I28" i="21"/>
  <c r="J28" i="21"/>
  <c r="AJ26" i="21"/>
  <c r="I26" i="21"/>
  <c r="AE25" i="21"/>
  <c r="AG21" i="21"/>
  <c r="J18" i="21"/>
  <c r="J17" i="21"/>
  <c r="I17" i="21"/>
  <c r="J67" i="21"/>
  <c r="I60" i="21"/>
  <c r="J57" i="21"/>
  <c r="I56" i="21"/>
  <c r="I54" i="21"/>
  <c r="I40" i="21"/>
  <c r="J40" i="21"/>
  <c r="AG22" i="21"/>
  <c r="J21" i="21"/>
  <c r="I21" i="21"/>
  <c r="AJ62" i="21"/>
  <c r="AJ61" i="21"/>
  <c r="AG55" i="21"/>
  <c r="AG51" i="21"/>
  <c r="AJ40" i="21"/>
  <c r="AJ39" i="21"/>
  <c r="AJ38" i="21"/>
  <c r="AJ37" i="21"/>
  <c r="AG37" i="21"/>
  <c r="AJ27" i="21"/>
  <c r="AG19" i="21"/>
  <c r="AJ33" i="21"/>
  <c r="AG33" i="21"/>
  <c r="AJ29" i="21"/>
  <c r="AG23" i="21"/>
  <c r="AL254" i="20"/>
  <c r="AN254" i="20" s="1"/>
  <c r="AL244" i="20"/>
  <c r="AN244" i="20" s="1"/>
  <c r="AL240" i="20"/>
  <c r="AP240" i="20" s="1"/>
  <c r="AQ240" i="20" s="1"/>
  <c r="AL247" i="20"/>
  <c r="AP247" i="20" s="1"/>
  <c r="AQ247" i="20" s="1"/>
  <c r="AL204" i="20"/>
  <c r="AN204" i="20" s="1"/>
  <c r="AL148" i="20"/>
  <c r="AN148" i="20" s="1"/>
  <c r="AL144" i="20"/>
  <c r="AP144" i="20" s="1"/>
  <c r="AQ144" i="20" s="1"/>
  <c r="AL241" i="20"/>
  <c r="AN241" i="20" s="1"/>
  <c r="AL220" i="20"/>
  <c r="AN220" i="20" s="1"/>
  <c r="AL196" i="20"/>
  <c r="AP196" i="20" s="1"/>
  <c r="AQ196" i="20" s="1"/>
  <c r="AL156" i="20"/>
  <c r="AN156" i="20" s="1"/>
  <c r="AL152" i="20"/>
  <c r="AN152" i="20" s="1"/>
  <c r="I74" i="21"/>
  <c r="J73" i="21"/>
  <c r="I70" i="21"/>
  <c r="J69" i="21"/>
  <c r="J66" i="21"/>
  <c r="J65" i="21"/>
  <c r="I59" i="21"/>
  <c r="J59" i="21"/>
  <c r="AE58" i="21"/>
  <c r="AJ49" i="21"/>
  <c r="J43" i="21"/>
  <c r="I43" i="21"/>
  <c r="AG20" i="21"/>
  <c r="I47" i="21"/>
  <c r="J47" i="21"/>
  <c r="AL239" i="20"/>
  <c r="AN239" i="20" s="1"/>
  <c r="AL228" i="20"/>
  <c r="AP228" i="20" s="1"/>
  <c r="AQ228" i="20" s="1"/>
  <c r="AL227" i="20"/>
  <c r="AN227" i="20" s="1"/>
  <c r="AL226" i="20"/>
  <c r="AP226" i="20" s="1"/>
  <c r="AQ226" i="20" s="1"/>
  <c r="AL212" i="20"/>
  <c r="AP212" i="20" s="1"/>
  <c r="AQ212" i="20" s="1"/>
  <c r="AL202" i="20"/>
  <c r="AN202" i="20" s="1"/>
  <c r="AL181" i="20"/>
  <c r="AN181" i="20" s="1"/>
  <c r="AL164" i="20"/>
  <c r="AN164" i="20" s="1"/>
  <c r="AL160" i="20"/>
  <c r="AN160" i="20" s="1"/>
  <c r="I73" i="21"/>
  <c r="I69" i="21"/>
  <c r="I63" i="21"/>
  <c r="I55" i="21"/>
  <c r="J55" i="21"/>
  <c r="AE54" i="21"/>
  <c r="AG36" i="21"/>
  <c r="I23" i="21"/>
  <c r="J23" i="21"/>
  <c r="AE27" i="21"/>
  <c r="AL231" i="20"/>
  <c r="AN231" i="20" s="1"/>
  <c r="AL201" i="20"/>
  <c r="AN201" i="20" s="1"/>
  <c r="AL191" i="20"/>
  <c r="AN191" i="20" s="1"/>
  <c r="AL185" i="20"/>
  <c r="AN185" i="20" s="1"/>
  <c r="AL179" i="20"/>
  <c r="AN179" i="20" s="1"/>
  <c r="AL172" i="20"/>
  <c r="AN172" i="20" s="1"/>
  <c r="AL168" i="20"/>
  <c r="AN168" i="20" s="1"/>
  <c r="AL140" i="20"/>
  <c r="AN140" i="20" s="1"/>
  <c r="I66" i="21"/>
  <c r="AG63" i="21"/>
  <c r="I51" i="21"/>
  <c r="J51" i="21"/>
  <c r="I39" i="21"/>
  <c r="J39" i="21"/>
  <c r="AJ43" i="21"/>
  <c r="I27" i="21"/>
  <c r="J27" i="21"/>
  <c r="AE26" i="21"/>
  <c r="J62" i="21"/>
  <c r="J58" i="21"/>
  <c r="J54" i="21"/>
  <c r="J50" i="21"/>
  <c r="J46" i="21"/>
  <c r="J41" i="21"/>
  <c r="I31" i="21"/>
  <c r="J31" i="21"/>
  <c r="I35" i="21"/>
  <c r="J35" i="21"/>
  <c r="I19" i="21"/>
  <c r="J19" i="21"/>
  <c r="AL246" i="20"/>
  <c r="AL245" i="20"/>
  <c r="AL242" i="20"/>
  <c r="AL235" i="20"/>
  <c r="AL238" i="20"/>
  <c r="AL237" i="20"/>
  <c r="AL253" i="20"/>
  <c r="AL249" i="20"/>
  <c r="AL243" i="20"/>
  <c r="AL234" i="20"/>
  <c r="AL233" i="20"/>
  <c r="AL250" i="20"/>
  <c r="AL230" i="20"/>
  <c r="AL229" i="20"/>
  <c r="AL225" i="20"/>
  <c r="AL224" i="20"/>
  <c r="AL217" i="20"/>
  <c r="AL210" i="20"/>
  <c r="AL208" i="20"/>
  <c r="AL214" i="20"/>
  <c r="AL222" i="20"/>
  <c r="AL213" i="20"/>
  <c r="AL206" i="20"/>
  <c r="AL200" i="20"/>
  <c r="AL182" i="20"/>
  <c r="AL175" i="20"/>
  <c r="AL221" i="20"/>
  <c r="AL205" i="20"/>
  <c r="AL218" i="20"/>
  <c r="AL216" i="20"/>
  <c r="AL209" i="20"/>
  <c r="AL163" i="20"/>
  <c r="AL147" i="20"/>
  <c r="AL203" i="20"/>
  <c r="AL199" i="20"/>
  <c r="AL195" i="20"/>
  <c r="AL193" i="20"/>
  <c r="AL187" i="20"/>
  <c r="AL178" i="20"/>
  <c r="AL177" i="20"/>
  <c r="AL197" i="20"/>
  <c r="AL190" i="20"/>
  <c r="AL189" i="20"/>
  <c r="AL183" i="20"/>
  <c r="AL171" i="20"/>
  <c r="AL155" i="20"/>
  <c r="AL19" i="20"/>
  <c r="AL186" i="20"/>
  <c r="AL166" i="20"/>
  <c r="AL158" i="20"/>
  <c r="AL150" i="20"/>
  <c r="AL142" i="20"/>
  <c r="AL167" i="20"/>
  <c r="AL159" i="20"/>
  <c r="AL151" i="20"/>
  <c r="AL143" i="20"/>
  <c r="AL138" i="20"/>
  <c r="AL170" i="20"/>
  <c r="AL162" i="20"/>
  <c r="AL154" i="20"/>
  <c r="AL146" i="20"/>
  <c r="AL139" i="20"/>
  <c r="AL20" i="20"/>
  <c r="AL18" i="20"/>
  <c r="AN17" i="20" l="1"/>
  <c r="AP17" i="20"/>
  <c r="AQ17" i="20" s="1"/>
  <c r="AN144" i="20"/>
  <c r="AY11" i="20"/>
  <c r="F13" i="3" s="1"/>
  <c r="E35" i="28"/>
  <c r="G35" i="28" s="1"/>
  <c r="H35" i="28" s="1"/>
  <c r="BC11" i="20"/>
  <c r="AP140" i="20"/>
  <c r="AQ140" i="20" s="1"/>
  <c r="AP152" i="20"/>
  <c r="AQ152" i="20" s="1"/>
  <c r="AN215" i="20"/>
  <c r="AP211" i="20"/>
  <c r="AQ211" i="20" s="1"/>
  <c r="AP231" i="20"/>
  <c r="AQ231" i="20" s="1"/>
  <c r="AP172" i="20"/>
  <c r="AQ172" i="20" s="1"/>
  <c r="AP185" i="20"/>
  <c r="AQ185" i="20" s="1"/>
  <c r="AP173" i="20"/>
  <c r="AQ173" i="20" s="1"/>
  <c r="AP201" i="20"/>
  <c r="AQ201" i="20" s="1"/>
  <c r="AN236" i="20"/>
  <c r="AN240" i="20"/>
  <c r="AP160" i="20"/>
  <c r="AQ160" i="20" s="1"/>
  <c r="AN247" i="20"/>
  <c r="AP244" i="20"/>
  <c r="AS244" i="20" s="1"/>
  <c r="AU244" i="20" s="1"/>
  <c r="AW244" i="20" s="1"/>
  <c r="AN165" i="20"/>
  <c r="AS196" i="20"/>
  <c r="AU196" i="20" s="1"/>
  <c r="AW196" i="20" s="1"/>
  <c r="AP181" i="20"/>
  <c r="AQ181" i="20" s="1"/>
  <c r="AP251" i="20"/>
  <c r="AQ251" i="20" s="1"/>
  <c r="AP227" i="20"/>
  <c r="AQ227" i="20" s="1"/>
  <c r="AE22" i="21"/>
  <c r="AK22" i="21" s="1"/>
  <c r="AP145" i="20"/>
  <c r="AQ145" i="20" s="1"/>
  <c r="AP188" i="20"/>
  <c r="AQ188" i="20" s="1"/>
  <c r="AN176" i="20"/>
  <c r="AP157" i="20"/>
  <c r="AQ157" i="20" s="1"/>
  <c r="AP219" i="20"/>
  <c r="AQ219" i="20" s="1"/>
  <c r="AN184" i="20"/>
  <c r="AP232" i="20"/>
  <c r="AQ232" i="20" s="1"/>
  <c r="AE35" i="21"/>
  <c r="AK35" i="21" s="1"/>
  <c r="AN141" i="20"/>
  <c r="AE64" i="21"/>
  <c r="AK64" i="21" s="1"/>
  <c r="AE46" i="21"/>
  <c r="AK46" i="21" s="1"/>
  <c r="AE71" i="21"/>
  <c r="AK71" i="21" s="1"/>
  <c r="AE17" i="21"/>
  <c r="AK17" i="21" s="1"/>
  <c r="AP148" i="20"/>
  <c r="AQ148" i="20" s="1"/>
  <c r="AP198" i="20"/>
  <c r="AQ198" i="20" s="1"/>
  <c r="AP254" i="20"/>
  <c r="AQ254" i="20" s="1"/>
  <c r="AE38" i="21"/>
  <c r="AK38" i="21" s="1"/>
  <c r="AE42" i="21"/>
  <c r="AK42" i="21" s="1"/>
  <c r="AE44" i="21"/>
  <c r="AK44" i="21" s="1"/>
  <c r="AE73" i="21"/>
  <c r="AK73" i="21" s="1"/>
  <c r="AE45" i="21"/>
  <c r="AK45" i="21" s="1"/>
  <c r="AE41" i="21"/>
  <c r="AK41" i="21" s="1"/>
  <c r="AP149" i="20"/>
  <c r="AQ149" i="20" s="1"/>
  <c r="AP168" i="20"/>
  <c r="AQ168" i="20" s="1"/>
  <c r="AP248" i="20"/>
  <c r="AQ248" i="20" s="1"/>
  <c r="AE32" i="21"/>
  <c r="AK32" i="21" s="1"/>
  <c r="AE50" i="21"/>
  <c r="AK50" i="21" s="1"/>
  <c r="AE48" i="21"/>
  <c r="AK48" i="21" s="1"/>
  <c r="AE74" i="21"/>
  <c r="AK74" i="21" s="1"/>
  <c r="AE69" i="21"/>
  <c r="AK69" i="21" s="1"/>
  <c r="AE65" i="21"/>
  <c r="AG65" i="21"/>
  <c r="AE43" i="21"/>
  <c r="AG43" i="21"/>
  <c r="AE47" i="21"/>
  <c r="AG47" i="21"/>
  <c r="AE24" i="21"/>
  <c r="AG24" i="21"/>
  <c r="AE29" i="21"/>
  <c r="AG29" i="21"/>
  <c r="AE59" i="21"/>
  <c r="AG59" i="21"/>
  <c r="AE28" i="21"/>
  <c r="AG28" i="21"/>
  <c r="AE52" i="21"/>
  <c r="AG52" i="21"/>
  <c r="AE68" i="21"/>
  <c r="AG68" i="21"/>
  <c r="AE40" i="21"/>
  <c r="AG40" i="21"/>
  <c r="AE34" i="21"/>
  <c r="AG34" i="21"/>
  <c r="AE39" i="21"/>
  <c r="AG39" i="21"/>
  <c r="AE70" i="21"/>
  <c r="AG70" i="21"/>
  <c r="AP156" i="20"/>
  <c r="AQ156" i="20" s="1"/>
  <c r="AP164" i="20"/>
  <c r="AQ164" i="20" s="1"/>
  <c r="AN137" i="20"/>
  <c r="AP192" i="20"/>
  <c r="AS192" i="20" s="1"/>
  <c r="AU192" i="20" s="1"/>
  <c r="AW192" i="20" s="1"/>
  <c r="AP202" i="20"/>
  <c r="AQ202" i="20" s="1"/>
  <c r="AP220" i="20"/>
  <c r="AQ220" i="20" s="1"/>
  <c r="AE18" i="21"/>
  <c r="AK18" i="21" s="1"/>
  <c r="AE30" i="21"/>
  <c r="AK30" i="21" s="1"/>
  <c r="AE66" i="21"/>
  <c r="AK66" i="21" s="1"/>
  <c r="AE60" i="21"/>
  <c r="AG60" i="21"/>
  <c r="AK57" i="21"/>
  <c r="AE75" i="21"/>
  <c r="AG75" i="21"/>
  <c r="AE56" i="21"/>
  <c r="AG56" i="21"/>
  <c r="AE31" i="21"/>
  <c r="AG31" i="21"/>
  <c r="AE72" i="21"/>
  <c r="AG72" i="21"/>
  <c r="AS149" i="20"/>
  <c r="AU149" i="20" s="1"/>
  <c r="AW149" i="20" s="1"/>
  <c r="AP153" i="20"/>
  <c r="AQ153" i="20" s="1"/>
  <c r="AN161" i="20"/>
  <c r="AN169" i="20"/>
  <c r="AN174" i="20"/>
  <c r="AP179" i="20"/>
  <c r="AQ179" i="20" s="1"/>
  <c r="AP194" i="20"/>
  <c r="AQ194" i="20" s="1"/>
  <c r="AN180" i="20"/>
  <c r="AP191" i="20"/>
  <c r="AQ191" i="20" s="1"/>
  <c r="AP207" i="20"/>
  <c r="AS207" i="20" s="1"/>
  <c r="AU207" i="20" s="1"/>
  <c r="AW207" i="20" s="1"/>
  <c r="AN223" i="20"/>
  <c r="AN226" i="20"/>
  <c r="AN228" i="20"/>
  <c r="AP252" i="20"/>
  <c r="AQ252" i="20" s="1"/>
  <c r="AK25" i="21"/>
  <c r="AS173" i="20"/>
  <c r="AU173" i="20" s="1"/>
  <c r="AW173" i="20" s="1"/>
  <c r="AS227" i="20"/>
  <c r="AU227" i="20" s="1"/>
  <c r="AW227" i="20" s="1"/>
  <c r="AS212" i="20"/>
  <c r="AU212" i="20" s="1"/>
  <c r="AW212" i="20" s="1"/>
  <c r="AE67" i="21"/>
  <c r="AK67" i="21" s="1"/>
  <c r="AP204" i="20"/>
  <c r="AN212" i="20"/>
  <c r="AN196" i="20"/>
  <c r="AP239" i="20"/>
  <c r="AQ239" i="20" s="1"/>
  <c r="AS226" i="20"/>
  <c r="AU226" i="20" s="1"/>
  <c r="AW226" i="20" s="1"/>
  <c r="AS228" i="20"/>
  <c r="AU228" i="20" s="1"/>
  <c r="AW228" i="20" s="1"/>
  <c r="AP241" i="20"/>
  <c r="AQ241" i="20" s="1"/>
  <c r="AK62" i="21"/>
  <c r="AK54" i="21"/>
  <c r="AK58" i="21"/>
  <c r="AE23" i="21"/>
  <c r="AE19" i="21"/>
  <c r="AE55" i="21"/>
  <c r="AE49" i="21"/>
  <c r="AE33" i="21"/>
  <c r="AE37" i="21"/>
  <c r="AE51" i="21"/>
  <c r="AE21" i="21"/>
  <c r="AK61" i="21"/>
  <c r="AE36" i="21"/>
  <c r="AS161" i="20"/>
  <c r="AU161" i="20" s="1"/>
  <c r="AW161" i="20" s="1"/>
  <c r="AK27" i="21"/>
  <c r="AS169" i="20"/>
  <c r="AU169" i="20" s="1"/>
  <c r="AW169" i="20" s="1"/>
  <c r="AS141" i="20"/>
  <c r="AU141" i="20" s="1"/>
  <c r="AW141" i="20" s="1"/>
  <c r="AS240" i="20"/>
  <c r="AU240" i="20" s="1"/>
  <c r="AW240" i="20" s="1"/>
  <c r="AK26" i="21"/>
  <c r="AE63" i="21"/>
  <c r="AE20" i="21"/>
  <c r="AS174" i="20"/>
  <c r="AU174" i="20" s="1"/>
  <c r="AW174" i="20" s="1"/>
  <c r="AP18" i="20"/>
  <c r="AQ18" i="20" s="1"/>
  <c r="AN18" i="20"/>
  <c r="AP150" i="20"/>
  <c r="AQ150" i="20" s="1"/>
  <c r="AN150" i="20"/>
  <c r="AN183" i="20"/>
  <c r="AP183" i="20"/>
  <c r="AQ183" i="20" s="1"/>
  <c r="AN213" i="20"/>
  <c r="AP213" i="20"/>
  <c r="AQ213" i="20" s="1"/>
  <c r="AN225" i="20"/>
  <c r="AP225" i="20"/>
  <c r="AQ225" i="20" s="1"/>
  <c r="AP146" i="20"/>
  <c r="AQ146" i="20" s="1"/>
  <c r="AN146" i="20"/>
  <c r="AN151" i="20"/>
  <c r="AP151" i="20"/>
  <c r="AQ151" i="20" s="1"/>
  <c r="AN167" i="20"/>
  <c r="AP167" i="20"/>
  <c r="AQ167" i="20" s="1"/>
  <c r="AP142" i="20"/>
  <c r="AQ142" i="20" s="1"/>
  <c r="AN142" i="20"/>
  <c r="AN155" i="20"/>
  <c r="AP155" i="20"/>
  <c r="AQ155" i="20" s="1"/>
  <c r="AS144" i="20"/>
  <c r="AU144" i="20" s="1"/>
  <c r="AW144" i="20" s="1"/>
  <c r="AP177" i="20"/>
  <c r="AQ177" i="20" s="1"/>
  <c r="AN177" i="20"/>
  <c r="AN187" i="20"/>
  <c r="AP187" i="20"/>
  <c r="AQ187" i="20" s="1"/>
  <c r="AN163" i="20"/>
  <c r="AP163" i="20"/>
  <c r="AQ163" i="20" s="1"/>
  <c r="AN209" i="20"/>
  <c r="AP209" i="20"/>
  <c r="AQ209" i="20" s="1"/>
  <c r="AP216" i="20"/>
  <c r="AQ216" i="20" s="1"/>
  <c r="AN216" i="20"/>
  <c r="AN205" i="20"/>
  <c r="AP205" i="20"/>
  <c r="AQ205" i="20" s="1"/>
  <c r="AN200" i="20"/>
  <c r="AP200" i="20"/>
  <c r="AQ200" i="20" s="1"/>
  <c r="AN210" i="20"/>
  <c r="AP210" i="20"/>
  <c r="AQ210" i="20" s="1"/>
  <c r="AN224" i="20"/>
  <c r="AP224" i="20"/>
  <c r="AQ224" i="20" s="1"/>
  <c r="AN230" i="20"/>
  <c r="AP230" i="20"/>
  <c r="AQ230" i="20" s="1"/>
  <c r="AP233" i="20"/>
  <c r="AQ233" i="20" s="1"/>
  <c r="AN233" i="20"/>
  <c r="AN243" i="20"/>
  <c r="AP243" i="20"/>
  <c r="AQ243" i="20" s="1"/>
  <c r="AP245" i="20"/>
  <c r="AQ245" i="20" s="1"/>
  <c r="AN245" i="20"/>
  <c r="AP154" i="20"/>
  <c r="AQ154" i="20" s="1"/>
  <c r="AN154" i="20"/>
  <c r="AP193" i="20"/>
  <c r="AQ193" i="20" s="1"/>
  <c r="AN193" i="20"/>
  <c r="AN218" i="20"/>
  <c r="AP218" i="20"/>
  <c r="AQ218" i="20" s="1"/>
  <c r="AN234" i="20"/>
  <c r="AP234" i="20"/>
  <c r="AQ234" i="20" s="1"/>
  <c r="AP249" i="20"/>
  <c r="AQ249" i="20" s="1"/>
  <c r="AN249" i="20"/>
  <c r="AN242" i="20"/>
  <c r="AP242" i="20"/>
  <c r="AQ242" i="20" s="1"/>
  <c r="AN246" i="20"/>
  <c r="AP246" i="20"/>
  <c r="AQ246" i="20" s="1"/>
  <c r="AN178" i="20"/>
  <c r="AP178" i="20"/>
  <c r="AQ178" i="20" s="1"/>
  <c r="AN217" i="20"/>
  <c r="AP217" i="20"/>
  <c r="AQ217" i="20" s="1"/>
  <c r="AN20" i="20"/>
  <c r="AP20" i="20"/>
  <c r="AQ20" i="20" s="1"/>
  <c r="AP138" i="20"/>
  <c r="AQ138" i="20" s="1"/>
  <c r="AN138" i="20"/>
  <c r="AN159" i="20"/>
  <c r="AP159" i="20"/>
  <c r="AQ159" i="20" s="1"/>
  <c r="AP158" i="20"/>
  <c r="AQ158" i="20" s="1"/>
  <c r="AN158" i="20"/>
  <c r="AN171" i="20"/>
  <c r="AP171" i="20"/>
  <c r="AQ171" i="20" s="1"/>
  <c r="AQ180" i="20"/>
  <c r="AS180" i="20"/>
  <c r="AU180" i="20" s="1"/>
  <c r="AW180" i="20" s="1"/>
  <c r="AN203" i="20"/>
  <c r="AP203" i="20"/>
  <c r="AQ203" i="20" s="1"/>
  <c r="AQ215" i="20"/>
  <c r="AS215" i="20"/>
  <c r="AU215" i="20" s="1"/>
  <c r="AW215" i="20" s="1"/>
  <c r="AN175" i="20"/>
  <c r="AP175" i="20"/>
  <c r="AQ175" i="20" s="1"/>
  <c r="AN222" i="20"/>
  <c r="AP222" i="20"/>
  <c r="AQ222" i="20" s="1"/>
  <c r="AN214" i="20"/>
  <c r="AP214" i="20"/>
  <c r="AQ214" i="20" s="1"/>
  <c r="AQ223" i="20"/>
  <c r="AS223" i="20"/>
  <c r="AU223" i="20" s="1"/>
  <c r="AW223" i="20" s="1"/>
  <c r="AN250" i="20"/>
  <c r="AP250" i="20"/>
  <c r="AQ250" i="20" s="1"/>
  <c r="AQ236" i="20"/>
  <c r="AS236" i="20"/>
  <c r="AU236" i="20" s="1"/>
  <c r="AW236" i="20" s="1"/>
  <c r="AP253" i="20"/>
  <c r="AQ253" i="20" s="1"/>
  <c r="AN253" i="20"/>
  <c r="AP237" i="20"/>
  <c r="AQ237" i="20" s="1"/>
  <c r="AN237" i="20"/>
  <c r="AN235" i="20"/>
  <c r="AP235" i="20"/>
  <c r="AQ235" i="20" s="1"/>
  <c r="AN199" i="20"/>
  <c r="AP199" i="20"/>
  <c r="AQ199" i="20" s="1"/>
  <c r="AP162" i="20"/>
  <c r="AQ162" i="20" s="1"/>
  <c r="AN162" i="20"/>
  <c r="AN143" i="20"/>
  <c r="AP143" i="20"/>
  <c r="AQ143" i="20" s="1"/>
  <c r="AN186" i="20"/>
  <c r="AP186" i="20"/>
  <c r="AQ186" i="20" s="1"/>
  <c r="AN19" i="20"/>
  <c r="AP19" i="20"/>
  <c r="AQ19" i="20" s="1"/>
  <c r="AP189" i="20"/>
  <c r="AQ189" i="20" s="1"/>
  <c r="AN189" i="20"/>
  <c r="AN139" i="20"/>
  <c r="AP139" i="20"/>
  <c r="AQ139" i="20" s="1"/>
  <c r="AP170" i="20"/>
  <c r="AQ170" i="20" s="1"/>
  <c r="AN170" i="20"/>
  <c r="AQ137" i="20"/>
  <c r="AS137" i="20"/>
  <c r="AU137" i="20" s="1"/>
  <c r="AW137" i="20" s="1"/>
  <c r="AP166" i="20"/>
  <c r="AQ166" i="20" s="1"/>
  <c r="AN166" i="20"/>
  <c r="AS165" i="20"/>
  <c r="AU165" i="20" s="1"/>
  <c r="AW165" i="20" s="1"/>
  <c r="AQ176" i="20"/>
  <c r="AS176" i="20"/>
  <c r="AU176" i="20" s="1"/>
  <c r="AW176" i="20" s="1"/>
  <c r="AN190" i="20"/>
  <c r="AP190" i="20"/>
  <c r="AQ190" i="20" s="1"/>
  <c r="AP197" i="20"/>
  <c r="AQ197" i="20" s="1"/>
  <c r="AN197" i="20"/>
  <c r="AP195" i="20"/>
  <c r="AQ195" i="20" s="1"/>
  <c r="AN195" i="20"/>
  <c r="AN147" i="20"/>
  <c r="AP147" i="20"/>
  <c r="AQ147" i="20" s="1"/>
  <c r="AN221" i="20"/>
  <c r="AP221" i="20"/>
  <c r="AQ221" i="20" s="1"/>
  <c r="AN182" i="20"/>
  <c r="AP182" i="20"/>
  <c r="AQ182" i="20" s="1"/>
  <c r="AN206" i="20"/>
  <c r="AP206" i="20"/>
  <c r="AQ206" i="20" s="1"/>
  <c r="AS184" i="20"/>
  <c r="AU184" i="20" s="1"/>
  <c r="AW184" i="20" s="1"/>
  <c r="AP208" i="20"/>
  <c r="AQ208" i="20" s="1"/>
  <c r="AN208" i="20"/>
  <c r="AP229" i="20"/>
  <c r="AQ229" i="20" s="1"/>
  <c r="AN229" i="20"/>
  <c r="AS247" i="20"/>
  <c r="AU247" i="20" s="1"/>
  <c r="AW247" i="20" s="1"/>
  <c r="AN238" i="20"/>
  <c r="AP238" i="20"/>
  <c r="AQ238" i="20" s="1"/>
  <c r="AS152" i="20" l="1"/>
  <c r="AU152" i="20" s="1"/>
  <c r="AW152" i="20" s="1"/>
  <c r="AS201" i="20"/>
  <c r="AU201" i="20" s="1"/>
  <c r="AW201" i="20" s="1"/>
  <c r="AS211" i="20"/>
  <c r="AU211" i="20" s="1"/>
  <c r="AW211" i="20" s="1"/>
  <c r="AQ244" i="20"/>
  <c r="AS248" i="20"/>
  <c r="AU248" i="20" s="1"/>
  <c r="AW248" i="20" s="1"/>
  <c r="AS140" i="20"/>
  <c r="AU140" i="20" s="1"/>
  <c r="AW140" i="20" s="1"/>
  <c r="AS185" i="20"/>
  <c r="AU185" i="20" s="1"/>
  <c r="AW185" i="20" s="1"/>
  <c r="AS231" i="20"/>
  <c r="AU231" i="20" s="1"/>
  <c r="AW231" i="20" s="1"/>
  <c r="AS220" i="20"/>
  <c r="AU220" i="20" s="1"/>
  <c r="AW220" i="20" s="1"/>
  <c r="AQ192" i="20"/>
  <c r="AS153" i="20"/>
  <c r="AU153" i="20" s="1"/>
  <c r="AW153" i="20" s="1"/>
  <c r="AS172" i="20"/>
  <c r="AU172" i="20" s="1"/>
  <c r="AW172" i="20" s="1"/>
  <c r="AQ207" i="20"/>
  <c r="AS17" i="20"/>
  <c r="AU17" i="20" s="1"/>
  <c r="AW17" i="20" s="1"/>
  <c r="AS232" i="20"/>
  <c r="AU232" i="20" s="1"/>
  <c r="AW232" i="20" s="1"/>
  <c r="AS219" i="20"/>
  <c r="AU219" i="20" s="1"/>
  <c r="AW219" i="20" s="1"/>
  <c r="AS145" i="20"/>
  <c r="AU145" i="20" s="1"/>
  <c r="AW145" i="20" s="1"/>
  <c r="AS181" i="20"/>
  <c r="AU181" i="20" s="1"/>
  <c r="AW181" i="20" s="1"/>
  <c r="AS191" i="20"/>
  <c r="AU191" i="20" s="1"/>
  <c r="AW191" i="20" s="1"/>
  <c r="AS198" i="20"/>
  <c r="AU198" i="20" s="1"/>
  <c r="AW198" i="20" s="1"/>
  <c r="AS160" i="20"/>
  <c r="AU160" i="20" s="1"/>
  <c r="AW160" i="20" s="1"/>
  <c r="AS179" i="20"/>
  <c r="AU179" i="20" s="1"/>
  <c r="AW179" i="20" s="1"/>
  <c r="AS251" i="20"/>
  <c r="AU251" i="20" s="1"/>
  <c r="AW251" i="20" s="1"/>
  <c r="AS252" i="20"/>
  <c r="AU252" i="20" s="1"/>
  <c r="AW252" i="20" s="1"/>
  <c r="AS254" i="20"/>
  <c r="AU254" i="20" s="1"/>
  <c r="AW254" i="20" s="1"/>
  <c r="AS188" i="20"/>
  <c r="AU188" i="20" s="1"/>
  <c r="AW188" i="20" s="1"/>
  <c r="AS157" i="20"/>
  <c r="AU157" i="20" s="1"/>
  <c r="AW157" i="20" s="1"/>
  <c r="AS148" i="20"/>
  <c r="AU148" i="20" s="1"/>
  <c r="AW148" i="20" s="1"/>
  <c r="AK34" i="21"/>
  <c r="AK40" i="21"/>
  <c r="AK59" i="21"/>
  <c r="AK60" i="21"/>
  <c r="AK24" i="21"/>
  <c r="AS241" i="20"/>
  <c r="AU241" i="20" s="1"/>
  <c r="AW241" i="20" s="1"/>
  <c r="AK39" i="21"/>
  <c r="AK28" i="21"/>
  <c r="AS156" i="20"/>
  <c r="AU156" i="20" s="1"/>
  <c r="AW156" i="20" s="1"/>
  <c r="AS202" i="20"/>
  <c r="AU202" i="20" s="1"/>
  <c r="AW202" i="20" s="1"/>
  <c r="AS168" i="20"/>
  <c r="AU168" i="20" s="1"/>
  <c r="AW168" i="20" s="1"/>
  <c r="AK70" i="21"/>
  <c r="AK68" i="21"/>
  <c r="AK52" i="21"/>
  <c r="AK29" i="21"/>
  <c r="AK43" i="21"/>
  <c r="AK65" i="21"/>
  <c r="AK72" i="21"/>
  <c r="AK56" i="21"/>
  <c r="AK75" i="21"/>
  <c r="AS154" i="20"/>
  <c r="AU154" i="20" s="1"/>
  <c r="AW154" i="20" s="1"/>
  <c r="AS164" i="20"/>
  <c r="AU164" i="20" s="1"/>
  <c r="AW164" i="20" s="1"/>
  <c r="AK31" i="21"/>
  <c r="AK47" i="21"/>
  <c r="AS162" i="20"/>
  <c r="AU162" i="20" s="1"/>
  <c r="AW162" i="20" s="1"/>
  <c r="AS194" i="20"/>
  <c r="AU194" i="20" s="1"/>
  <c r="AW194" i="20" s="1"/>
  <c r="AK36" i="21"/>
  <c r="AK51" i="21"/>
  <c r="AK49" i="21"/>
  <c r="AK19" i="21"/>
  <c r="AS186" i="20"/>
  <c r="AU186" i="20" s="1"/>
  <c r="AW186" i="20" s="1"/>
  <c r="AS222" i="20"/>
  <c r="AU222" i="20" s="1"/>
  <c r="AW222" i="20" s="1"/>
  <c r="AS159" i="20"/>
  <c r="AU159" i="20" s="1"/>
  <c r="AW159" i="20" s="1"/>
  <c r="AS217" i="20"/>
  <c r="AU217" i="20" s="1"/>
  <c r="AW217" i="20" s="1"/>
  <c r="AS167" i="20"/>
  <c r="AU167" i="20" s="1"/>
  <c r="AW167" i="20" s="1"/>
  <c r="AS239" i="20"/>
  <c r="AU239" i="20" s="1"/>
  <c r="AW239" i="20" s="1"/>
  <c r="AS197" i="20"/>
  <c r="AU197" i="20" s="1"/>
  <c r="AW197" i="20" s="1"/>
  <c r="AS190" i="20"/>
  <c r="AU190" i="20" s="1"/>
  <c r="AW190" i="20" s="1"/>
  <c r="AS143" i="20"/>
  <c r="AU143" i="20" s="1"/>
  <c r="AW143" i="20" s="1"/>
  <c r="AS214" i="20"/>
  <c r="AU214" i="20" s="1"/>
  <c r="AW214" i="20" s="1"/>
  <c r="AS138" i="20"/>
  <c r="AU138" i="20" s="1"/>
  <c r="AW138" i="20" s="1"/>
  <c r="AS178" i="20"/>
  <c r="AU178" i="20" s="1"/>
  <c r="AW178" i="20" s="1"/>
  <c r="AS200" i="20"/>
  <c r="AU200" i="20" s="1"/>
  <c r="AW200" i="20" s="1"/>
  <c r="AS209" i="20"/>
  <c r="AU209" i="20" s="1"/>
  <c r="AW209" i="20" s="1"/>
  <c r="AS225" i="20"/>
  <c r="AU225" i="20" s="1"/>
  <c r="AW225" i="20" s="1"/>
  <c r="AS150" i="20"/>
  <c r="AU150" i="20" s="1"/>
  <c r="AW150" i="20" s="1"/>
  <c r="AQ204" i="20"/>
  <c r="AS204" i="20"/>
  <c r="AU204" i="20" s="1"/>
  <c r="AW204" i="20" s="1"/>
  <c r="AK20" i="21"/>
  <c r="AK21" i="21"/>
  <c r="AK37" i="21"/>
  <c r="AK55" i="21"/>
  <c r="AK23" i="21"/>
  <c r="AK63" i="21"/>
  <c r="AK33" i="21"/>
  <c r="AS20" i="20"/>
  <c r="AU20" i="20" s="1"/>
  <c r="AW20" i="20" s="1"/>
  <c r="AS216" i="20"/>
  <c r="AU216" i="20" s="1"/>
  <c r="AW216" i="20" s="1"/>
  <c r="AS221" i="20"/>
  <c r="AU221" i="20" s="1"/>
  <c r="AW221" i="20" s="1"/>
  <c r="AS139" i="20"/>
  <c r="AU139" i="20" s="1"/>
  <c r="AW139" i="20" s="1"/>
  <c r="AS253" i="20"/>
  <c r="AU253" i="20" s="1"/>
  <c r="AW253" i="20" s="1"/>
  <c r="AS249" i="20"/>
  <c r="AU249" i="20" s="1"/>
  <c r="AW249" i="20" s="1"/>
  <c r="AS234" i="20"/>
  <c r="AU234" i="20" s="1"/>
  <c r="AW234" i="20" s="1"/>
  <c r="AS155" i="20"/>
  <c r="AU155" i="20" s="1"/>
  <c r="AW155" i="20" s="1"/>
  <c r="AS238" i="20"/>
  <c r="AU238" i="20" s="1"/>
  <c r="AW238" i="20" s="1"/>
  <c r="AS229" i="20"/>
  <c r="AU229" i="20" s="1"/>
  <c r="AW229" i="20" s="1"/>
  <c r="AS208" i="20"/>
  <c r="AU208" i="20" s="1"/>
  <c r="AW208" i="20" s="1"/>
  <c r="AS182" i="20"/>
  <c r="AU182" i="20" s="1"/>
  <c r="AW182" i="20" s="1"/>
  <c r="AS218" i="20"/>
  <c r="AU218" i="20" s="1"/>
  <c r="AW218" i="20" s="1"/>
  <c r="AS233" i="20"/>
  <c r="AU233" i="20" s="1"/>
  <c r="AW233" i="20" s="1"/>
  <c r="AS230" i="20"/>
  <c r="AU230" i="20" s="1"/>
  <c r="AW230" i="20" s="1"/>
  <c r="AS177" i="20"/>
  <c r="AU177" i="20" s="1"/>
  <c r="AW177" i="20" s="1"/>
  <c r="AS213" i="20"/>
  <c r="AU213" i="20" s="1"/>
  <c r="AW213" i="20" s="1"/>
  <c r="AS147" i="20"/>
  <c r="AU147" i="20" s="1"/>
  <c r="AW147" i="20" s="1"/>
  <c r="AS235" i="20"/>
  <c r="AU235" i="20" s="1"/>
  <c r="AW235" i="20" s="1"/>
  <c r="AS250" i="20"/>
  <c r="AU250" i="20" s="1"/>
  <c r="AW250" i="20" s="1"/>
  <c r="AS175" i="20"/>
  <c r="AU175" i="20" s="1"/>
  <c r="AW175" i="20" s="1"/>
  <c r="AS246" i="20"/>
  <c r="AU246" i="20" s="1"/>
  <c r="AW246" i="20" s="1"/>
  <c r="AS193" i="20"/>
  <c r="AU193" i="20" s="1"/>
  <c r="AW193" i="20" s="1"/>
  <c r="AS224" i="20"/>
  <c r="AU224" i="20" s="1"/>
  <c r="AW224" i="20" s="1"/>
  <c r="AS163" i="20"/>
  <c r="AU163" i="20" s="1"/>
  <c r="AW163" i="20" s="1"/>
  <c r="AS187" i="20"/>
  <c r="AU187" i="20" s="1"/>
  <c r="AW187" i="20" s="1"/>
  <c r="AS151" i="20"/>
  <c r="AU151" i="20" s="1"/>
  <c r="AW151" i="20" s="1"/>
  <c r="AS183" i="20"/>
  <c r="AU183" i="20" s="1"/>
  <c r="AW183" i="20" s="1"/>
  <c r="AS166" i="20"/>
  <c r="AU166" i="20" s="1"/>
  <c r="AW166" i="20" s="1"/>
  <c r="AS170" i="20"/>
  <c r="AU170" i="20" s="1"/>
  <c r="AW170" i="20" s="1"/>
  <c r="AS142" i="20"/>
  <c r="AU142" i="20" s="1"/>
  <c r="AW142" i="20" s="1"/>
  <c r="AS158" i="20"/>
  <c r="AU158" i="20" s="1"/>
  <c r="AW158" i="20" s="1"/>
  <c r="AS206" i="20"/>
  <c r="AU206" i="20" s="1"/>
  <c r="AW206" i="20" s="1"/>
  <c r="AS195" i="20"/>
  <c r="AU195" i="20" s="1"/>
  <c r="AW195" i="20" s="1"/>
  <c r="AS189" i="20"/>
  <c r="AU189" i="20" s="1"/>
  <c r="AW189" i="20" s="1"/>
  <c r="AS19" i="20"/>
  <c r="AU19" i="20" s="1"/>
  <c r="AW19" i="20" s="1"/>
  <c r="AS199" i="20"/>
  <c r="AU199" i="20" s="1"/>
  <c r="AW199" i="20" s="1"/>
  <c r="AS237" i="20"/>
  <c r="AU237" i="20" s="1"/>
  <c r="AW237" i="20" s="1"/>
  <c r="AS203" i="20"/>
  <c r="AU203" i="20" s="1"/>
  <c r="AW203" i="20" s="1"/>
  <c r="AS171" i="20"/>
  <c r="AU171" i="20" s="1"/>
  <c r="AW171" i="20" s="1"/>
  <c r="AS242" i="20"/>
  <c r="AU242" i="20" s="1"/>
  <c r="AW242" i="20" s="1"/>
  <c r="AS245" i="20"/>
  <c r="AU245" i="20" s="1"/>
  <c r="AW245" i="20" s="1"/>
  <c r="AS243" i="20"/>
  <c r="AU243" i="20" s="1"/>
  <c r="AW243" i="20" s="1"/>
  <c r="AS210" i="20"/>
  <c r="AU210" i="20" s="1"/>
  <c r="AW210" i="20" s="1"/>
  <c r="AS205" i="20"/>
  <c r="AU205" i="20" s="1"/>
  <c r="AW205" i="20" s="1"/>
  <c r="AS146" i="20"/>
  <c r="AU146" i="20" s="1"/>
  <c r="AW146" i="20" s="1"/>
  <c r="AS18" i="20"/>
  <c r="AU18" i="20" s="1"/>
  <c r="AW18" i="20" s="1"/>
  <c r="P32" i="19" l="1"/>
  <c r="D11" i="15" l="1"/>
  <c r="D11" i="14"/>
  <c r="D11" i="13"/>
  <c r="D11" i="12"/>
  <c r="D11" i="11"/>
  <c r="D11" i="10"/>
  <c r="D11" i="9"/>
  <c r="U34" i="12" l="1"/>
  <c r="U12" i="12" s="1"/>
  <c r="F18" i="3" s="1"/>
  <c r="O37" i="15" l="1"/>
  <c r="N37" i="15"/>
  <c r="U25" i="14" l="1"/>
  <c r="V25" i="14"/>
  <c r="W25" i="14"/>
  <c r="Y25" i="14"/>
  <c r="Z25" i="14"/>
  <c r="J26" i="13"/>
  <c r="J12" i="13" s="1"/>
  <c r="F22" i="3" s="1"/>
  <c r="O12" i="15" l="1"/>
  <c r="F46" i="28" s="1"/>
  <c r="N12" i="15"/>
  <c r="E46" i="28" s="1"/>
  <c r="G46" i="28" s="1"/>
  <c r="H46" i="28" s="1"/>
  <c r="L12" i="15"/>
  <c r="H24" i="3" s="1"/>
  <c r="Y12" i="14"/>
  <c r="E45" i="28" s="1"/>
  <c r="G45" i="28" s="1"/>
  <c r="H45" i="28" s="1"/>
  <c r="Z12" i="14"/>
  <c r="F45" i="28" s="1"/>
  <c r="W12" i="14"/>
  <c r="H23" i="3" s="1"/>
  <c r="O26" i="13"/>
  <c r="O12" i="13" s="1"/>
  <c r="F44" i="28" s="1"/>
  <c r="N26" i="13"/>
  <c r="N12" i="13" s="1"/>
  <c r="E44" i="28" s="1"/>
  <c r="G44" i="28" s="1"/>
  <c r="H44" i="28" s="1"/>
  <c r="K26" i="13"/>
  <c r="K12" i="13" s="1"/>
  <c r="G22" i="3" s="1"/>
  <c r="L26" i="13"/>
  <c r="L12" i="13" s="1"/>
  <c r="H22" i="3" s="1"/>
  <c r="Z34" i="12"/>
  <c r="Z12" i="12" s="1"/>
  <c r="F40" i="28" s="1"/>
  <c r="F38" i="28" s="1"/>
  <c r="Z12" i="11"/>
  <c r="O38" i="16"/>
  <c r="O12" i="16" s="1"/>
  <c r="F47" i="28" s="1"/>
  <c r="N38" i="16"/>
  <c r="N12" i="16" s="1"/>
  <c r="E47" i="28" s="1"/>
  <c r="G47" i="28" s="1"/>
  <c r="H47" i="28" s="1"/>
  <c r="K38" i="16"/>
  <c r="K12" i="16" s="1"/>
  <c r="G25" i="3" s="1"/>
  <c r="L38" i="16"/>
  <c r="L12" i="16" s="1"/>
  <c r="H25" i="3" s="1"/>
  <c r="J38" i="16"/>
  <c r="J12" i="16" s="1"/>
  <c r="F25" i="3" s="1"/>
  <c r="P24" i="14"/>
  <c r="T24" i="14" s="1"/>
  <c r="P23" i="14"/>
  <c r="T23" i="14" s="1"/>
  <c r="P22" i="14"/>
  <c r="T22" i="14" s="1"/>
  <c r="P21" i="14"/>
  <c r="T21" i="14" s="1"/>
  <c r="P20" i="14"/>
  <c r="T20" i="14" s="1"/>
  <c r="P19" i="14"/>
  <c r="T19" i="14" s="1"/>
  <c r="P18" i="14"/>
  <c r="T18" i="14" s="1"/>
  <c r="P17" i="14"/>
  <c r="T17" i="14" s="1"/>
  <c r="P16" i="14"/>
  <c r="U12" i="14" l="1"/>
  <c r="F23" i="3" s="1"/>
  <c r="V12" i="14"/>
  <c r="G23" i="3" s="1"/>
  <c r="K37" i="15"/>
  <c r="K12" i="15" s="1"/>
  <c r="G24" i="3" s="1"/>
  <c r="J12" i="15"/>
  <c r="F24" i="3" s="1"/>
  <c r="J37" i="15"/>
  <c r="Y12" i="11" l="1"/>
  <c r="O12" i="9" l="1"/>
  <c r="O50" i="10" l="1"/>
  <c r="O12" i="10" s="1"/>
  <c r="F43" i="28" s="1"/>
  <c r="N50" i="10"/>
  <c r="N12" i="10" s="1"/>
  <c r="E43" i="28" s="1"/>
  <c r="G43" i="28" s="1"/>
  <c r="H43" i="28" s="1"/>
  <c r="K50" i="10"/>
  <c r="K12" i="10" s="1"/>
  <c r="G21" i="3" s="1"/>
  <c r="L50" i="10"/>
  <c r="L12" i="10" s="1"/>
  <c r="H21" i="3" s="1"/>
  <c r="F17" i="3"/>
  <c r="F16" i="3" s="1"/>
  <c r="N12" i="9" l="1"/>
  <c r="L26" i="9"/>
  <c r="L12" i="9" s="1"/>
  <c r="H15" i="3" s="1"/>
  <c r="K26" i="9"/>
  <c r="K12" i="9" s="1"/>
  <c r="G15" i="3" s="1"/>
  <c r="J26" i="9"/>
  <c r="J12" i="9" s="1"/>
  <c r="F15" i="3" s="1"/>
  <c r="L12" i="7"/>
  <c r="H20" i="3" s="1"/>
  <c r="O12" i="7"/>
  <c r="F42" i="28" s="1"/>
  <c r="F41" i="28" s="1"/>
  <c r="N12" i="7"/>
  <c r="E42" i="28" s="1"/>
  <c r="O12" i="8"/>
  <c r="N12" i="8"/>
  <c r="J26" i="8"/>
  <c r="J12" i="8" s="1"/>
  <c r="F14" i="3" s="1"/>
  <c r="K26" i="8"/>
  <c r="K12" i="8" s="1"/>
  <c r="G14" i="3" s="1"/>
  <c r="L26" i="8"/>
  <c r="L12" i="8" s="1"/>
  <c r="H14" i="3" s="1"/>
  <c r="K12" i="7"/>
  <c r="G20" i="3" s="1"/>
  <c r="F37" i="28" l="1"/>
  <c r="F36" i="28"/>
  <c r="F48" i="28" s="1"/>
  <c r="F51" i="28" s="1"/>
  <c r="E37" i="28"/>
  <c r="G37" i="28" s="1"/>
  <c r="H37" i="28" s="1"/>
  <c r="E36" i="28"/>
  <c r="G36" i="28" s="1"/>
  <c r="H36" i="28" s="1"/>
  <c r="E41" i="28"/>
  <c r="G42" i="28"/>
  <c r="J12" i="7"/>
  <c r="F20" i="3" s="1"/>
  <c r="G38" i="16"/>
  <c r="G37" i="15"/>
  <c r="I24" i="14"/>
  <c r="M24" i="14" s="1"/>
  <c r="I23" i="14"/>
  <c r="M23" i="14" s="1"/>
  <c r="I22" i="14"/>
  <c r="M22" i="14" s="1"/>
  <c r="I21" i="14"/>
  <c r="K21" i="14" s="1"/>
  <c r="I20" i="14"/>
  <c r="K20" i="14" s="1"/>
  <c r="I19" i="14"/>
  <c r="M19" i="14" s="1"/>
  <c r="I18" i="14"/>
  <c r="M18" i="14" s="1"/>
  <c r="I17" i="14"/>
  <c r="K17" i="14" s="1"/>
  <c r="I16" i="14"/>
  <c r="K16" i="14" s="1"/>
  <c r="G26" i="13"/>
  <c r="I25" i="13"/>
  <c r="I24" i="13"/>
  <c r="I23" i="13"/>
  <c r="I22" i="13"/>
  <c r="I21" i="13"/>
  <c r="I20" i="13"/>
  <c r="I19" i="13"/>
  <c r="I18" i="13"/>
  <c r="I17" i="13"/>
  <c r="I16" i="13"/>
  <c r="J34" i="12"/>
  <c r="H34" i="12"/>
  <c r="G34" i="12"/>
  <c r="J62" i="11"/>
  <c r="H62" i="11"/>
  <c r="G62" i="11"/>
  <c r="G50" i="10"/>
  <c r="G26" i="9"/>
  <c r="I25" i="9"/>
  <c r="I24" i="9"/>
  <c r="I22" i="9"/>
  <c r="I21" i="9"/>
  <c r="I20" i="9"/>
  <c r="I19" i="9"/>
  <c r="I18" i="9"/>
  <c r="I17" i="9"/>
  <c r="I16" i="9"/>
  <c r="G26" i="8"/>
  <c r="I25" i="8"/>
  <c r="I24" i="8"/>
  <c r="I23" i="8"/>
  <c r="I22" i="8"/>
  <c r="I21" i="8"/>
  <c r="I20" i="8"/>
  <c r="I19" i="8"/>
  <c r="I18" i="8"/>
  <c r="I17" i="8"/>
  <c r="I16" i="8"/>
  <c r="G39" i="7"/>
  <c r="G41" i="28" l="1"/>
  <c r="H42" i="28"/>
  <c r="H41" i="28" s="1"/>
  <c r="M17" i="14"/>
  <c r="M20" i="14"/>
  <c r="I38" i="16"/>
  <c r="M21" i="14"/>
  <c r="K24" i="14"/>
  <c r="I26" i="13"/>
  <c r="I12" i="13" s="1"/>
  <c r="D22" i="3" s="1"/>
  <c r="D44" i="28" s="1"/>
  <c r="I37" i="15"/>
  <c r="I12" i="15" s="1"/>
  <c r="D24" i="3" s="1"/>
  <c r="D46" i="28" s="1"/>
  <c r="I50" i="10"/>
  <c r="I12" i="10" s="1"/>
  <c r="D21" i="3" s="1"/>
  <c r="D43" i="28" s="1"/>
  <c r="J50" i="10"/>
  <c r="J12" i="10" s="1"/>
  <c r="F21" i="3" s="1"/>
  <c r="F19" i="3" s="1"/>
  <c r="I62" i="11"/>
  <c r="I26" i="9"/>
  <c r="I12" i="9" s="1"/>
  <c r="D15" i="3" s="1"/>
  <c r="D37" i="28" s="1"/>
  <c r="I26" i="8"/>
  <c r="I12" i="8" s="1"/>
  <c r="D14" i="3" s="1"/>
  <c r="D36" i="28" s="1"/>
  <c r="I39" i="7"/>
  <c r="K19" i="14"/>
  <c r="K23" i="14"/>
  <c r="K18" i="14"/>
  <c r="K25" i="14" s="1"/>
  <c r="K22" i="14"/>
  <c r="I34" i="12"/>
  <c r="C19" i="3"/>
  <c r="C41" i="28" s="1"/>
  <c r="C16" i="3"/>
  <c r="C38" i="28" s="1"/>
  <c r="M25" i="14" l="1"/>
  <c r="M12" i="14" s="1"/>
  <c r="D23" i="3" s="1"/>
  <c r="D45" i="28" s="1"/>
  <c r="C48" i="28"/>
  <c r="C51" i="28" s="1"/>
  <c r="C52" i="28" s="1"/>
  <c r="I12" i="16"/>
  <c r="D25" i="3" s="1"/>
  <c r="D47" i="28" s="1"/>
  <c r="W12" i="11"/>
  <c r="H17" i="3" s="1"/>
  <c r="I12" i="7"/>
  <c r="D20" i="3" s="1"/>
  <c r="D42" i="28" s="1"/>
  <c r="M34" i="12"/>
  <c r="M12" i="12" s="1"/>
  <c r="D18" i="3" s="1"/>
  <c r="D40" i="28" s="1"/>
  <c r="N34" i="12"/>
  <c r="K62" i="11"/>
  <c r="M12" i="11"/>
  <c r="D17" i="3" s="1"/>
  <c r="D39" i="28" s="1"/>
  <c r="K34" i="12"/>
  <c r="C26" i="3"/>
  <c r="C28" i="3" s="1"/>
  <c r="D16" i="3" l="1"/>
  <c r="D38" i="28" s="1"/>
  <c r="V12" i="11"/>
  <c r="G17" i="3" s="1"/>
  <c r="R34" i="12"/>
  <c r="P34" i="12"/>
  <c r="T34" i="12" l="1"/>
  <c r="W34" i="12" l="1"/>
  <c r="W12" i="12" s="1"/>
  <c r="H18" i="3" s="1"/>
  <c r="H16" i="3" s="1"/>
  <c r="H20" i="28" l="1"/>
  <c r="Y34" i="12"/>
  <c r="Y12" i="12" s="1"/>
  <c r="E40" i="28" s="1"/>
  <c r="V34" i="12"/>
  <c r="E38" i="28" l="1"/>
  <c r="E48" i="28" s="1"/>
  <c r="E51" i="28" s="1"/>
  <c r="G40" i="28"/>
  <c r="H21" i="28"/>
  <c r="V12" i="12"/>
  <c r="G18" i="3" s="1"/>
  <c r="G16" i="3"/>
  <c r="H40" i="28" l="1"/>
  <c r="H38" i="28" s="1"/>
  <c r="H48" i="28" s="1"/>
  <c r="G38" i="28"/>
  <c r="G48" i="28" s="1"/>
  <c r="G51" i="28" s="1"/>
  <c r="D10" i="2"/>
  <c r="D9" i="2"/>
  <c r="D8" i="2"/>
  <c r="J49" i="28" l="1"/>
  <c r="H51" i="28"/>
  <c r="F40" i="29"/>
  <c r="F42" i="29" s="1"/>
  <c r="D8" i="3"/>
  <c r="D7" i="3"/>
  <c r="D6" i="3"/>
  <c r="D12" i="17"/>
  <c r="D11" i="17"/>
  <c r="D10" i="17"/>
  <c r="D9" i="17"/>
  <c r="F203" i="17"/>
  <c r="F202" i="17"/>
  <c r="F167" i="17"/>
  <c r="F166" i="17"/>
  <c r="F165" i="17"/>
  <c r="E163" i="17" s="1"/>
  <c r="D163" i="17" s="1"/>
  <c r="E162" i="17"/>
  <c r="E166" i="17" s="1"/>
  <c r="F158" i="17"/>
  <c r="C76" i="28" l="1"/>
  <c r="D76" i="28" s="1"/>
  <c r="D62" i="28"/>
  <c r="E165" i="17"/>
  <c r="D19" i="3"/>
  <c r="G19" i="3"/>
  <c r="G26" i="3" s="1"/>
  <c r="G28" i="3" s="1"/>
  <c r="F26" i="3"/>
  <c r="F28" i="3" s="1"/>
  <c r="H19" i="3"/>
  <c r="H26" i="3" s="1"/>
  <c r="H28" i="3" s="1"/>
  <c r="I62" i="28" l="1"/>
  <c r="D23" i="28" s="1"/>
  <c r="H23" i="28" s="1"/>
  <c r="E62" i="28"/>
  <c r="D26" i="3"/>
  <c r="D28" i="3" s="1"/>
  <c r="D41" i="28"/>
  <c r="D48" i="28" s="1"/>
  <c r="D51" i="28" s="1"/>
  <c r="K52" i="28" s="1"/>
  <c r="AC16" i="21"/>
  <c r="D69" i="28" l="1"/>
  <c r="G62" i="28"/>
  <c r="L69" i="28" s="1"/>
  <c r="L46" i="28"/>
  <c r="F62" i="28" s="1"/>
  <c r="H62" i="28"/>
  <c r="H22" i="28" s="1"/>
  <c r="AG16" i="21"/>
  <c r="AE16" i="21"/>
  <c r="K69" i="28" l="1"/>
  <c r="E76" i="28"/>
  <c r="E69" i="28"/>
  <c r="D13" i="29"/>
  <c r="AK16" i="21"/>
  <c r="E13" i="29" l="1"/>
  <c r="H69" i="28"/>
  <c r="H13"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GONZALEZ PEREZ, LORENA</author>
  </authors>
  <commentList>
    <comment ref="D8" authorId="0" shapeId="0" xr:uid="{00000000-0006-0000-0000-000001000000}">
      <text>
        <r>
          <rPr>
            <b/>
            <sz val="9"/>
            <color indexed="81"/>
            <rFont val="Tahoma"/>
            <family val="2"/>
          </rPr>
          <t>L:\iso\18. UNIDAD DE CONTROL\CUENTA ANUAL FAMI 2017\ASUNTOS VARIOS\FAMI CUENTA ANUAL 2017(en obras)&gt;pestaña económico OE2&gt;Tabla Convocatoria de Integración de 3 de junio de 2015  (Ejecución 2016)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GARCIA SANCHEZ, JOSE LUIS</author>
    <author>GONZALEZ PEREZ, LORENA</author>
  </authors>
  <commentList>
    <comment ref="K62" authorId="0" shapeId="0" xr:uid="{00000000-0006-0000-0300-000001000000}">
      <text>
        <r>
          <rPr>
            <b/>
            <sz val="9"/>
            <color indexed="81"/>
            <rFont val="Tahoma"/>
            <family val="2"/>
          </rPr>
          <t>¿Para qué sirve?</t>
        </r>
        <r>
          <rPr>
            <sz val="9"/>
            <color indexed="81"/>
            <rFont val="Tahoma"/>
            <family val="2"/>
          </rPr>
          <t xml:space="preserve">
Señala la cifra declarada en cuentas anuales anteriores y el límite de la contribución UE para la cuenta anual. Reflejar importe indicado en: Controles Administrativos Previos L:\iso\18. UNIDAD DE CONTROL\CUENTA ANUAL FAMI 2016\CONTROLES PAGO ANTICIPADO\INTEGRACIÓN 03_06_2015 &gt; PESTAÑA IDENTIFICACIÓN DEL PROYECTO&gt; DATO CONTRIBUCIÓN</t>
        </r>
      </text>
    </comment>
    <comment ref="L63" authorId="1" shapeId="0" xr:uid="{00000000-0006-0000-0300-000002000000}">
      <text>
        <r>
          <rPr>
            <sz val="9"/>
            <color indexed="81"/>
            <rFont val="Tahoma"/>
            <family val="2"/>
          </rPr>
          <t xml:space="preserve">L:\iso\18. UNIDAD DE CONTROL\CUENTA ANUAL FAMI 2017\ASUNTOS VARIOS\FAMI CUENTA ANUAL 2017(en obras)&gt;pestaña económico OE2&gt;Tabla Convocatoria de Integración de 3 de junio de 2015  2015 (Ejecución 2016)&gt; Datos en columna N
</t>
        </r>
      </text>
    </comment>
    <comment ref="K68" authorId="0" shapeId="0" xr:uid="{00000000-0006-0000-0300-000003000000}">
      <text>
        <r>
          <rPr>
            <sz val="9"/>
            <color indexed="81"/>
            <rFont val="Tahoma"/>
            <family val="2"/>
          </rPr>
          <t xml:space="preserve">
Al limitar la declaración FAMI en cuentas anteriores siempre es cero o inferior a lo ya declarado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GONZALEZ PEREZ, LORENA</author>
  </authors>
  <commentList>
    <comment ref="K17" authorId="0" shapeId="0" xr:uid="{00000000-0006-0000-0400-000001000000}">
      <text>
        <r>
          <rPr>
            <b/>
            <sz val="9"/>
            <color indexed="81"/>
            <rFont val="Tahoma"/>
            <family val="2"/>
          </rPr>
          <t>GONZALEZ PEREZ, LORENA: o bien sustituir la celda F107 por la D76 del cierre financiero.</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GONZALEZ VALENCIA, DAVID</author>
  </authors>
  <commentList>
    <comment ref="B14" authorId="0" shapeId="0" xr:uid="{00000000-0006-0000-0700-000001000000}">
      <text>
        <r>
          <rPr>
            <sz val="9"/>
            <color indexed="81"/>
            <rFont val="Tahoma"/>
            <family val="2"/>
          </rPr>
          <t xml:space="preserve">Si un mismo trabajador tiene dos o más situaciones contractuales durante la duración del proyecto, es necesario incluir el nombre del trabajador asociado a algún distintivo que indique una nueva situación contractual y, además, este distintivo deberá aparecer también en el Anexo I Auxiliar. Para que la función "BUSCARV" asociada a estas columnas pueda funcionar, es necesario que los nombres utilizados en ambas sean idénticos (Copiar - Pegar). </t>
        </r>
      </text>
    </comment>
    <comment ref="G14" authorId="0" shapeId="0" xr:uid="{00000000-0006-0000-0700-000002000000}">
      <text>
        <r>
          <rPr>
            <b/>
            <sz val="9"/>
            <color indexed="81"/>
            <rFont val="Tahoma"/>
            <family val="2"/>
          </rPr>
          <t>IMPORTANTE: 
Introducir los meses tal y como figuran en la lista desplegable</t>
        </r>
      </text>
    </comment>
    <comment ref="N14" authorId="0" shapeId="0" xr:uid="{00000000-0006-0000-0700-000003000000}">
      <text>
        <r>
          <rPr>
            <sz val="9"/>
            <color indexed="81"/>
            <rFont val="Tahoma"/>
            <family val="2"/>
          </rPr>
          <t xml:space="preserve">Insertar el número de días de trabajo en los que el trabajador figure en situación de alta. </t>
        </r>
      </text>
    </comment>
    <comment ref="O14" authorId="0" shapeId="0" xr:uid="{00000000-0006-0000-0700-000004000000}">
      <text>
        <r>
          <rPr>
            <sz val="9"/>
            <color indexed="81"/>
            <rFont val="Tahoma"/>
            <family val="2"/>
          </rPr>
          <t xml:space="preserve">Tomado de la nómina: Base + Complemento Convenio + Complemento Ad. Personam.
</t>
        </r>
      </text>
    </comment>
    <comment ref="Q14" authorId="0" shapeId="0" xr:uid="{00000000-0006-0000-0700-000005000000}">
      <text>
        <r>
          <rPr>
            <sz val="9"/>
            <color indexed="81"/>
            <rFont val="Tahoma"/>
            <family val="2"/>
          </rPr>
          <t xml:space="preserve">Introducir el importe que figure en la nómina asociado al concepto "antigüedad" o análogos. </t>
        </r>
      </text>
    </comment>
    <comment ref="AM14" authorId="0" shapeId="0" xr:uid="{00000000-0006-0000-0700-000006000000}">
      <text>
        <r>
          <rPr>
            <sz val="9"/>
            <color indexed="81"/>
            <rFont val="Tahoma"/>
            <family val="2"/>
          </rPr>
          <t xml:space="preserve">Introducir el porcentaje de imputación verificado en base a la documentación: Memoria Adaptada, modificaciones autorizadas, Memoria Final, sellos de imputación, fichadas...
</t>
        </r>
      </text>
    </comment>
    <comment ref="AP14" authorId="0" shapeId="0" xr:uid="{00000000-0006-0000-0700-000007000000}">
      <text>
        <r>
          <rPr>
            <sz val="9"/>
            <color indexed="81"/>
            <rFont val="Tahoma"/>
            <family val="2"/>
          </rPr>
          <t xml:space="preserve">"RETRIBUCIONES BÁSICAS Y COMPLENTARIAS AJUSTADAS A CONVENIO AGE"  dividido entre 12 mensualidades y multiplicado luego por el número de pagas extras estableciéndose un mínimo con "PRORRATA PAGA EXTRA NÓMINA". 
</t>
        </r>
        <r>
          <rPr>
            <b/>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GONZALEZ VALENCIA, DAVID</author>
    <author>GARDEL ARAUZ, RAFAEL</author>
  </authors>
  <commentList>
    <comment ref="A15" authorId="0" shapeId="0" xr:uid="{00000000-0006-0000-0800-000001000000}">
      <text>
        <r>
          <rPr>
            <sz val="9"/>
            <color indexed="81"/>
            <rFont val="Tahoma"/>
            <family val="2"/>
          </rPr>
          <t xml:space="preserve">Deben introducirse tantas filas como situaciones contractuales tienen lugar en el proyecto. Es decir, si un trabajador tiene, por ejemplo, dos contratos, habrá de aparecer su nombre dos veces con algún indicativo que diferencie estas dos situaciones contractuales. Este indicativo habrá de aparecer también en el "Anexo I" asociado a las nóminas correspondientes a esta situación contractual. </t>
        </r>
      </text>
    </comment>
    <comment ref="Y15" authorId="0" shapeId="0" xr:uid="{00000000-0006-0000-0800-000002000000}">
      <text>
        <r>
          <rPr>
            <sz val="9"/>
            <color indexed="81"/>
            <rFont val="Tahoma"/>
            <family val="2"/>
          </rPr>
          <t xml:space="preserve">Indicar momento en que inicia su participación en el proyecto. En caso de períodos de participación discontinua, introduce la fecha de inicio y fin que dé lugar a un cálculo de días equivalente al que efectivamente dedicó este trabajador al proyecto. </t>
        </r>
      </text>
    </comment>
    <comment ref="Z15" authorId="0" shapeId="0" xr:uid="{00000000-0006-0000-0800-000003000000}">
      <text>
        <r>
          <rPr>
            <sz val="9"/>
            <color indexed="81"/>
            <rFont val="Tahoma"/>
            <family val="2"/>
          </rPr>
          <t xml:space="preserve">Indicar momento en que finaliza su participación en el proyecto. En caso de períodos de participación discontinua, introduce la fecha de inicio y fin que dé lugar a un cálculo de días equivalente al que efectivamente dedicó este trabajador al proyecto. </t>
        </r>
      </text>
    </comment>
    <comment ref="AA15" authorId="0" shapeId="0" xr:uid="{00000000-0006-0000-0800-000004000000}">
      <text>
        <r>
          <rPr>
            <sz val="9"/>
            <color indexed="81"/>
            <rFont val="Tahoma"/>
            <family val="2"/>
          </rPr>
          <t xml:space="preserve">Se ha establecido un límite de 365 días imputables, ya que el período elegible sólo dispone de 365 días para esta convocatoria. 
</t>
        </r>
      </text>
    </comment>
    <comment ref="AB15" authorId="0" shapeId="0" xr:uid="{00000000-0006-0000-0800-000005000000}">
      <text>
        <r>
          <rPr>
            <sz val="9"/>
            <color indexed="81"/>
            <rFont val="Tahoma"/>
            <family val="2"/>
          </rPr>
          <t xml:space="preserve">Total de retribuciones ajustado a convenio AGE que ha recibido el trabajador a cambio de todos los meses dedicados al proyecto. </t>
        </r>
      </text>
    </comment>
    <comment ref="AC15" authorId="1" shapeId="0" xr:uid="{00000000-0006-0000-0800-000006000000}">
      <text>
        <r>
          <rPr>
            <sz val="9"/>
            <color indexed="81"/>
            <rFont val="Tahoma"/>
            <family val="2"/>
          </rPr>
          <t xml:space="preserve">Resultado de dividir el total de retribuciones ajustado a convenio AGE percibido por el trabajador a lo largo del projecto entre el número de días trabajados. </t>
        </r>
      </text>
    </comment>
    <comment ref="AD15" authorId="1" shapeId="0" xr:uid="{00000000-0006-0000-0800-000007000000}">
      <text>
        <r>
          <rPr>
            <sz val="9"/>
            <color indexed="81"/>
            <rFont val="Tahoma"/>
            <family val="2"/>
          </rPr>
          <t xml:space="preserve">Abierto para verificador. Introducir el número de días de indemnización que le corresponen al trabajador por la extinción de la relación contractual. Se añade hipervínculo con resumen de la teoría al respecto de la AGE.
</t>
        </r>
      </text>
    </comment>
    <comment ref="AE15" authorId="0" shapeId="0" xr:uid="{00000000-0006-0000-0800-000008000000}">
      <text>
        <r>
          <rPr>
            <sz val="9"/>
            <color indexed="81"/>
            <rFont val="Tahoma"/>
            <family val="2"/>
          </rPr>
          <t xml:space="preserve">Resultado de multiplicar el número de días de indemnización verificados que le corresponden al trabajador por el importe de retribución bruta diaria. </t>
        </r>
      </text>
    </comment>
    <comment ref="AH15" authorId="0" shapeId="0" xr:uid="{00000000-0006-0000-0800-000009000000}">
      <text>
        <r>
          <rPr>
            <sz val="9"/>
            <color indexed="81"/>
            <rFont val="Tahoma"/>
            <family val="2"/>
          </rPr>
          <t>Cuantía total de paga extra generada durante los meses de participación en el proyecto. Resultado de aplicar la fórmula sumar.si con la condición del nombre del trabajador sobre la columna AO del anexo I (PRORRATA PAGA EXTRA AJUSTADA  A CONVENIO AGE)</t>
        </r>
      </text>
    </comment>
    <comment ref="AI15" authorId="0" shapeId="0" xr:uid="{00000000-0006-0000-0800-00000A000000}">
      <text>
        <r>
          <rPr>
            <sz val="9"/>
            <color indexed="81"/>
            <rFont val="Tahoma"/>
            <family val="2"/>
          </rPr>
          <t xml:space="preserve">Es la suma de todas las cuantías percibidas por el trabajador en concepto "extra". Resultado de aplicar la función SUMAR.SI.CONJUNTO con dos condiciones; el nombre del trabajador y que la mensualidad acabe en "a", es decir, que sea una extra. La columna que se suma en el anexo I es la AI, total de retrituciones ajustado.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GONZALEZ VALENCIA, DAVID</author>
    <author>PEREZ GONZALEZ, M  BELEN</author>
  </authors>
  <commentList>
    <comment ref="AE2" authorId="0" shapeId="0" xr:uid="{00000000-0006-0000-0A00-000001000000}">
      <text>
        <r>
          <rPr>
            <sz val="9"/>
            <color indexed="81"/>
            <rFont val="Tahoma"/>
            <family val="2"/>
          </rPr>
          <t>Esta tabla recoge los datos de : 
- "IT AJUSTADA A CONVENIO AGE".
- "IMPORTE APORTACIÓN EMPRESA A SS AJUSTADO A CONVENIO AGE". 
Con objeto de que estos valores puedan "viajar" a su lugar correspondiente en la pestaña "Anexo I - Personal".</t>
        </r>
      </text>
    </comment>
    <comment ref="B3" authorId="0" shapeId="0" xr:uid="{00000000-0006-0000-0A00-000002000000}">
      <text>
        <r>
          <rPr>
            <b/>
            <sz val="9"/>
            <color indexed="81"/>
            <rFont val="Tahoma"/>
            <family val="2"/>
          </rPr>
          <t xml:space="preserve">IMPORTANTE: 
</t>
        </r>
        <r>
          <rPr>
            <sz val="9"/>
            <color indexed="81"/>
            <rFont val="Tahoma"/>
            <family val="2"/>
          </rPr>
          <t>Introducir los meses tal y como figuran en la lista desplegable</t>
        </r>
      </text>
    </comment>
    <comment ref="F3" authorId="1" shapeId="0" xr:uid="{00000000-0006-0000-0A00-000003000000}">
      <text>
        <r>
          <rPr>
            <sz val="9"/>
            <color indexed="81"/>
            <rFont val="Tahoma"/>
            <family val="2"/>
          </rPr>
          <t xml:space="preserve">MES ANTERIOR A LA BAJA O MES DE REFERENCIA
</t>
        </r>
      </text>
    </comment>
    <comment ref="H3" authorId="1" shapeId="0" xr:uid="{00000000-0006-0000-0A00-000004000000}">
      <text>
        <r>
          <rPr>
            <sz val="9"/>
            <color indexed="81"/>
            <rFont val="Tahoma"/>
            <family val="2"/>
          </rPr>
          <t xml:space="preserve">CUANDO EL TRABAJADOR NO CURSA BAJA
</t>
        </r>
      </text>
    </comment>
  </commentList>
</comments>
</file>

<file path=xl/sharedStrings.xml><?xml version="1.0" encoding="utf-8"?>
<sst xmlns="http://schemas.openxmlformats.org/spreadsheetml/2006/main" count="1994" uniqueCount="965">
  <si>
    <t>PROGRAMA NACIONAL DEL FONDO DE ASILO, MIGRACIÓN E INTEGRACIÓN (FAMI 2014-2020)</t>
  </si>
  <si>
    <t>FICHA DE CONTROL</t>
  </si>
  <si>
    <t>IDENTIFICACIÓN DEL PROYECTO</t>
  </si>
  <si>
    <t>Referencia proyecto FAMI</t>
  </si>
  <si>
    <t>Nº de Expediente convocatoria</t>
  </si>
  <si>
    <t xml:space="preserve">Resolución de Convocatoria </t>
  </si>
  <si>
    <t>Título del proyecto</t>
  </si>
  <si>
    <t>Objetivo Específico FAMI</t>
  </si>
  <si>
    <t>Objetivo Nacional FAMI</t>
  </si>
  <si>
    <t>Localida/es en la que se ejecuta el proyecto</t>
  </si>
  <si>
    <t>Comunidad/es Autónoma/s</t>
  </si>
  <si>
    <t>Dirección donde se encuentra la documentación</t>
  </si>
  <si>
    <t xml:space="preserve">Periodo de ejecución del proyecto según resolución de concesión y modificaciones de la misma, en su caso </t>
  </si>
  <si>
    <t xml:space="preserve">Fecha inicio: </t>
  </si>
  <si>
    <t xml:space="preserve">Fecha finalización: </t>
  </si>
  <si>
    <t>Presupuesto total del proyecto aprobado*</t>
  </si>
  <si>
    <t xml:space="preserve">Total Subvención concedida** </t>
  </si>
  <si>
    <t>Contribución máxima UE</t>
  </si>
  <si>
    <t>Periodo controlado</t>
  </si>
  <si>
    <t xml:space="preserve">Desde </t>
  </si>
  <si>
    <t xml:space="preserve">Hasta </t>
  </si>
  <si>
    <t>Fecha de contabilización del pago de la subvención</t>
  </si>
  <si>
    <t>Unidad que realiza el control</t>
  </si>
  <si>
    <t xml:space="preserve">UNIDAD DE CONTROL </t>
  </si>
  <si>
    <t>Persona responsable del control</t>
  </si>
  <si>
    <t>*Según ANEXO IV o Memoria Adaptada en su caso</t>
  </si>
  <si>
    <t>**Según acuerdo de subvención</t>
  </si>
  <si>
    <t>IDENTIFICACIÓN DEL BENEFICIARIO</t>
  </si>
  <si>
    <t>Nombre del beneficiario</t>
  </si>
  <si>
    <t>Responsable legal ( nombre y cargo)</t>
  </si>
  <si>
    <t>Domicilio Social</t>
  </si>
  <si>
    <t>Teléfono</t>
  </si>
  <si>
    <t>E-mail</t>
  </si>
  <si>
    <t>Página Web</t>
  </si>
  <si>
    <t>CIF</t>
  </si>
  <si>
    <t>LISTA DE CONTROLES REALIZADOS</t>
  </si>
  <si>
    <t>CONTROL</t>
  </si>
  <si>
    <t xml:space="preserve">SI / NO </t>
  </si>
  <si>
    <t xml:space="preserve">FECHA </t>
  </si>
  <si>
    <t>Administrativo del pago anticipado</t>
  </si>
  <si>
    <t>Operativo in situ</t>
  </si>
  <si>
    <t>Administrativo final</t>
  </si>
  <si>
    <t>Financiero in situ</t>
  </si>
  <si>
    <t>ORIGEN DEL GASTO</t>
  </si>
  <si>
    <t>Adjudicación (Seleccionar el que corresponda)</t>
  </si>
  <si>
    <t>Ejecución (Seleccionar la opción que corresponda)</t>
  </si>
  <si>
    <t>Referencia  proyecto FAMI</t>
  </si>
  <si>
    <t>Nº Expediente convocatoria</t>
  </si>
  <si>
    <t xml:space="preserve">Título del proyecto </t>
  </si>
  <si>
    <t xml:space="preserve">Subsanable </t>
  </si>
  <si>
    <t xml:space="preserve">No elegible </t>
  </si>
  <si>
    <t xml:space="preserve">Admitido </t>
  </si>
  <si>
    <t>SELECCIÓN MUESTRA</t>
  </si>
  <si>
    <t>Nº de Registros</t>
  </si>
  <si>
    <t>Nº de Orden</t>
  </si>
  <si>
    <t>Categoría de Gasto</t>
  </si>
  <si>
    <t xml:space="preserve">Importe </t>
  </si>
  <si>
    <t>Registros Aleatorios</t>
  </si>
  <si>
    <r>
      <t xml:space="preserve">Importe mínimo a verificar </t>
    </r>
    <r>
      <rPr>
        <b/>
        <sz val="10"/>
        <color indexed="12"/>
        <rFont val="Arial Narrow"/>
        <family val="2"/>
      </rPr>
      <t>(1)</t>
    </r>
  </si>
  <si>
    <t xml:space="preserve">Importe a verificar resultante procedimiento </t>
  </si>
  <si>
    <t>Desglose de importes a verificar por método de muestreo utilizado</t>
  </si>
  <si>
    <t>Método de selección de registros</t>
  </si>
  <si>
    <t>Importe mínimo a verfificar</t>
  </si>
  <si>
    <t>Importe verificado</t>
  </si>
  <si>
    <t>Registro aleatorio (10%)</t>
  </si>
  <si>
    <t>Cuantía superior (90%)</t>
  </si>
  <si>
    <t xml:space="preserve">Verificación Registros afectados </t>
  </si>
  <si>
    <r>
      <rPr>
        <b/>
        <i/>
        <u/>
        <sz val="10"/>
        <rFont val="Arial Narrow"/>
        <family val="2"/>
      </rPr>
      <t>Verificación registros afectados:</t>
    </r>
    <r>
      <rPr>
        <i/>
        <sz val="10"/>
        <rFont val="Arial Narrow"/>
        <family val="2"/>
      </rPr>
      <t xml:space="preserve"> Se verifica todo el gasto afectado por una incidencia relativa a gastos no elegibles según  manual de instrucciones para Gestión, seguimiento y justificación de proyectos cofinanciados por el Fondo Europeo para la integración de nacionales de terceros países del 14 enero de 2014.</t>
    </r>
  </si>
  <si>
    <t>Total a verificar</t>
  </si>
  <si>
    <t>Total presentado</t>
  </si>
  <si>
    <t>INFORME DE INCIDENCIAS</t>
  </si>
  <si>
    <t>Fecha:</t>
  </si>
  <si>
    <t xml:space="preserve">Convocatoria </t>
  </si>
  <si>
    <t>Nº Expte. convocatoria:</t>
  </si>
  <si>
    <t>Entidad:</t>
  </si>
  <si>
    <t>Proyecto:</t>
  </si>
  <si>
    <t>Asunto:</t>
  </si>
  <si>
    <t xml:space="preserve">Documentación de carácter general que afecta al expediente </t>
  </si>
  <si>
    <t>…..</t>
  </si>
  <si>
    <t>Documentación según gasto subsanable</t>
  </si>
  <si>
    <t>Nº orden</t>
  </si>
  <si>
    <t>Localización</t>
  </si>
  <si>
    <t xml:space="preserve">Categoría de gasto </t>
  </si>
  <si>
    <t xml:space="preserve">Concepto </t>
  </si>
  <si>
    <t>Observaciones/Se solicita</t>
  </si>
  <si>
    <t>OBSERVACIONES</t>
  </si>
  <si>
    <t>FECHA:</t>
  </si>
  <si>
    <t>FICHA DE PRIMERA VERIFICACIÓN</t>
  </si>
  <si>
    <t>1. Gastos: Resultado de la verificación financiera de la muestra</t>
  </si>
  <si>
    <t xml:space="preserve">Tipología del Gasto </t>
  </si>
  <si>
    <t>Presupuestado  (1)</t>
  </si>
  <si>
    <t xml:space="preserve">Total costes directos </t>
  </si>
  <si>
    <t xml:space="preserve">Total costes indirectos </t>
  </si>
  <si>
    <t>Totales</t>
  </si>
  <si>
    <t>CIERRE FINANCIERO</t>
  </si>
  <si>
    <t>PRESUPUESTO DEFINITIVO(1)</t>
  </si>
  <si>
    <t>Gastos que entran en el ámbito del control</t>
  </si>
  <si>
    <t>Gastos comprobados (muestra) realmente:</t>
  </si>
  <si>
    <t>RESULTADOS FINANCIEROS</t>
  </si>
  <si>
    <t>% FAMI</t>
  </si>
  <si>
    <t>MIN 2%</t>
  </si>
  <si>
    <t>Persona que firma esta verificación</t>
  </si>
  <si>
    <t>Responsable revisión</t>
  </si>
  <si>
    <t>Fecha de la verificación</t>
  </si>
  <si>
    <t>1. GASTOS: Resultado de la verificación financiera</t>
  </si>
  <si>
    <t>CUADRO RESUMEN DE GASTO</t>
  </si>
  <si>
    <t>Admitido Colectivo FAMI (5)</t>
  </si>
  <si>
    <t>Pormenorizada</t>
  </si>
  <si>
    <t>Total a declarar</t>
  </si>
  <si>
    <t xml:space="preserve">Total </t>
  </si>
  <si>
    <t>Cofinanciado por la entidad</t>
  </si>
  <si>
    <t>% MEySS</t>
  </si>
  <si>
    <t>% Entidad</t>
  </si>
  <si>
    <t>Cofin MEySS</t>
  </si>
  <si>
    <t>Cofinanciado entidad</t>
  </si>
  <si>
    <t>% Cofinanciación</t>
  </si>
  <si>
    <t>% colectivo FAMI</t>
  </si>
  <si>
    <t>% Importe no elegible (7)</t>
  </si>
  <si>
    <t>2. INGRESOS</t>
  </si>
  <si>
    <t>Presupuestado</t>
  </si>
  <si>
    <t>A declarar AR (6)</t>
  </si>
  <si>
    <t>Parte de lo declarado correspondiente a la Subvención MEYSS</t>
  </si>
  <si>
    <t xml:space="preserve">Financiación MEYSS </t>
  </si>
  <si>
    <t>Financiación Entidad</t>
  </si>
  <si>
    <t>TOTALES INGRESOS</t>
  </si>
  <si>
    <t>Intereses bancarios (8)</t>
  </si>
  <si>
    <t>(8) Según Certificado General de Gastos de fecha …</t>
  </si>
  <si>
    <t>3. Cálculo del REINTEGRO</t>
  </si>
  <si>
    <t>Subvención MEYSS</t>
  </si>
  <si>
    <t>Parte de lo Declarado correspondiente a la Subvención MEYSS</t>
  </si>
  <si>
    <t>Subvención a devolver</t>
  </si>
  <si>
    <t>Intereses bancarios a reintegrar</t>
  </si>
  <si>
    <t>Reintegro Voluntario (9)</t>
  </si>
  <si>
    <t>Reintegro  (10)</t>
  </si>
  <si>
    <t>TOTALES</t>
  </si>
  <si>
    <t>(10) En caso de producirse reintegro voluntario se deducira de la suma de la subvención a devolver y los intereses bancarios.</t>
  </si>
  <si>
    <t xml:space="preserve">Generado </t>
  </si>
  <si>
    <t xml:space="preserve">Justificados </t>
  </si>
  <si>
    <t>A reintegrar</t>
  </si>
  <si>
    <t>GASTO A DECLARAR PARA LA CUENTA ANUAL</t>
  </si>
  <si>
    <t xml:space="preserve">Contribución  UE </t>
  </si>
  <si>
    <t>IRREGULARIDADES Y REINTEGROS</t>
  </si>
  <si>
    <t xml:space="preserve">IDENTIFICACIÓN DE LAS IRREGULARIDADES </t>
  </si>
  <si>
    <t>Nº DE CASOS</t>
  </si>
  <si>
    <t>INFORMACIÓN A CONSIDERAR PARA EL INICIO DEL REINTEGRO</t>
  </si>
  <si>
    <t xml:space="preserve">Nota: en este apartado se pegan los importes no elegibles y las observaciones para motivar esa decisión </t>
  </si>
  <si>
    <t xml:space="preserve">Nº de orden </t>
  </si>
  <si>
    <t xml:space="preserve">Descripción </t>
  </si>
  <si>
    <t xml:space="preserve">Identificación del gasto </t>
  </si>
  <si>
    <t xml:space="preserve">Importe imputado </t>
  </si>
  <si>
    <t xml:space="preserve">Importe no elegible </t>
  </si>
  <si>
    <t>C/Arturo Soria 126, 3º Planta.
S.G. de Integración de los Inmigrantes
28043 MADRID</t>
  </si>
  <si>
    <t>RAFAEL GARDEL ARAUZ</t>
  </si>
  <si>
    <t>(9) Importe del reintegro voluntario, en su caso, (indicar únicamente la cantidad de la deuda, no de los intereses de demora). SOLO EN CASO DE QUE LA ENTIDAD APORTE CERTIFICADO BANCARIO (MODELO 069).</t>
  </si>
  <si>
    <t xml:space="preserve">(1) Las cantidades indicadas se corresponden con las indicadas en Anexo IV, Memoria Adaptada o,  en su caso, posteriores modificaciones aprobadas  si las hubiera. En este caso indicar aquí la fecha de la modificación:  </t>
  </si>
  <si>
    <t xml:space="preserve">(1) Las cantidades indicadas se corresponden con las indicadas en Memoria Adaptada o,  en su caso, posteriores modificaciones aprobadas  si las hubiera. </t>
  </si>
  <si>
    <t xml:space="preserve">No Admitido </t>
  </si>
  <si>
    <t>CONVOCATORIA</t>
  </si>
  <si>
    <t>ADMINISTRATIVO FINAL</t>
  </si>
  <si>
    <t xml:space="preserve">Importe Verificado (Muestra %) </t>
  </si>
  <si>
    <t xml:space="preserve">Justificado / Presentado  </t>
  </si>
  <si>
    <t>Tipo de Verificación</t>
  </si>
  <si>
    <t xml:space="preserve">Justificado / Presentado (2) </t>
  </si>
  <si>
    <t>Admitido (3)</t>
  </si>
  <si>
    <t xml:space="preserve">No Admitido sobre gastos justificados (4) </t>
  </si>
  <si>
    <t>A declarar por AR (6)</t>
  </si>
  <si>
    <t>% Costes indirectos según acuerdo de subvención</t>
  </si>
  <si>
    <t>(2) Importe de gastos ejecutados y presentados en los anexos</t>
  </si>
  <si>
    <t xml:space="preserve">(3) Gastos admitidos en el proceso de verificación, cuyo soporte justificativo cumple la normativa aplicable. </t>
  </si>
  <si>
    <t xml:space="preserve">(4) Gasto no admitido en el proceso de verificación </t>
  </si>
  <si>
    <t xml:space="preserve">(7) Porcentaje relativo al importe declarado como no elegible respecto al importe total justificado. </t>
  </si>
  <si>
    <t>Subvención concedida</t>
  </si>
  <si>
    <t>% Subvención</t>
  </si>
  <si>
    <t>(5) Prorrateo de los Gastos Admitidos en función del porcentaje de usuarios coincidentes con objetivos FAMI (Target group)</t>
  </si>
  <si>
    <t>(6) El importe a declarar es igual o inferior tanto al presupuesto como al importe considerado Admitido, ya que no se pueden declarar gastos por encima de lo inicialmente presupuestado ni gastos no suficientemente justificados según la normativa</t>
  </si>
  <si>
    <t xml:space="preserve"> </t>
  </si>
  <si>
    <t>3 de junio de 2015</t>
  </si>
  <si>
    <t>OE2</t>
  </si>
  <si>
    <t>ON2</t>
  </si>
  <si>
    <t>Otras subvenciones</t>
  </si>
  <si>
    <t>Financiación Otras Subvenciones</t>
  </si>
  <si>
    <t>Contratación Externa</t>
  </si>
  <si>
    <t>Subcontratación (ANEXO VIa)</t>
  </si>
  <si>
    <t>Otras formas de contratación externa (colaboración esporádica, arrendamiento de servicios y otros) (ANEXO VIb)</t>
  </si>
  <si>
    <t>Bienes Inmuebles (Alquiler ) (ANEXO IV)</t>
  </si>
  <si>
    <t>Equipos (Alquiler) (ANEXO III)</t>
  </si>
  <si>
    <t>Personal (ANEXO I)</t>
  </si>
  <si>
    <t>Otros costes directos</t>
  </si>
  <si>
    <t>Viaje y Estancia (ANEXO II)</t>
  </si>
  <si>
    <t>Artículos de Consumo, Suministros y Servicios Generales (ANEXO V)</t>
  </si>
  <si>
    <t>Costes Directamente Derivados de los Requisitos de la Cofinanciación Comunitaria (ANEXO VII)</t>
  </si>
  <si>
    <t>Honorarios de Expertos (ANEXO VIII)</t>
  </si>
  <si>
    <t>Gastos específicos relacionados con destinatarios - compras (ANEXO IXa)</t>
  </si>
  <si>
    <t>Gastos específicos relacionados con destinatarios - incentivos (ANEXO IXb)</t>
  </si>
  <si>
    <r>
      <t xml:space="preserve">ANEXO II - </t>
    </r>
    <r>
      <rPr>
        <b/>
        <u/>
        <sz val="10"/>
        <rFont val="Arial"/>
        <family val="2"/>
      </rPr>
      <t>RELACIÓN DE COSTES DE VIAJES Y ESTANCIA</t>
    </r>
  </si>
  <si>
    <t>Convocatoria:</t>
  </si>
  <si>
    <t>Periodo de ejecución:</t>
  </si>
  <si>
    <t>Localización del Proyecto:</t>
  </si>
  <si>
    <t>Año Ejecución:</t>
  </si>
  <si>
    <t>Nº orden (1)</t>
  </si>
  <si>
    <t>Fecha de viaje (de - a)</t>
  </si>
  <si>
    <t>Fecha de liquidación</t>
  </si>
  <si>
    <t>Beneficiario</t>
  </si>
  <si>
    <t>Concepto (destino/ propósito)</t>
  </si>
  <si>
    <t>Relación con el Proyecto</t>
  </si>
  <si>
    <t>Total coste de viaje y dieta</t>
  </si>
  <si>
    <t>% imputado al proyecto</t>
  </si>
  <si>
    <t>IMPORTE MENSUAL IMPUTADO AL PROYECTO</t>
  </si>
  <si>
    <t>(1) Nº orden según relación de facturas</t>
  </si>
  <si>
    <r>
      <t xml:space="preserve">ANEXO III - </t>
    </r>
    <r>
      <rPr>
        <b/>
        <u/>
        <sz val="10"/>
        <rFont val="Arial"/>
        <family val="2"/>
      </rPr>
      <t>RELACIÓN DE COSTES DE EQUIPOS-ALQUILER</t>
    </r>
  </si>
  <si>
    <t>Fecha de factura</t>
  </si>
  <si>
    <t>Fecha de pago</t>
  </si>
  <si>
    <t>Proveedor</t>
  </si>
  <si>
    <t>Concepto</t>
  </si>
  <si>
    <t>Total factura</t>
  </si>
  <si>
    <r>
      <t>(1)</t>
    </r>
    <r>
      <rPr>
        <sz val="11"/>
        <color theme="1"/>
        <rFont val="Calibri"/>
        <family val="2"/>
        <scheme val="minor"/>
      </rPr>
      <t xml:space="preserve"> Nº orden según relación de facturas</t>
    </r>
  </si>
  <si>
    <r>
      <t xml:space="preserve">ANEXO IV - </t>
    </r>
    <r>
      <rPr>
        <b/>
        <u/>
        <sz val="10"/>
        <rFont val="Arial"/>
        <family val="2"/>
      </rPr>
      <t>RELACIÓN DE COSTES DE BIENES INMUEBLES - ALQUILER</t>
    </r>
  </si>
  <si>
    <t>Relación con el Proyecto/ Programa</t>
  </si>
  <si>
    <r>
      <t xml:space="preserve">ANEXO V - </t>
    </r>
    <r>
      <rPr>
        <b/>
        <u/>
        <sz val="10"/>
        <rFont val="Arial"/>
        <family val="2"/>
      </rPr>
      <t>RELACIÓN DE COSTES DE LOS ARTÍCULOS DE CONSUMO, SUMINISTROS Y SERVICIOS GENERALES</t>
    </r>
  </si>
  <si>
    <r>
      <t xml:space="preserve">ANEXO VI (a) - </t>
    </r>
    <r>
      <rPr>
        <b/>
        <u/>
        <sz val="10"/>
        <rFont val="Arial"/>
        <family val="2"/>
      </rPr>
      <t>CONTRATACIÓN EXTERNA: SUBCONTRATACIÓN</t>
    </r>
  </si>
  <si>
    <t>COSTE</t>
  </si>
  <si>
    <t>PAGO</t>
  </si>
  <si>
    <t>Importe del servicio prestado</t>
  </si>
  <si>
    <t>IVA(3)</t>
  </si>
  <si>
    <t>Total Factura</t>
  </si>
  <si>
    <t>IRPF (2)</t>
  </si>
  <si>
    <t>Importe NETO a pagar al PROVEEDOR</t>
  </si>
  <si>
    <r>
      <t>(2)</t>
    </r>
    <r>
      <rPr>
        <sz val="11"/>
        <color theme="1"/>
        <rFont val="Calibri"/>
        <family val="2"/>
        <scheme val="minor"/>
      </rPr>
      <t xml:space="preserve"> Para pagos a proveedores sujetas a retenciones de IRPF</t>
    </r>
  </si>
  <si>
    <t xml:space="preserve">(3) Deberán rellenar esta casilla sólo en los casos en los </t>
  </si>
  <si>
    <t>que se impute el IVA</t>
  </si>
  <si>
    <t>ANEXO VIb - CONTRATACIÓN EXTERNA: OTRAS FORMAS DE CONTRATACIÓN EXTERNA</t>
  </si>
  <si>
    <r>
      <t>(2)</t>
    </r>
    <r>
      <rPr>
        <sz val="11"/>
        <color theme="1"/>
        <rFont val="Calibri"/>
        <family val="2"/>
        <scheme val="minor"/>
      </rPr>
      <t xml:space="preserve"> Para subcontrataciones a autónomos sujetas a IRPF</t>
    </r>
  </si>
  <si>
    <r>
      <t>(3)</t>
    </r>
    <r>
      <rPr>
        <sz val="10"/>
        <rFont val="Arial"/>
        <family val="2"/>
      </rPr>
      <t xml:space="preserve"> Deberán rellenar esta casilla sólo en los casos en los que</t>
    </r>
  </si>
  <si>
    <t>se impute el IVA</t>
  </si>
  <si>
    <r>
      <t xml:space="preserve">ANEXO VII - </t>
    </r>
    <r>
      <rPr>
        <b/>
        <u/>
        <sz val="10"/>
        <rFont val="Arial"/>
        <family val="2"/>
      </rPr>
      <t xml:space="preserve">RELACIÓN DE COSTES DERIVADOS DE REQUISITOS DE COFINANCIACIÓN COMUNITARIA </t>
    </r>
  </si>
  <si>
    <t>ANEXO VIII - RELACIÓN DE COSTES DE HONORARIOS DE EXPERTOS</t>
  </si>
  <si>
    <t xml:space="preserve">(3) Deberán rellenar esta casilla sólo en los casos en los que </t>
  </si>
  <si>
    <t>ANEXO IX(a)- RELACIÓN DE GASTOS ESPECÍFICOS RELACIONADOS CON DESTINATARIOS (compras)</t>
  </si>
  <si>
    <r>
      <t xml:space="preserve">ANEXO IX (b) </t>
    </r>
    <r>
      <rPr>
        <b/>
        <u/>
        <sz val="10"/>
        <rFont val="Arial"/>
        <family val="2"/>
      </rPr>
      <t>RELACIÓN DE COSTES ESPECÍFICOS RELACIONADOS CON DESTINATARIOS (incentivos)</t>
    </r>
  </si>
  <si>
    <t>Fecha del recibo</t>
  </si>
  <si>
    <t>Apellidos y nombre</t>
  </si>
  <si>
    <t>NIE</t>
  </si>
  <si>
    <t>Actividad</t>
  </si>
  <si>
    <t>Importe total</t>
  </si>
  <si>
    <r>
      <t>(1)</t>
    </r>
    <r>
      <rPr>
        <sz val="11"/>
        <color theme="1"/>
        <rFont val="Calibri"/>
        <family val="2"/>
        <scheme val="minor"/>
      </rPr>
      <t xml:space="preserve"> Nº orden según relacion de los pagos</t>
    </r>
  </si>
  <si>
    <t>Admitido</t>
  </si>
  <si>
    <t>No admitido</t>
  </si>
  <si>
    <t>Observaciones</t>
  </si>
  <si>
    <t>2ª Verificación (respuesta requerimiento)</t>
  </si>
  <si>
    <t>Subsanable</t>
  </si>
  <si>
    <t>No elegible</t>
  </si>
  <si>
    <t>01/01/2016-31/12/2016</t>
  </si>
  <si>
    <t>No Admitido</t>
  </si>
  <si>
    <t>Datos verificados con la información aportada</t>
  </si>
  <si>
    <t>FACTURADO</t>
  </si>
  <si>
    <t>% Imputacion al proyecto</t>
  </si>
  <si>
    <t>IMPORTE IMPUTADO PROYECTO</t>
  </si>
  <si>
    <t>Importe neto</t>
  </si>
  <si>
    <t>IVA</t>
  </si>
  <si>
    <t>FACTURACIÓN</t>
  </si>
  <si>
    <t xml:space="preserve">Gastos imputables </t>
  </si>
  <si>
    <t>% Imputacion al programa</t>
  </si>
  <si>
    <t>IMPORTE IMPUTADO VERIFICADO PROGRAMA</t>
  </si>
  <si>
    <t xml:space="preserve">Importe neto pagado al proveedor </t>
  </si>
  <si>
    <t xml:space="preserve">No admitido </t>
  </si>
  <si>
    <t xml:space="preserve">PAGADO </t>
  </si>
  <si>
    <t>CORRECCIÓN EXCESO COSTES INDIRECTOS</t>
  </si>
  <si>
    <t>TOTAL  NO SUBVENCIONABLE</t>
  </si>
  <si>
    <t>Pago negativo FAMI</t>
  </si>
  <si>
    <t>Reintegro DGM sin intereses</t>
  </si>
  <si>
    <t>Datos Control Administrativo Pago Anticipado</t>
  </si>
  <si>
    <t>&lt; 8%</t>
  </si>
  <si>
    <t>Cofinanciado Otras subvenciones</t>
  </si>
  <si>
    <t>Importe total del proyecto (presupuestado)</t>
  </si>
  <si>
    <t>Cofin FAMI (Max. 90 %)</t>
  </si>
  <si>
    <t>MÁX 90%</t>
  </si>
  <si>
    <t>FINANCIACIÓN FAMI (MÁX 90 %) EN PROCESO VERIFICACIÓN</t>
  </si>
  <si>
    <t>Financiación FAMI (MÁX 90%)</t>
  </si>
  <si>
    <t>Afganistán</t>
  </si>
  <si>
    <t xml:space="preserve">INDICADORES SEGUIMIENTO </t>
  </si>
  <si>
    <t>Albania</t>
  </si>
  <si>
    <t xml:space="preserve">PARA CADA ENTIDAD Y PROGRAMA  </t>
  </si>
  <si>
    <t>Alemania</t>
  </si>
  <si>
    <t>INSTRUMENTO FINANCIACIÓN</t>
  </si>
  <si>
    <t>SUBVENCIONES ÁREA DE INTEGRACIÓN DE INMIGRANTES *</t>
  </si>
  <si>
    <t>Andorra</t>
  </si>
  <si>
    <t>MARCO LEGAL CONVOCATORIA</t>
  </si>
  <si>
    <t>Angola</t>
  </si>
  <si>
    <t xml:space="preserve">NOMBRE ENTIDAD </t>
  </si>
  <si>
    <t>Antigua y Barbuda</t>
  </si>
  <si>
    <t xml:space="preserve">NOMBRE PROGRAMA </t>
  </si>
  <si>
    <t>Apátrida</t>
  </si>
  <si>
    <t>Arabia Saudí</t>
  </si>
  <si>
    <t>Argelia</t>
  </si>
  <si>
    <t>Argentina</t>
  </si>
  <si>
    <t>Armenia</t>
  </si>
  <si>
    <t>Australia</t>
  </si>
  <si>
    <t>PRIORIDAD DEL PROGRAMA
(SEGÚN ANEXO A)</t>
  </si>
  <si>
    <t>Austria</t>
  </si>
  <si>
    <t>Nº PARTICIPANTES TOTALES (distintas)** (DESTINATARIAS/USUARIAS) DESAGREGADAS POR SEXO</t>
  </si>
  <si>
    <t>H/M</t>
  </si>
  <si>
    <t>Azerbaiyán</t>
  </si>
  <si>
    <t>/</t>
  </si>
  <si>
    <t>Bahamas</t>
  </si>
  <si>
    <t>TOTAL</t>
  </si>
  <si>
    <t>Bahréin</t>
  </si>
  <si>
    <t>TRAMOS DE EDAD</t>
  </si>
  <si>
    <t>&lt;18</t>
  </si>
  <si>
    <t>18-34</t>
  </si>
  <si>
    <t>35-49</t>
  </si>
  <si>
    <t>50-64</t>
  </si>
  <si>
    <t>&gt;65</t>
  </si>
  <si>
    <t>Bangladesh</t>
  </si>
  <si>
    <t>Nº DE PARTICIPANTES TOTALES
 (POR TRAMO DE EDAD)</t>
  </si>
  <si>
    <t>Barbados</t>
  </si>
  <si>
    <t>Nº Y TIPOLOGIA ACTUACIONES/INTERVENCIONES/PRESTACIONES SOBRE LAS PERSONAS DESTINATARIAS***</t>
  </si>
  <si>
    <t>Bélgica</t>
  </si>
  <si>
    <t>Belice</t>
  </si>
  <si>
    <t>Benin</t>
  </si>
  <si>
    <t xml:space="preserve">INDICADORES BÁSICOS**** </t>
  </si>
  <si>
    <t>Nº de participantes atendidas en acciones de formación lingüística, educación y formación (Aplica programas prioridades: A1, C1, C2, C3 y C4)</t>
  </si>
  <si>
    <t>Nº de participantes atendidas en acciones de asesoramiento y asistencia en el ámbito de la vivienda (aplica a prioridades: A1, C1 subprioridad 1, C5 subprioridad 3.)</t>
  </si>
  <si>
    <t>Nº de participantes atendidas en acciones de atención médica y psicológica (aplica a programas de prioridades: A1 y C4)</t>
  </si>
  <si>
    <t>Nº de participantes atendidas en acciones relacionadas con la participación democrática (aplica a programas de la prioridad C4 subprioridad 4)</t>
  </si>
  <si>
    <t>Bhután</t>
  </si>
  <si>
    <t>RESULTADOS</t>
  </si>
  <si>
    <t>Bielorrusia</t>
  </si>
  <si>
    <t>Bolivia</t>
  </si>
  <si>
    <t>OTROS INDICADORES (formulados para este programa)</t>
  </si>
  <si>
    <t>Bosnia y Herzegovina</t>
  </si>
  <si>
    <t>Botsuana</t>
  </si>
  <si>
    <t>Brasil</t>
  </si>
  <si>
    <t>Brunéi</t>
  </si>
  <si>
    <t>Bulgaria</t>
  </si>
  <si>
    <t>DISTRIBUCIÓN PARTICIPANTES (PERSONAS DESTINATARIAS) POR NACIONALIDAD</t>
  </si>
  <si>
    <t>PAIS</t>
  </si>
  <si>
    <t>Burkina Faso</t>
  </si>
  <si>
    <t>Nº</t>
  </si>
  <si>
    <t>Burundi</t>
  </si>
  <si>
    <t>Cabo Verde</t>
  </si>
  <si>
    <t>Camboya</t>
  </si>
  <si>
    <t>*Convocatoria 2015</t>
  </si>
  <si>
    <t>Camerún</t>
  </si>
  <si>
    <t>** Se indicará el nº de personas distintas que han participado o han sido objeto de la intervención. Si una misma persona ha sido objeto de diferentes intervenciones se computará una sola vez como persona y tantas veces como actuaciones/intervenciones en el apartado siguiente.</t>
  </si>
  <si>
    <t>Canadá</t>
  </si>
  <si>
    <t>*** Se especificará la tipología y el número de actuaciones. Ejemplos de actuaciones: Orientación e información básica sobre la sociedad de acogida, Enseñanza de las lenguas oficiales de la sociedad de acogida, Mediación intercultural, Apoyo social y psicológico, Derivación a otros recursos, Suministro de material y/o ayudas económicas para cubrir necesidades, Acciones de formación, Asesoramiento legal, Traducción e interpretación, Acciones de sensibilización y prevención, Difusión de datos,...</t>
  </si>
  <si>
    <t>Centroafricana, República</t>
  </si>
  <si>
    <t>****Solo rellenar para las prioridades señaladas en caso de haber realizado este tipo de acciones. Señalar solo el nº de participantes especifico de las acciones señaladas. (Indicadores básicos interpretados según la CE)</t>
  </si>
  <si>
    <t>Chad</t>
  </si>
  <si>
    <t>Checa, República</t>
  </si>
  <si>
    <t>Chile</t>
  </si>
  <si>
    <t>China</t>
  </si>
  <si>
    <t>Chipre</t>
  </si>
  <si>
    <t>Colombia</t>
  </si>
  <si>
    <t>Comoras</t>
  </si>
  <si>
    <t>Congo</t>
  </si>
  <si>
    <t>Congo, República Democrática del</t>
  </si>
  <si>
    <t>Corea</t>
  </si>
  <si>
    <t>Corea del Norte</t>
  </si>
  <si>
    <t>Costa de Marfil</t>
  </si>
  <si>
    <t>Costa Rica</t>
  </si>
  <si>
    <t>Croacia</t>
  </si>
  <si>
    <t>Cuba</t>
  </si>
  <si>
    <t>Desconocido</t>
  </si>
  <si>
    <t>Dinamarca</t>
  </si>
  <si>
    <t>Dominica</t>
  </si>
  <si>
    <t>Dominicana, República</t>
  </si>
  <si>
    <t>Ecuador</t>
  </si>
  <si>
    <t>Egipto</t>
  </si>
  <si>
    <t>El Salvador</t>
  </si>
  <si>
    <t>Emiratos Árabes Unidos</t>
  </si>
  <si>
    <t>Eritrea</t>
  </si>
  <si>
    <t>Eslovaca, República</t>
  </si>
  <si>
    <t>Eslovenia</t>
  </si>
  <si>
    <t>España</t>
  </si>
  <si>
    <t>Estados Unidos de América</t>
  </si>
  <si>
    <t>Estonia</t>
  </si>
  <si>
    <t>Etiopía</t>
  </si>
  <si>
    <t>Filipinas</t>
  </si>
  <si>
    <t>Finlandia</t>
  </si>
  <si>
    <t>Fiyi</t>
  </si>
  <si>
    <t>Francia</t>
  </si>
  <si>
    <t>Gabón</t>
  </si>
  <si>
    <t>Gambia</t>
  </si>
  <si>
    <t>Georgia</t>
  </si>
  <si>
    <t>Ghana</t>
  </si>
  <si>
    <t>Granada</t>
  </si>
  <si>
    <t>Grecia</t>
  </si>
  <si>
    <t>Guatemala</t>
  </si>
  <si>
    <t>Guinea</t>
  </si>
  <si>
    <t>Guinea Ecuatorial</t>
  </si>
  <si>
    <t>Guinea-Bissau</t>
  </si>
  <si>
    <t>Guyana</t>
  </si>
  <si>
    <t>Haití</t>
  </si>
  <si>
    <t>Honduras</t>
  </si>
  <si>
    <t>Hungría</t>
  </si>
  <si>
    <t>India</t>
  </si>
  <si>
    <t>Indonesia</t>
  </si>
  <si>
    <t>Irán</t>
  </si>
  <si>
    <t>Iraq</t>
  </si>
  <si>
    <t>Irlanda</t>
  </si>
  <si>
    <t>Islandia</t>
  </si>
  <si>
    <t>Islas Cook</t>
  </si>
  <si>
    <t>Islas Marshall</t>
  </si>
  <si>
    <t>Islas Salomón</t>
  </si>
  <si>
    <t>Israel</t>
  </si>
  <si>
    <t>Italia</t>
  </si>
  <si>
    <t>Jamaica</t>
  </si>
  <si>
    <t>Japón</t>
  </si>
  <si>
    <t>Jordania</t>
  </si>
  <si>
    <t>Kazajstán</t>
  </si>
  <si>
    <t>Kenia</t>
  </si>
  <si>
    <t>Kirguistán</t>
  </si>
  <si>
    <t>Kiribati</t>
  </si>
  <si>
    <t>Kuwait</t>
  </si>
  <si>
    <t>Laos</t>
  </si>
  <si>
    <t>Lesotho</t>
  </si>
  <si>
    <t>Letonia</t>
  </si>
  <si>
    <t>Líbano</t>
  </si>
  <si>
    <t>Liberia</t>
  </si>
  <si>
    <t>Libia</t>
  </si>
  <si>
    <t>Liechtenstein</t>
  </si>
  <si>
    <t>Lituania</t>
  </si>
  <si>
    <t>Luxemburgo</t>
  </si>
  <si>
    <t>Macedonia</t>
  </si>
  <si>
    <t>Madagascar</t>
  </si>
  <si>
    <t>Malasia</t>
  </si>
  <si>
    <t>Malawi</t>
  </si>
  <si>
    <t>Maldivas</t>
  </si>
  <si>
    <t>Mali</t>
  </si>
  <si>
    <t>Malta</t>
  </si>
  <si>
    <t>Marruecos</t>
  </si>
  <si>
    <t>Mauricio</t>
  </si>
  <si>
    <t>Mauritania</t>
  </si>
  <si>
    <t>México</t>
  </si>
  <si>
    <t>Micronesia</t>
  </si>
  <si>
    <t>Moldavia</t>
  </si>
  <si>
    <t>Mónaco</t>
  </si>
  <si>
    <t>Mongolia</t>
  </si>
  <si>
    <t>Montenegro</t>
  </si>
  <si>
    <t>Mozambique</t>
  </si>
  <si>
    <t>Myanmar</t>
  </si>
  <si>
    <t>Namibia</t>
  </si>
  <si>
    <t>Nauru</t>
  </si>
  <si>
    <t>Nepal</t>
  </si>
  <si>
    <t>Nicaragua</t>
  </si>
  <si>
    <t>Níger</t>
  </si>
  <si>
    <t>Nigeria</t>
  </si>
  <si>
    <t>No Recon. (Abjazia)</t>
  </si>
  <si>
    <t>No Recon. (Bihari)</t>
  </si>
  <si>
    <t>No Recon. (Kosovo)</t>
  </si>
  <si>
    <t>No Recon. (Kurdo)</t>
  </si>
  <si>
    <t>No Recon. (Rohingya)</t>
  </si>
  <si>
    <t>No Recon. (Sahara)</t>
  </si>
  <si>
    <t>No Recon. (Tibet)</t>
  </si>
  <si>
    <t>Noruega</t>
  </si>
  <si>
    <t>Nueva Zelanda</t>
  </si>
  <si>
    <t>Omán</t>
  </si>
  <si>
    <t>Países Bajos</t>
  </si>
  <si>
    <t>Pakistán</t>
  </si>
  <si>
    <t>Palaos</t>
  </si>
  <si>
    <t>Palestina Eonu</t>
  </si>
  <si>
    <t>Panamá</t>
  </si>
  <si>
    <t>Papúa Nueva Guinea</t>
  </si>
  <si>
    <t>Paraguay</t>
  </si>
  <si>
    <t>Perú</t>
  </si>
  <si>
    <t>Polonia</t>
  </si>
  <si>
    <t>Portugal</t>
  </si>
  <si>
    <t>Qatar</t>
  </si>
  <si>
    <t>Reino Unido</t>
  </si>
  <si>
    <t>Ruanda</t>
  </si>
  <si>
    <t>Rumanía</t>
  </si>
  <si>
    <t>Rusia</t>
  </si>
  <si>
    <t>Samoa</t>
  </si>
  <si>
    <t>San Cristóbal y Nieves</t>
  </si>
  <si>
    <t>San Marino</t>
  </si>
  <si>
    <t>San Vicente y las Granadinas</t>
  </si>
  <si>
    <t>Santa Lucía</t>
  </si>
  <si>
    <t>Santo Tomé y Príncipe</t>
  </si>
  <si>
    <t>Senegal</t>
  </si>
  <si>
    <t>Serbia</t>
  </si>
  <si>
    <t>Seychelles</t>
  </si>
  <si>
    <t>Sierra Leona</t>
  </si>
  <si>
    <t>Singapur</t>
  </si>
  <si>
    <t>Siria</t>
  </si>
  <si>
    <t>Somalia</t>
  </si>
  <si>
    <t>Sri Lanka</t>
  </si>
  <si>
    <t>Suazilandia</t>
  </si>
  <si>
    <t>Sudáfrica</t>
  </si>
  <si>
    <t>Sudán</t>
  </si>
  <si>
    <t>Sudán del Sur</t>
  </si>
  <si>
    <t>Suecia</t>
  </si>
  <si>
    <t>Suiza</t>
  </si>
  <si>
    <t>Surinam</t>
  </si>
  <si>
    <t>Tailandia</t>
  </si>
  <si>
    <t>Taiwán</t>
  </si>
  <si>
    <t>Tanzania</t>
  </si>
  <si>
    <t>Tayikistán</t>
  </si>
  <si>
    <t>Timor Oriental</t>
  </si>
  <si>
    <t>Togo</t>
  </si>
  <si>
    <t>Tonga</t>
  </si>
  <si>
    <t>Trinidad y Tobago</t>
  </si>
  <si>
    <t>Túnez</t>
  </si>
  <si>
    <t>Turkmenistán</t>
  </si>
  <si>
    <t>Turquía</t>
  </si>
  <si>
    <t>Tuvalu</t>
  </si>
  <si>
    <t>Ucrania</t>
  </si>
  <si>
    <t>Uganda</t>
  </si>
  <si>
    <t>Uruguay</t>
  </si>
  <si>
    <t>Uzbekistán</t>
  </si>
  <si>
    <t>Vanuatu</t>
  </si>
  <si>
    <t>Vaticano, Ciudad del</t>
  </si>
  <si>
    <t>Venezuela</t>
  </si>
  <si>
    <t>Vietnam</t>
  </si>
  <si>
    <t>Yemen</t>
  </si>
  <si>
    <t>Yibuti</t>
  </si>
  <si>
    <t>Zambia</t>
  </si>
  <si>
    <t>Zimbabue</t>
  </si>
  <si>
    <t xml:space="preserve">% aplicado, según base de cotización </t>
  </si>
  <si>
    <t>Importe mensual</t>
  </si>
  <si>
    <t>Total coste de personal</t>
  </si>
  <si>
    <t>SEGURIDAD SOCIAL A CARGO DE LA EMPRESA</t>
  </si>
  <si>
    <t xml:space="preserve">Importe mensual </t>
  </si>
  <si>
    <t>NO ELEGIBLE</t>
  </si>
  <si>
    <t>SUBSANABLE</t>
  </si>
  <si>
    <t>ADMITIDO</t>
  </si>
  <si>
    <t xml:space="preserve">IMPORTE APORTACIÓN EMPRESA  A SS NÓMINA </t>
  </si>
  <si>
    <t>BASE DE COTIZACIÓN AJUSTADA A CONVENIO AGE</t>
  </si>
  <si>
    <t>BASE COTIZACIÓN
NÓMINA VERIFICADA EN TC</t>
  </si>
  <si>
    <t>PRORRATA PAGA EXTRA AJUSTADA SEGÚN % DE IMPUTACIÓN VERIFICADO</t>
  </si>
  <si>
    <t>PRORRATA PAGA EXTRA
AJUSTADA  A CONVENIO AGE</t>
  </si>
  <si>
    <t>PRORRATA PAGA EXTRA
NÓMINA</t>
  </si>
  <si>
    <t>TOTAL RETRIBUCIONES BÁSICAS Y COMPLENTARIAS AJUSTADAS Y VERIFICADAS</t>
  </si>
  <si>
    <t>% IMPUTACIÓN VERIFICADO</t>
  </si>
  <si>
    <t>FINIQUITO AJUSTADO A CONVENIO AGE</t>
  </si>
  <si>
    <t>FINIQUITO NÓMINA</t>
  </si>
  <si>
    <t>COMPLEMENTO JORNADA PARTIDA AJUSTADO A CONVENIO AGE</t>
  </si>
  <si>
    <t>COMPLEMENTO JORNADA PARTIDA NÓMINA</t>
  </si>
  <si>
    <t>COMPLEMENTO IDIOMA
AJUSTADO A CONVENIO AGE</t>
  </si>
  <si>
    <t>COMPLEMENTO IDIOMA
NÓMINA</t>
  </si>
  <si>
    <t>COMPLEMENTO ATENCIÓN DIRECTA
AJUSTADO A CONVENIO AGE</t>
  </si>
  <si>
    <t>COMPLEMENTO ATENCIÓN DIRECTA
NÓMINA</t>
  </si>
  <si>
    <t>COMPLEMENTO NOCTURNIDAD
AJUSTADO A CONVENIO AGE</t>
  </si>
  <si>
    <t>COMPLEMENTO NOCTURNIDAD
NÓMINA</t>
  </si>
  <si>
    <t>COMPLEMENTO TURNICIDAD 
AJUSTADO A CONVENIO AGE</t>
  </si>
  <si>
    <t>COMPLEMENTO TURNICIDAD 
NÓMINA</t>
  </si>
  <si>
    <t>COMPLEMENTO DISPONIBILIDAD
AJUSTADO A CONVENIO AGE</t>
  </si>
  <si>
    <t>COMPLEMENTO DISPONIBILIDAD
NÓMINA</t>
  </si>
  <si>
    <t>COMPLEMENTO RESPONSABILIDAD 
AJUSTADO A CONVENIO AGE</t>
  </si>
  <si>
    <t>COMPLEMENTO RESPONSABILIDAD
NÓMINA</t>
  </si>
  <si>
    <t xml:space="preserve">IMPORTE TRIENIOS 
AJUSTADO A CONVENIO AGE
</t>
  </si>
  <si>
    <t>NÚMERO DE TRIENIOS VERIFICADOS</t>
  </si>
  <si>
    <t>IMPORTE TRIENIOS NÓMINA</t>
  </si>
  <si>
    <t>SALARIO BASE AJUSTADO A CONVENIO AGE</t>
  </si>
  <si>
    <t>SALARIO BASE
NÓMINA</t>
  </si>
  <si>
    <t>IMPORTE MENSUAL IMPUTADO</t>
  </si>
  <si>
    <t>PERSONAL</t>
  </si>
  <si>
    <t xml:space="preserve">COSTE DE </t>
  </si>
  <si>
    <t>Mes</t>
  </si>
  <si>
    <t>Función en el proyecto</t>
  </si>
  <si>
    <t xml:space="preserve">Grupo profesional </t>
  </si>
  <si>
    <t>NIF</t>
  </si>
  <si>
    <t xml:space="preserve">Apellidos y nombre del trabajador </t>
  </si>
  <si>
    <t>DATOS VERIFICADOS SOBRE LA DOCUMENTACIÓN APORTADA</t>
  </si>
  <si>
    <t>00/00/00</t>
  </si>
  <si>
    <t>FINIQUITO 
TOTAL</t>
  </si>
  <si>
    <t>PAGA EXTRA PENDIENTE</t>
  </si>
  <si>
    <t>PAGA EXTRA COBRADA</t>
  </si>
  <si>
    <t>TOTAL PRORRATA PAGA EXTRA
AJUSTADA  A CONVENIO AGE</t>
  </si>
  <si>
    <t>VACACIONES NO DISFRUTADAS IMPORTE</t>
  </si>
  <si>
    <t>INDEMNIZACIÓN  IMPORTE</t>
  </si>
  <si>
    <t>DÍAS DE INDEMNIZACIÓN VERIFICADOS</t>
  </si>
  <si>
    <t>RETRIBUCIÓN BRUTA / DÍA</t>
  </si>
  <si>
    <t>TOTAL RETRIBUCIONES AJUSTADO A CONVENIO AGE</t>
  </si>
  <si>
    <t>DÍAS EN PROYECTO</t>
  </si>
  <si>
    <t>FIN PARTICIPACIÓN PROYECTO</t>
  </si>
  <si>
    <t>INICIO PARTICIPACIÓN PROYECTO</t>
  </si>
  <si>
    <r>
      <t xml:space="preserve">JORNADA PARTIDA/DÍA
</t>
    </r>
    <r>
      <rPr>
        <sz val="6"/>
        <color theme="1"/>
        <rFont val="Arial Narrow"/>
        <family val="2"/>
      </rPr>
      <t>B</t>
    </r>
  </si>
  <si>
    <r>
      <t xml:space="preserve">IDIOMA/DÍA
</t>
    </r>
    <r>
      <rPr>
        <sz val="6"/>
        <color theme="1"/>
        <rFont val="Arial Narrow"/>
        <family val="2"/>
      </rPr>
      <t>A</t>
    </r>
  </si>
  <si>
    <r>
      <t xml:space="preserve">ATENCIÓN DIRECTA/DÍA
</t>
    </r>
    <r>
      <rPr>
        <sz val="6"/>
        <color theme="1"/>
        <rFont val="Arial Narrow"/>
        <family val="2"/>
      </rPr>
      <t>B</t>
    </r>
  </si>
  <si>
    <r>
      <t xml:space="preserve">NOCTURNIDAD/DÍA
</t>
    </r>
    <r>
      <rPr>
        <sz val="6"/>
        <color theme="1"/>
        <rFont val="Arial Narrow"/>
        <family val="2"/>
      </rPr>
      <t>C1</t>
    </r>
  </si>
  <si>
    <r>
      <t xml:space="preserve">TURNICIDAD/DÍA
</t>
    </r>
    <r>
      <rPr>
        <sz val="6"/>
        <color theme="1"/>
        <rFont val="Arial Narrow"/>
        <family val="2"/>
      </rPr>
      <t>A1</t>
    </r>
  </si>
  <si>
    <r>
      <t xml:space="preserve">DISPONIBILIDAD HORARIA/DÍA
</t>
    </r>
    <r>
      <rPr>
        <sz val="6"/>
        <color theme="1"/>
        <rFont val="Arial Narrow"/>
        <family val="2"/>
      </rPr>
      <t>003 - B3</t>
    </r>
  </si>
  <si>
    <r>
      <rPr>
        <b/>
        <sz val="10"/>
        <color theme="1"/>
        <rFont val="Arial Narrow"/>
        <family val="2"/>
      </rPr>
      <t xml:space="preserve">RESPONSABILIDAD/DÍA 
</t>
    </r>
    <r>
      <rPr>
        <sz val="6"/>
        <color theme="1"/>
        <rFont val="Arial Narrow"/>
        <family val="2"/>
      </rPr>
      <t>AR1 (1-3) A1 (4-5)</t>
    </r>
  </si>
  <si>
    <t>TRIENIO / DÍA</t>
  </si>
  <si>
    <t>SALARIO BASE / DÍA</t>
  </si>
  <si>
    <t>COTIZACIÓN</t>
  </si>
  <si>
    <t>CÓDIGO CNAE</t>
  </si>
  <si>
    <t>CONTRATO</t>
  </si>
  <si>
    <t>PAGAS</t>
  </si>
  <si>
    <t>JORNADA</t>
  </si>
  <si>
    <t>GRUPO PROFESIONAL</t>
  </si>
  <si>
    <t>TRABAJADOR
SITUACIÓN CONTRACTUAL</t>
  </si>
  <si>
    <t>FINIQUITO</t>
  </si>
  <si>
    <t>COMPLEMENTOS AGE</t>
  </si>
  <si>
    <t>RETRIBUCIONES BÁSICAS CONVENIO AGE</t>
  </si>
  <si>
    <t>COTIZACIÓN SS</t>
  </si>
  <si>
    <t xml:space="preserve"> DATOS LABORALES   </t>
  </si>
  <si>
    <t>5 Ayudante</t>
  </si>
  <si>
    <t>70 INMOBILIARIO</t>
  </si>
  <si>
    <t>4 Oficial</t>
  </si>
  <si>
    <t>"A" OFICINA</t>
  </si>
  <si>
    <t>FORMACIÓN</t>
  </si>
  <si>
    <t>3 Técnico</t>
  </si>
  <si>
    <t>88 SERV SOCIALES</t>
  </si>
  <si>
    <t>TEMPORAL - 7h</t>
  </si>
  <si>
    <t>2 Titulado Medio</t>
  </si>
  <si>
    <t>85 EDUCACIÓN</t>
  </si>
  <si>
    <t>D. DETERMINADA</t>
  </si>
  <si>
    <t>1 Titulado Superior</t>
  </si>
  <si>
    <t>94 ACTIV ASOC</t>
  </si>
  <si>
    <t>INDEFINIDO</t>
  </si>
  <si>
    <t>Trienio (Anual)</t>
  </si>
  <si>
    <t>Salario Base (Anual)</t>
  </si>
  <si>
    <t>Grupo Profesional III C.U. A.G.E.</t>
  </si>
  <si>
    <t>AT Y EP SEGÚN CNAE</t>
  </si>
  <si>
    <t>TIPOS DE CONTRATO</t>
  </si>
  <si>
    <t xml:space="preserve">TABLA AUXILIAR 1. RETRIBUCIONES BÁSICAS CONVENIO AGE </t>
  </si>
  <si>
    <t>TABLA AUXILIAR 0. COTIZACIONES SOCIALES</t>
  </si>
  <si>
    <t>TOTALES A TRASLADAR A PLANTILLA PRINCIPAL</t>
  </si>
  <si>
    <t>del 21 en adelante</t>
  </si>
  <si>
    <t>del 15º al 20º (Max 5 dias)</t>
  </si>
  <si>
    <t>del  4º al 15º ( Max 12 días)</t>
  </si>
  <si>
    <t>del 1 al 3 (Max 3 dias)</t>
  </si>
  <si>
    <t>MES QUE CONTIENE LA BAJA FEBREREO</t>
  </si>
  <si>
    <t>COMPLENTO IT</t>
  </si>
  <si>
    <t xml:space="preserve">SUBSIDIO IT </t>
  </si>
  <si>
    <t xml:space="preserve">DIAS DE BAJA </t>
  </si>
  <si>
    <t xml:space="preserve">TRAMO </t>
  </si>
  <si>
    <t>SI</t>
  </si>
  <si>
    <t>ENERO</t>
  </si>
  <si>
    <t>BERGAMASCHI VILAR RODRIGO</t>
  </si>
  <si>
    <t xml:space="preserve"> (*2)  RETRIBUCIÓN TOTALIZADA SEGÚN C.U AGE (SALARIO + COMPLEMENTOS)   DEL MES DE REFERENCIA</t>
  </si>
  <si>
    <t>(*1) BASE SEGURIDAD SEGÚN C.U. DE LA AGE DEL MES DE REFERENCIA</t>
  </si>
  <si>
    <t>COMPLEMENTO IT RECOGIDO EN EL CONVENIO (SI/NO)</t>
  </si>
  <si>
    <t>MES DE REFERENCIA</t>
  </si>
  <si>
    <t>CALCULADORA DEL LIMITE DEL SUBSIDIO Y COMPLEMENTO IT</t>
  </si>
  <si>
    <t>PEPE</t>
  </si>
  <si>
    <t>COMPLEMENTO IT ELEGIBLE</t>
  </si>
  <si>
    <t>SUBSIDIO IT ELEGIBLE</t>
  </si>
  <si>
    <t>COMPLEMENTO IT</t>
  </si>
  <si>
    <t>CUARTO TRAMO
Del 21 en adelante</t>
  </si>
  <si>
    <t>TERCER TRAMO
Del 15º al 20º
 (Max 5 dias)</t>
  </si>
  <si>
    <t>SEGUNDO TRAMO
Del  4º al 15º
( Max 12 días)</t>
  </si>
  <si>
    <t>PRIMER TRAMO 
Del 1 al 3 
(Max 3 dias)</t>
  </si>
  <si>
    <t>DIAS DE BAJA TRATADOS EN MESES ANTERIORES</t>
  </si>
  <si>
    <t>DIAS DE BAJA A TRATAR EN MES ACTUAL</t>
  </si>
  <si>
    <t>TRABAJADOR</t>
  </si>
  <si>
    <t>CUARTO TRAMO</t>
  </si>
  <si>
    <t xml:space="preserve">TERCER TRAMO </t>
  </si>
  <si>
    <t xml:space="preserve">SEGUNDO TRAMO </t>
  </si>
  <si>
    <t>PRIMER TRAMO</t>
  </si>
  <si>
    <t>DATOS A INTRODUCIR POR EL USUARIO</t>
  </si>
  <si>
    <t>NO</t>
  </si>
  <si>
    <t>BASE COTIZACION ELEGIBLE DEL MES ACTUAL (CONTIENE DIAS DE BAJA Y ALTA)</t>
  </si>
  <si>
    <t>BASE COTIZACION ELEGIBLE PARA LOS DIAS DE ALTA</t>
  </si>
  <si>
    <t>DIAS DE ACTIVIDAD EN EL MES ACTUAL</t>
  </si>
  <si>
    <t>DÍAS DE VINCULACIÓN LABORAL EN EL MES ACTUAL</t>
  </si>
  <si>
    <t>Nº DE DIAS DE ALTA EN EL MES DE REFERENCIA (0..30)</t>
  </si>
  <si>
    <t>RETRIBUCIONES SALARIALES ELEGIBLES DEL MES DE REFERENCIA</t>
  </si>
  <si>
    <t xml:space="preserve"> BASE S.SOCIAL ELEGIBLE DEL MES DE REFERENCIA</t>
  </si>
  <si>
    <t>T4</t>
  </si>
  <si>
    <t>T3</t>
  </si>
  <si>
    <t>T2</t>
  </si>
  <si>
    <t>T1</t>
  </si>
  <si>
    <t xml:space="preserve">CONTADOR </t>
  </si>
  <si>
    <t xml:space="preserve">T3 </t>
  </si>
  <si>
    <t xml:space="preserve">T2 </t>
  </si>
  <si>
    <t>DIAS DE BAJA TRATADOS</t>
  </si>
  <si>
    <t>DIAS DE BAJA A TRATAR</t>
  </si>
  <si>
    <t>JUEGO DE PRUEBAS PARA LOS TRAMOS, TODAS LAS POSIBLES REALIZACIONES</t>
  </si>
  <si>
    <t xml:space="preserve">Prefinanciación FAMI </t>
  </si>
  <si>
    <t xml:space="preserve">Prefinanciación DGM </t>
  </si>
  <si>
    <t>DÍAS 
TRABAJADOS / ALTA NÓMINA</t>
  </si>
  <si>
    <t>IT
NÓMINA</t>
  </si>
  <si>
    <t>IT 
AJUSTADA A CONVENIO AGE</t>
  </si>
  <si>
    <t xml:space="preserve">TABLA AUXILIAR 2. RETRIBUCIONES COMPLEMENTARIAS CONVENIO AGE </t>
  </si>
  <si>
    <t>IMPORTE APORTACIÓN EMPRESA  A SS
AJUSTADO A CONVENIO AGE
POR DÍAS EN ALTA</t>
  </si>
  <si>
    <t>IMPORTE APORTACIÓN EMPRESA  A SS
AJUSTADO A CONVENIO AGE
POR DÍAS EN BAJA</t>
  </si>
  <si>
    <t>IMPORTE APORTACIÓN EMPRESA  A SS TOTAL
AJUSTADO Y VERFICADO</t>
  </si>
  <si>
    <t>VACACIONES NO DISFRUTADAS DÍAS</t>
  </si>
  <si>
    <t>TOTAL GASTO PERSONAL IMPUTADO 
AJUSTADO Y VERIFICADO</t>
  </si>
  <si>
    <t>Febrero</t>
  </si>
  <si>
    <t>Marzo</t>
  </si>
  <si>
    <t>Abril</t>
  </si>
  <si>
    <t>Mayo</t>
  </si>
  <si>
    <t>Junio</t>
  </si>
  <si>
    <t>Julio</t>
  </si>
  <si>
    <t>Agosto</t>
  </si>
  <si>
    <t>Septiembre</t>
  </si>
  <si>
    <t>Octubre</t>
  </si>
  <si>
    <t>Noviembre</t>
  </si>
  <si>
    <t>Diciembre</t>
  </si>
  <si>
    <t>Diciembre Extra</t>
  </si>
  <si>
    <t>Junio Extra</t>
  </si>
  <si>
    <t>Otros Extra</t>
  </si>
  <si>
    <t>Enero</t>
  </si>
  <si>
    <t>Número de pagas para el siguiente complemento</t>
  </si>
  <si>
    <t>MES</t>
  </si>
  <si>
    <t>MARZO</t>
  </si>
  <si>
    <t>CNAE</t>
  </si>
  <si>
    <t>Introducir título Proyecto</t>
  </si>
  <si>
    <t xml:space="preserve">Nº Expte.: </t>
  </si>
  <si>
    <t>Nº Expte.:</t>
  </si>
  <si>
    <t>ANEXO X - RESUMEN DEL SEGUIMIENTO FINANCIERO</t>
  </si>
  <si>
    <t>Estado de liquidación del proyecto, desglosado por concepto de gasto</t>
  </si>
  <si>
    <t>Periodo de justificación: (de - a)</t>
  </si>
  <si>
    <t>Total presupuestado (1)</t>
  </si>
  <si>
    <t>Total ejecutado (2)</t>
  </si>
  <si>
    <t>Saldo</t>
  </si>
  <si>
    <t xml:space="preserve">COSTES DIRECTOS </t>
  </si>
  <si>
    <t>Equipos - alquiler (ANEXO III)</t>
  </si>
  <si>
    <t>Bienes Inmuebles - alquiler (ANEXO IV)</t>
  </si>
  <si>
    <t>TOTAL COSTES DIRECTOS</t>
  </si>
  <si>
    <t xml:space="preserve">COSTES INDIRECTOS </t>
  </si>
  <si>
    <r>
      <t>TOTAL COSTES INDIRECTOS (Límite</t>
    </r>
    <r>
      <rPr>
        <b/>
        <sz val="10"/>
        <color indexed="10"/>
        <rFont val="Arial"/>
        <family val="2"/>
      </rPr>
      <t xml:space="preserve"> </t>
    </r>
    <r>
      <rPr>
        <b/>
        <sz val="10"/>
        <rFont val="Arial"/>
        <family val="2"/>
      </rPr>
      <t>8% de costes directos)</t>
    </r>
  </si>
  <si>
    <t>TOTAL COSTES SUBVENCIONABLES</t>
  </si>
  <si>
    <t>(1) Total presupuestado: coste total previsto según el Acuerdo de subvención.</t>
  </si>
  <si>
    <t>(2) Total ejecutado: coste real finalmente ejecutado</t>
  </si>
  <si>
    <t>CERTIFICADO GENERAL DE GASTOS</t>
  </si>
  <si>
    <t>(Cumplimentar uno por proyecto)</t>
  </si>
  <si>
    <t>ENTIDAD:………………….……………………………………………………………………..……………………….</t>
  </si>
  <si>
    <t>PROYECTO….....…….…….………..………..………………….……………………Nº de expte.……...………..…</t>
  </si>
  <si>
    <t>D/Dª..................................................................................como representante legal de la organización………</t>
  </si>
  <si>
    <t>………………………………...………………………………………………...………………………………………….</t>
  </si>
  <si>
    <t>CERTIFICA:</t>
  </si>
  <si>
    <t>1) Que la entidad recibió una subvención de …………..€  de la Dirección General de Migraciones - Ministerio de Empleo y Seguridad Social para la ejecución del citado proyecto y que este se ha realizado de conformidad con lo establecido en la Resolución de la convocatoria y demás documentos vinculantes, teniendo en cuenta las modificaciones que se hayan autorizado, en su caso.</t>
  </si>
  <si>
    <t xml:space="preserve"> 2) Que la entidad no ha recibido otras ayudas comunitarias con cargo a los Presupuestos de la Unión Europea para la cofinanciación del proyecto citado.</t>
  </si>
  <si>
    <t>3) Que el proyecto ha sido financiado con fondos propios, subvenciones y/o recursos públicos o privados con el siguiente desglose por procedencia y aplicación (artículos 19.2.d. de la Orden ESS/1423/2012 de 29 de junio, 30.4 de la Ley General de Subvenciones y 72.2 del Reglamento de la Ley General de Subvenciones)</t>
  </si>
  <si>
    <t>PROCEDENCIA</t>
  </si>
  <si>
    <t>IMPORTE</t>
  </si>
  <si>
    <t>APLICACIÓN (1)</t>
  </si>
  <si>
    <t>Financiación propia (mínimo 2%)</t>
  </si>
  <si>
    <t>€</t>
  </si>
  <si>
    <t>Subvención DGM</t>
  </si>
  <si>
    <t>Subvención de…(2)</t>
  </si>
  <si>
    <t>Ingresos generados por el proyecto e imputados al mismo (incluyendo intereses bancarios devengados por la subvención)</t>
  </si>
  <si>
    <t>(1) Se indicará el tipo de gasto al que se han aplicado los fondos y los importes correspondientes (personal, actividades, dietas…)</t>
  </si>
  <si>
    <t>(2) Se insertaran tantas líneas como subvenciones pública o privadas aplicadas al proyecto</t>
  </si>
  <si>
    <t>4) Que el importe de los intereses devengados por la subvención total recibida en la convocatoria ascienden a..........................€ y el desglose de su aplicación, en su caso, a los proyectos subvencionados ha sido el indicado a continuación. Se adjunta certificado bancario de intereses devengados (3):</t>
  </si>
  <si>
    <t>NOMBRE DEL PROYECTO (4)</t>
  </si>
  <si>
    <t>INTERESES</t>
  </si>
  <si>
    <t>Proyecto...</t>
  </si>
  <si>
    <t>Proyecto…</t>
  </si>
  <si>
    <t>TOTAL INTERESES</t>
  </si>
  <si>
    <t>(3) En caso de que dicha certificación bancaria no especifique los intereses correspondientes a cada proyecto, la entidad deberá presentar, además, un documento explicativo del cálculo realizado al respecto.</t>
  </si>
  <si>
    <t>(4) Se insertarán tantas líneas como proyectos a los que se han aplicado los intereses.</t>
  </si>
  <si>
    <t>5) Como consecuencia de lo anteriormente mencionado resulta un remanente de ………………€ y el ingreso del mismo, si procede, se acredita con el modelo 069 adjunto.</t>
  </si>
  <si>
    <t>En........................a..........de..................de……</t>
  </si>
  <si>
    <t>El representante legal de la entidad</t>
  </si>
  <si>
    <t>Fdo.</t>
  </si>
  <si>
    <t>RESULTADO PRIMERA VERIFICACIÓN</t>
  </si>
  <si>
    <t>RESULTADO SEGUNDA VERIFICACIÓN</t>
  </si>
  <si>
    <t>1ª Verificación</t>
  </si>
  <si>
    <t>Código  AR</t>
  </si>
  <si>
    <t>Codigo/ IRREGULARIDAD AR</t>
  </si>
  <si>
    <t>Código IMS</t>
  </si>
  <si>
    <t xml:space="preserve"> IRREGULARIDAD IMS</t>
  </si>
  <si>
    <t>000         Seleccionar error</t>
  </si>
  <si>
    <t>100 Gasto no elegible por estar fuera de periodo elegible</t>
  </si>
  <si>
    <t>T16/03</t>
  </si>
  <si>
    <t>Incumplimiento de los plazos</t>
  </si>
  <si>
    <t>101 Gasto no subvencionable por naturaleza (no relacionado con la actividad)</t>
  </si>
  <si>
    <t>T11/02</t>
  </si>
  <si>
    <t>Productos, especies, proyecto y/o actividad no elegible para la ayuda</t>
  </si>
  <si>
    <t>102 Gastos con doble imputación</t>
  </si>
  <si>
    <t xml:space="preserve"> T16/09</t>
  </si>
  <si>
    <t>Infracciones en relación con el sistema de cofinanciación</t>
  </si>
  <si>
    <t>103     Naturaleza del gasto difiere de la naturaleza de la partida imputada</t>
  </si>
  <si>
    <t>T15/13</t>
  </si>
  <si>
    <t>Clasificación incorrecta (incl. partida arancelaria incorrecta)</t>
  </si>
  <si>
    <t>11_: Incumplimientos relacionados con los gastos de Seguridad Social</t>
  </si>
  <si>
    <t>111        Calculo incorrecto del coste de seguridad social</t>
  </si>
  <si>
    <t xml:space="preserve"> T15/04</t>
  </si>
  <si>
    <t>Cantidad inexacta</t>
  </si>
  <si>
    <t>112        Coste de Seguridad Social no justificado</t>
  </si>
  <si>
    <t>T14/01</t>
  </si>
  <si>
    <t>Documentación incompleta</t>
  </si>
  <si>
    <t>113        Coste de Seguridad Social no concordante con los gastos imputados</t>
  </si>
  <si>
    <t>T15/04</t>
  </si>
  <si>
    <t>12 _: Inclumplimientos relacionados con los costes indirectos</t>
  </si>
  <si>
    <t>120        Imputados como gastos indirectos que pueden ser imputados de forma directa a la actividad</t>
  </si>
  <si>
    <t xml:space="preserve">121        costes indirectos declarados como costes directos </t>
  </si>
  <si>
    <t>122         Ajuste de costes indirectos al disminuir los costes directos elegibles</t>
  </si>
  <si>
    <t>T15/06</t>
  </si>
  <si>
    <t>Cantidades fuera de los límites, cuotas o umbrales permitidos</t>
  </si>
  <si>
    <t xml:space="preserve">123        Exceso en el porcentaje de costes indirectos </t>
  </si>
  <si>
    <t>124       No existe método  de imputación de gastos indirectos</t>
  </si>
  <si>
    <t>T14/00</t>
  </si>
  <si>
    <t>Documentación perdida y/o no proporcionada</t>
  </si>
  <si>
    <t>13_: Incumplimientos relacionados con los gastos de personal, excluyendo los de  Seguridad Social</t>
  </si>
  <si>
    <t>130        El gasto excede los límites establecidos en el Convenio de la AGE</t>
  </si>
  <si>
    <t xml:space="preserve">131         Gasto de complementos no elegibles    </t>
  </si>
  <si>
    <t>T90/99</t>
  </si>
  <si>
    <t>Otras irregularidades (ver Modus Operandi)</t>
  </si>
  <si>
    <t>132       Errores en el cálculo del cómputo de horas</t>
  </si>
  <si>
    <t xml:space="preserve">14_: Incumplimientos relacionados con la contratación/subcontratación </t>
  </si>
  <si>
    <t>140        Incumplimiento en materia de contratación</t>
  </si>
  <si>
    <t xml:space="preserve">16_: Incumplimientos relacionados con la aplicación de los gastos derivados de otras ayudas </t>
  </si>
  <si>
    <t>160 No se han imputado gastos que cubran la aplicación de importes derivados de otras ayudas</t>
  </si>
  <si>
    <t>T16/09</t>
  </si>
  <si>
    <t>2 _ _Incumplimentos relacionados con la documentación justificativa</t>
  </si>
  <si>
    <t>210        Documentación justificativa inexistente o insuficiente (no gastos de personal)</t>
  </si>
  <si>
    <t>211        Documentación justificativa incorrecta (no gastos de personal)</t>
  </si>
  <si>
    <t>T14/02</t>
  </si>
  <si>
    <t>Documentación incorrecta</t>
  </si>
  <si>
    <t>212        Irregularidad en la conservación de la documentación justificativa, registros y metadatos</t>
  </si>
  <si>
    <t>T14/99</t>
  </si>
  <si>
    <t>Otros</t>
  </si>
  <si>
    <t>213        Documentación inexistente, insuficiente o incorrecta relacionada con los costes de personal.</t>
  </si>
  <si>
    <t>214  Estampillado incorrecto o inexistente</t>
  </si>
  <si>
    <t>215 Incumplimientos relacionados con la póliza de seguros para voluntarios</t>
  </si>
  <si>
    <t>216 Documentación falsa y/o falsificada</t>
  </si>
  <si>
    <t>T14/04</t>
  </si>
  <si>
    <t>Documentación falsa y/o falsificada</t>
  </si>
  <si>
    <t>2 2 __: Incumplimientos relacionados con los pagos</t>
  </si>
  <si>
    <t>220         Pagos fuera de plazo</t>
  </si>
  <si>
    <t>223         Pagos irregulares relacionados con los de costes de personal, excluyendo los que se hayan realizado fuera de plazo</t>
  </si>
  <si>
    <t>T16/10</t>
  </si>
  <si>
    <t>3 _ _: Incumplimentos relacionados con el presupuesto</t>
  </si>
  <si>
    <t>310        Importe excedido en las partidas del presupuesto</t>
  </si>
  <si>
    <t>320        Gasto declarado sin presupuesto aprobado</t>
  </si>
  <si>
    <t>T15/09</t>
  </si>
  <si>
    <t>Uso no autorizado</t>
  </si>
  <si>
    <t>321        Gasto no incluido en el presupuesto aprobado</t>
  </si>
  <si>
    <t>322     Gastos recogidos en facturas divergen de los gastos justificados</t>
  </si>
  <si>
    <t>4 _ _ : Incumplimentos relacionados con los cálculos realizados</t>
  </si>
  <si>
    <t>Cálculos inexactos</t>
  </si>
  <si>
    <t>5_ _: Incumplimientos relacionados con la contabilidad</t>
  </si>
  <si>
    <t>500        Gastos contabilizados sin pista de auditoria</t>
  </si>
  <si>
    <t>T13/01</t>
  </si>
  <si>
    <t>Contabilidad incorrecta</t>
  </si>
  <si>
    <t>510        Ausencia de contabilidad separada</t>
  </si>
  <si>
    <t>T13/04</t>
  </si>
  <si>
    <t xml:space="preserve">Ausencia de contabilidad </t>
  </si>
  <si>
    <t>511 No existe un código contable específico para el proyecto</t>
  </si>
  <si>
    <t>T13/00</t>
  </si>
  <si>
    <t>Contabilidad incompleta</t>
  </si>
  <si>
    <t xml:space="preserve"> 512      La contabilidad no recoge la totalidad de los gastos o ingresos</t>
  </si>
  <si>
    <t>513     Discrepancia entre el importe de los gastos contabilizados y el importe de los gastos justificados</t>
  </si>
  <si>
    <t>6 _ _: Incumplimentos relacionados con la normativa/instrucciones/acuerdos de subvención</t>
  </si>
  <si>
    <t>610        incumplimiento de bases reguladoras, convocatorias, etc.</t>
  </si>
  <si>
    <t>611        incumplimiento de políticas comunitarias, publicidad, medio ambiente, etc.</t>
  </si>
  <si>
    <t xml:space="preserve">612 Incumplimientos que afectan a los recursos materiales, según memoria adaptada </t>
  </si>
  <si>
    <t>613 Modificaciones no autorizadas de RRHH</t>
  </si>
  <si>
    <t>7 _ _: Incumplimentos relacionados con los criterios o % de imputación parcial de los gastos</t>
  </si>
  <si>
    <t>710       Ausencia de autorización del porcentaje o del método de imputación de los gastos parciales.</t>
  </si>
  <si>
    <t>711      No se justifican adecuadamente los criterios del calculo de la imputación</t>
  </si>
  <si>
    <t>713 Discrepancia entre importes justificados y criterio  de imputación</t>
  </si>
  <si>
    <t>8_ _:  Incumplimentos relacionados con la actividad/objetivos/destinatarios</t>
  </si>
  <si>
    <t xml:space="preserve">810       Incumplimiento de objetivos e indicadores   </t>
  </si>
  <si>
    <t>T16/01</t>
  </si>
  <si>
    <t>Acción no completada</t>
  </si>
  <si>
    <t>811     Información insuficiente sobre resultados, objetivos e indicadores de las actividades</t>
  </si>
  <si>
    <t>812 Incumplimiento del cronograma autorizado o no realización de alguna actividad</t>
  </si>
  <si>
    <t>88 _:  Incumplimentos relacionados con la finalidad de la ayuda</t>
  </si>
  <si>
    <t>880      Incumplimiento total de la finalidad de ayuda</t>
  </si>
  <si>
    <t>T16/00</t>
  </si>
  <si>
    <t>Acción no implementada</t>
  </si>
  <si>
    <t>881      Incumplimiento parcial de la finalidad de la ayuda</t>
  </si>
  <si>
    <t>89 _: incumplimentos relacionados con los beneficiarios</t>
  </si>
  <si>
    <t>890      Coste de beneficiarios que no corresponden con la población destinataria del proyecto</t>
  </si>
  <si>
    <t>T12/99</t>
  </si>
  <si>
    <t>891       Limitación para verificar el coste de los beneficiarios que no corresponden a la población destinataria del proyecto</t>
  </si>
  <si>
    <t>892 Registro inadecuado de los datos relativos a los destinatarios del proyecto</t>
  </si>
  <si>
    <t>893 Selección inadecuada de los destinatarios</t>
  </si>
  <si>
    <t>894 Deficiencias en el sistema de protección de datos de los usuarios</t>
  </si>
  <si>
    <t>9 _ _Incumplimientos relacionados con fuentes de financiación</t>
  </si>
  <si>
    <t>900      Imposibilidad de constatar la percepción de otras ayudas, concurrencia</t>
  </si>
  <si>
    <t>T16/06</t>
  </si>
  <si>
    <t>Denegación de control, auditoría, escrutinio, etc.</t>
  </si>
  <si>
    <t xml:space="preserve">91_ Incumplimientos relacionados con la falta de acreditación de las fuentes de financiación </t>
  </si>
  <si>
    <t>910      Falta de documentación de concurrencia con otras ayudas</t>
  </si>
  <si>
    <t>911      No acreditación de imputación  de la financiación propia</t>
  </si>
  <si>
    <t>912      No acreditación de la imputación de otras financiaciones</t>
  </si>
  <si>
    <t>1000   Otros</t>
  </si>
  <si>
    <t>1 _ _: Incumplimientos relacionados con los gastos, en general</t>
  </si>
  <si>
    <t>Importe de las correcciones de irregularidades no cuantificables</t>
  </si>
  <si>
    <t xml:space="preserve">Importe de los gastos a declarar resultantes del control administrativo </t>
  </si>
  <si>
    <t>TOTAL  NO SUBVENCIONABLE SOBRE GASTO JUSTIFICADO</t>
  </si>
  <si>
    <t xml:space="preserve">NO SUBVENCIONABLE  POR EXCESO DE COSTES DIRECTOS SOBRE EL PRESUPUESTO APROBADO </t>
  </si>
  <si>
    <t>TOTAL  NO SUBVENCIONABLE POR CORRECCIONES NO CUANTIFICABLES LLEVADAS A CABO</t>
  </si>
  <si>
    <t>IRREGULARIDAD ISM</t>
  </si>
  <si>
    <t>Cantidad indebidamente pagada</t>
  </si>
  <si>
    <t>PETICIÓN DE INFORMACIÓN Y SUBSANACIÓN DE INCIDENCIAS.</t>
  </si>
  <si>
    <t xml:space="preserve">Personal </t>
  </si>
  <si>
    <t>Equipos (Alquiler)</t>
  </si>
  <si>
    <t xml:space="preserve">Bienes Inmuebles (Alquiler ) </t>
  </si>
  <si>
    <t>Subcontratación</t>
  </si>
  <si>
    <t>CÓDIGO
TRABAJADOR MES</t>
  </si>
  <si>
    <t>TABLA RESUMEN DATOS IT</t>
  </si>
  <si>
    <r>
      <rPr>
        <b/>
        <sz val="10"/>
        <color theme="1"/>
        <rFont val="Arial Narrow"/>
        <family val="2"/>
      </rPr>
      <t xml:space="preserve">RESPONSABILIDAD 
</t>
    </r>
    <r>
      <rPr>
        <b/>
        <sz val="6"/>
        <color theme="1"/>
        <rFont val="Arial Narrow"/>
        <family val="2"/>
      </rPr>
      <t>AR1 (1-3) A1 (4-5)</t>
    </r>
  </si>
  <si>
    <r>
      <t xml:space="preserve">DISPONIBILIDAD HORARIA
</t>
    </r>
    <r>
      <rPr>
        <b/>
        <sz val="6"/>
        <color theme="1"/>
        <rFont val="Arial Narrow"/>
        <family val="2"/>
      </rPr>
      <t>003 - B3</t>
    </r>
  </si>
  <si>
    <r>
      <t xml:space="preserve">TURNICIDAD
</t>
    </r>
    <r>
      <rPr>
        <b/>
        <sz val="6"/>
        <color theme="1"/>
        <rFont val="Arial Narrow"/>
        <family val="2"/>
      </rPr>
      <t>A1</t>
    </r>
  </si>
  <si>
    <r>
      <t xml:space="preserve">NOCTURNIDAD
</t>
    </r>
    <r>
      <rPr>
        <b/>
        <sz val="6"/>
        <color theme="1"/>
        <rFont val="Arial Narrow"/>
        <family val="2"/>
      </rPr>
      <t>C1</t>
    </r>
  </si>
  <si>
    <r>
      <t xml:space="preserve">ATENCIÓN DIRECTA
</t>
    </r>
    <r>
      <rPr>
        <b/>
        <sz val="6"/>
        <color theme="1"/>
        <rFont val="Arial Narrow"/>
        <family val="2"/>
      </rPr>
      <t>B</t>
    </r>
  </si>
  <si>
    <r>
      <t xml:space="preserve">IDIOMA
</t>
    </r>
    <r>
      <rPr>
        <b/>
        <sz val="6"/>
        <color theme="1"/>
        <rFont val="Arial Narrow"/>
        <family val="2"/>
      </rPr>
      <t>A</t>
    </r>
  </si>
  <si>
    <r>
      <t xml:space="preserve">JORNADA PARTIDA
</t>
    </r>
    <r>
      <rPr>
        <b/>
        <sz val="6"/>
        <color theme="1"/>
        <rFont val="Arial Narrow"/>
        <family val="2"/>
      </rPr>
      <t>B</t>
    </r>
  </si>
  <si>
    <t>Comunicación Irregularidades Códigos IMS</t>
  </si>
  <si>
    <t>¿Requiere comunicación este proyecto?</t>
  </si>
  <si>
    <t>Nº de casos</t>
  </si>
  <si>
    <t>Si requiere comunicación (indicar las 5 irregularidades con mayor importe o número de casos)</t>
  </si>
  <si>
    <r>
      <t xml:space="preserve">RETRIBUCIONES BÁSICAS Y COMPLEMENTARIAS AJUSTADAS A CONVENIO AGE
</t>
    </r>
    <r>
      <rPr>
        <sz val="8"/>
        <rFont val="Arial Narrow"/>
        <family val="2"/>
      </rPr>
      <t>(no incluye Prorrata Paga Extra)</t>
    </r>
  </si>
  <si>
    <t>133/2015</t>
  </si>
  <si>
    <t>ES/2016/PR/2395</t>
  </si>
  <si>
    <t>G-92469097</t>
  </si>
  <si>
    <t>COLEGAS - CONFEDERACIÓN LGTB ESPAÑOLA</t>
  </si>
  <si>
    <t>Francisco Ramírez Martín (Presidente)</t>
  </si>
  <si>
    <t>www.colegaweb.org</t>
  </si>
  <si>
    <t>confederacioncolegas@gmail.com; salud@colegaweb.org</t>
  </si>
  <si>
    <t>C/ Álamo 5, Bj, local. 28015 Madrid</t>
  </si>
  <si>
    <t>Iñaki Sainz de Rozas Pertejo</t>
  </si>
  <si>
    <t>Madrid, Málaga; Almería; Toledo &amp; Madrid</t>
  </si>
  <si>
    <t>Comunidad Autónoma de Madrid &amp; Comunidad Autónoma de Andalucía</t>
  </si>
  <si>
    <t>No</t>
  </si>
  <si>
    <t>Si</t>
  </si>
  <si>
    <t>ACOGE LGTB 2016</t>
  </si>
  <si>
    <t>La institución no ha entregado expediente de gasto y el MEySS ha solitado reintegración de la Subvención (19/04/17)</t>
  </si>
  <si>
    <t>Iñaki Sainz</t>
  </si>
  <si>
    <t xml:space="preserve">Nº Expediente </t>
  </si>
  <si>
    <t>FIRMA Y Nº R.O.A.C.:</t>
  </si>
  <si>
    <t>SOBRE LA REGULARIDAD DEL GASTO Y CUMPLIMIENTO DE LA NORMA DE SUBVENCIONALIDAD SE HA COMPROBADO:</t>
  </si>
  <si>
    <t>EN EL CASO DE ENTIDADES CON CUENTA ÚNICA (BANCARIA) SE HA COMPROBADO:</t>
  </si>
  <si>
    <t>SOBRE LOS GASTOS DE PERSONAL SE HA COMPROBADO QUE:</t>
  </si>
  <si>
    <t xml:space="preserve">RESPECTO A LOS GASTOS DE ALQUILER DE BIENES INMUEBLES IMPUTADOS SE HA COMPROBADO QUE:  </t>
  </si>
  <si>
    <t xml:space="preserve"> RESPECTO A LOS GASTOS ARTÍCULOS DE CONSUMO, SUMINISTROS Y SERVICIOS GENERALES SE HA COMPROBADO QUE:  </t>
  </si>
  <si>
    <t xml:space="preserve">RESPECTO A LOS  GASTOS DE VIAJES Y ESTANCIA,  DE  SUBCONTRATACIÓN, GASTOS ESPECÍFICOS RELACIONADOS CON EL GRUPO DE DESTINATARIOS Y  DE INVERSIÓN IMPUTADOS SE HA COMPROBADO QUE: </t>
  </si>
  <si>
    <t>RESPECTO A LOS GASTOS DE ARRENDAMIENTO DE SERVICIOS  Y   COLABORACIONES ESPORÁDICAS DE PERSONAL EXPERTO IMPUTADOS  SE HA COMPROBADO QUE:</t>
  </si>
  <si>
    <t xml:space="preserve">SI </t>
  </si>
  <si>
    <t>N/P</t>
  </si>
  <si>
    <t>Referencia proyecto</t>
  </si>
  <si>
    <t>ANEXO  LISTA DE COMPROBACIÓN PARA LA ELABORACIÓN DEL INFORME DE AUDITOR</t>
  </si>
  <si>
    <t>Los documentos que soportan los gastos y pagos imputados, se  hallan ordenados, numerados y relacionados por cada una de las partidas presupuestarias aprobadas según manual de justificación.</t>
  </si>
  <si>
    <t>Los gastos han sido realmente efectuados durante el periodo de ejecución y pagados con anterioridad a la fecha fin para su justificación.</t>
  </si>
  <si>
    <t>El método aplicado para la imputación parcial de gasto es el previsto en la resolución de concesión o memoria adaptada)</t>
  </si>
  <si>
    <t>La existencia de contabilidad analítica separada o código contable adecuado que permite la identificación de los gastos realizados.</t>
  </si>
  <si>
    <t>Los importes de los gastos imputados y los pagos  relacionados están correctamente contabilizados</t>
  </si>
  <si>
    <t>La correcta contabilización del ingreso de la subvención. (indicar fecha e importe)</t>
  </si>
  <si>
    <t>La existencia de la certificación de liquidación de la cuenta única con indicación de los intereses generados.</t>
  </si>
  <si>
    <t>La existencia del extracto bancario completo de los movimientos de la cuenta única.</t>
  </si>
  <si>
    <t>En caso de haberse generado intereses bancarios, su contabilización.</t>
  </si>
  <si>
    <t>Si el proyecto tiene otros financiadores, se comprueba en la contabilidad analítica del proyecto que se contabilizan los  ingresos con cargo a los mismos.</t>
  </si>
  <si>
    <t>La existencia de gastos que han requerido autorización previa de acuerdo al manual de justificación y/o al de gestión de convocatoria  y que se encuentran autorizados.</t>
  </si>
  <si>
    <t xml:space="preserve">La entidad conserva partes horarios mensuales de todos los trabajadores. </t>
  </si>
  <si>
    <t xml:space="preserve">El convenio de aplicación es :(indicar) </t>
  </si>
  <si>
    <t>El porcentaje de imputación al proyecto se corresponde con el porcentaje de jornada trabajada  en el proyecto.</t>
  </si>
  <si>
    <t>Se aportan todos los contratos de trabajo y las conversiones y/o prórrogas cuando proceda. En el caso de conversiones o prórrogas se ha comprobado que se conserva el contrato inicial (original o copia compulsada)</t>
  </si>
  <si>
    <t>Se ha presentado la documentación justificativa conforme a lo indicado en el manual de justificación y los importes de los gastos imputados se han obtenido tras el examen de esa documentación.</t>
  </si>
  <si>
    <t>Los gastos de alquiler de inmuebles imputados al proyecto guardan concordancia con las actividades, el calendario de ejecución y la superficie utilizada.</t>
  </si>
  <si>
    <t>Existe y es  adecuado el código nacional de actividades económicas (CNAE). (indicar código o códigos)</t>
  </si>
  <si>
    <t>La póliza de seguro con cobertura para los voluntarios imputados al proyecto comprende el periodo durante el que están asignados al mismo.</t>
  </si>
  <si>
    <t>HAGO CONSTAR QUE PARA LA ELABORACIÓN DEL INFORME DE AUDITOR SE HAN EFECTUADO LAS COMPROBACIONES QUE A CONTINUACIÓN SE SEÑALAN:</t>
  </si>
  <si>
    <t>La constancia documental del gasto.</t>
  </si>
  <si>
    <t>La constancia documental del pago.</t>
  </si>
  <si>
    <t>Los gastos guardan concordancia con las actividades del proyecto.</t>
  </si>
  <si>
    <t>Los participantes o destinatarios del proyecto se ajustan a lo señalado en la norma de aplicación.</t>
  </si>
  <si>
    <t xml:space="preserve">Los gastos imputados al proyecto son razonables y cumplen los principios de buena gestión financiera. </t>
  </si>
  <si>
    <t>Los documentos justificativos están debidamente estampillados.</t>
  </si>
  <si>
    <t>El IVA soportado como gasto subvencionable se soporta con certificación emitida por la AEAT y/o información contenida en el modelo 390. IVA. Declaración resumen anual.</t>
  </si>
  <si>
    <t xml:space="preserve">Que la entidad beneficiaria dispone de ofertas de diferentes proveedores en los gastos previstos en el artículo 31.3 de la LGS.
</t>
  </si>
  <si>
    <t>El método aplicado para la imputación de costes indirectos es el previsto y es un método justo, equitativo y verificable.</t>
  </si>
  <si>
    <t>Se ha presentado la documentación justificativa conforme a lo indicado en el manual de justificación, y los importes de los gastos imputados se han obtenido tras el examen de esa documentación.</t>
  </si>
  <si>
    <t>Se ha detallado el personal directo contratado en la memoria final con la descripción de las funciones, identificación de las personas y las horas dedicadas al proyecto, y los gastos se ajustan a lo acordado y autorizado.</t>
  </si>
  <si>
    <t xml:space="preserve">             -En caso afirmativo, indicar código y denominación:</t>
  </si>
  <si>
    <t>EN EL CASO DE  ENTIDADES CON CONTABILIDAD ADAPTADA AL PLAN GENERAL CONTABLE SE HA COMPROBADO: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</si>
</sst>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7" formatCode="#,##0.00\ &quot;€&quot;;\-#,##0.00\ &quot;€&quot;"/>
    <numFmt numFmtId="8" formatCode="#,##0.00\ &quot;€&quot;;[Red]\-#,##0.00\ &quot;€&quot;"/>
    <numFmt numFmtId="44" formatCode="_-* #,##0.00\ &quot;€&quot;_-;\-* #,##0.00\ &quot;€&quot;_-;_-* &quot;-&quot;??\ &quot;€&quot;_-;_-@_-"/>
    <numFmt numFmtId="164" formatCode="[$-C0A]d\-mmm\-yy;@"/>
    <numFmt numFmtId="165" formatCode="#,##0.00\ &quot;€&quot;"/>
    <numFmt numFmtId="166" formatCode="_-* #,##0.00\ &quot;Pts&quot;_-;\-* #,##0.00\ &quot;Pts&quot;_-;_-* &quot;-&quot;??\ &quot;Pts&quot;_-;_-@_-"/>
    <numFmt numFmtId="167" formatCode="#,##0.00;[Red]#,##0.00"/>
    <numFmt numFmtId="168" formatCode="dd/mm/yyyy;@"/>
    <numFmt numFmtId="169" formatCode="#,##0.00\ _€"/>
    <numFmt numFmtId="170" formatCode="0.000000000%"/>
    <numFmt numFmtId="171" formatCode="_-* #,##0.00\ [$€-C0A]_-;\-* #,##0.00\ [$€-C0A]_-;_-* &quot;-&quot;??\ [$€-C0A]_-;_-@_-"/>
    <numFmt numFmtId="172" formatCode="#,##0.0"/>
    <numFmt numFmtId="173" formatCode="[$-C0A]dd\-mmm\-yy;@"/>
    <numFmt numFmtId="174" formatCode="000"/>
  </numFmts>
  <fonts count="98" x14ac:knownFonts="1">
    <font>
      <sz val="11"/>
      <color theme="1"/>
      <name val="Calibri"/>
      <family val="2"/>
      <scheme val="minor"/>
    </font>
    <font>
      <b/>
      <sz val="11"/>
      <color theme="1"/>
      <name val="Calibri"/>
      <family val="2"/>
      <scheme val="minor"/>
    </font>
    <font>
      <sz val="10"/>
      <name val="Arial"/>
      <family val="2"/>
    </font>
    <font>
      <sz val="10"/>
      <name val="Arial Narrow"/>
      <family val="2"/>
    </font>
    <font>
      <b/>
      <sz val="14"/>
      <name val="Arial Narrow"/>
      <family val="2"/>
    </font>
    <font>
      <sz val="14"/>
      <name val="Arial Narrow"/>
      <family val="2"/>
    </font>
    <font>
      <b/>
      <sz val="10"/>
      <name val="Arial Narrow"/>
      <family val="2"/>
    </font>
    <font>
      <b/>
      <sz val="12"/>
      <name val="Arial Narrow"/>
      <family val="2"/>
    </font>
    <font>
      <b/>
      <sz val="10"/>
      <color indexed="8"/>
      <name val="Arial Narrow"/>
      <family val="2"/>
    </font>
    <font>
      <sz val="10"/>
      <color rgb="FFFF0000"/>
      <name val="Arial Narrow"/>
      <family val="2"/>
    </font>
    <font>
      <sz val="10"/>
      <color theme="3" tint="0.59999389629810485"/>
      <name val="Arial Narrow"/>
      <family val="2"/>
    </font>
    <font>
      <sz val="10"/>
      <color theme="3" tint="0.39997558519241921"/>
      <name val="Arial Narrow"/>
      <family val="2"/>
    </font>
    <font>
      <i/>
      <sz val="10"/>
      <color indexed="8"/>
      <name val="Arial Narrow"/>
      <family val="2"/>
    </font>
    <font>
      <i/>
      <sz val="10"/>
      <name val="Arial Narrow"/>
      <family val="2"/>
    </font>
    <font>
      <b/>
      <sz val="10"/>
      <color theme="1"/>
      <name val="Arial Narrow"/>
      <family val="2"/>
    </font>
    <font>
      <sz val="10"/>
      <color theme="1"/>
      <name val="Arial Narrow"/>
      <family val="2"/>
    </font>
    <font>
      <sz val="11"/>
      <color theme="1"/>
      <name val="Arial Narrow"/>
      <family val="2"/>
    </font>
    <font>
      <b/>
      <sz val="9"/>
      <name val="Arial Narrow"/>
      <family val="2"/>
    </font>
    <font>
      <b/>
      <sz val="11"/>
      <color theme="1"/>
      <name val="Arial Narrow"/>
      <family val="2"/>
    </font>
    <font>
      <b/>
      <sz val="11"/>
      <name val="Arial Narrow"/>
      <family val="2"/>
    </font>
    <font>
      <sz val="11"/>
      <color theme="1"/>
      <name val="Calibri"/>
      <family val="2"/>
      <scheme val="minor"/>
    </font>
    <font>
      <b/>
      <sz val="8"/>
      <name val="Arial Narrow"/>
      <family val="2"/>
    </font>
    <font>
      <sz val="9"/>
      <name val="Arial Narrow"/>
      <family val="2"/>
    </font>
    <font>
      <u/>
      <sz val="10"/>
      <color indexed="12"/>
      <name val="Arial"/>
      <family val="2"/>
    </font>
    <font>
      <u/>
      <sz val="10"/>
      <color indexed="12"/>
      <name val="Arial Narrow"/>
      <family val="2"/>
    </font>
    <font>
      <b/>
      <sz val="10"/>
      <color indexed="12"/>
      <name val="Arial Narrow"/>
      <family val="2"/>
    </font>
    <font>
      <b/>
      <i/>
      <u/>
      <sz val="10"/>
      <name val="Arial Narrow"/>
      <family val="2"/>
    </font>
    <font>
      <sz val="14"/>
      <color theme="1"/>
      <name val="Arial Narrow"/>
      <family val="2"/>
    </font>
    <font>
      <b/>
      <sz val="10"/>
      <name val="Arial"/>
      <family val="2"/>
    </font>
    <font>
      <sz val="10"/>
      <color indexed="8"/>
      <name val="Arial"/>
      <family val="2"/>
    </font>
    <font>
      <sz val="11"/>
      <name val="Calibri"/>
      <family val="2"/>
    </font>
    <font>
      <i/>
      <sz val="10"/>
      <name val="Arial"/>
      <family val="2"/>
    </font>
    <font>
      <i/>
      <sz val="9"/>
      <name val="Arial"/>
      <family val="2"/>
    </font>
    <font>
      <sz val="12"/>
      <color theme="1"/>
      <name val="Arial Narrow"/>
      <family val="2"/>
    </font>
    <font>
      <b/>
      <sz val="10"/>
      <color rgb="FFFF0000"/>
      <name val="Arial Narrow"/>
      <family val="2"/>
    </font>
    <font>
      <b/>
      <sz val="8"/>
      <color theme="1"/>
      <name val="Arial Narrow"/>
      <family val="2"/>
    </font>
    <font>
      <b/>
      <sz val="7"/>
      <color theme="1"/>
      <name val="Arial Narrow"/>
      <family val="2"/>
    </font>
    <font>
      <sz val="8"/>
      <color theme="1"/>
      <name val="Arial Narrow"/>
      <family val="2"/>
    </font>
    <font>
      <b/>
      <sz val="9"/>
      <name val="Arial"/>
      <family val="2"/>
    </font>
    <font>
      <sz val="9"/>
      <name val="Arial"/>
      <family val="2"/>
    </font>
    <font>
      <sz val="10"/>
      <name val="Arial"/>
      <family val="2"/>
    </font>
    <font>
      <sz val="9"/>
      <color indexed="81"/>
      <name val="Tahoma"/>
      <family val="2"/>
    </font>
    <font>
      <b/>
      <sz val="9"/>
      <color indexed="81"/>
      <name val="Tahoma"/>
      <family val="2"/>
    </font>
    <font>
      <b/>
      <sz val="11"/>
      <name val="Calibri"/>
      <family val="2"/>
      <scheme val="minor"/>
    </font>
    <font>
      <sz val="11"/>
      <name val="Calibri"/>
      <family val="2"/>
      <scheme val="minor"/>
    </font>
    <font>
      <sz val="10"/>
      <name val="Times New Roman"/>
      <family val="1"/>
    </font>
    <font>
      <sz val="12"/>
      <name val="Times New Roman"/>
      <family val="1"/>
    </font>
    <font>
      <b/>
      <u/>
      <sz val="10"/>
      <name val="Arial"/>
      <family val="2"/>
    </font>
    <font>
      <sz val="10"/>
      <color indexed="10"/>
      <name val="Arial"/>
      <family val="2"/>
    </font>
    <font>
      <b/>
      <sz val="10"/>
      <color indexed="10"/>
      <name val="Arial"/>
      <family val="2"/>
    </font>
    <font>
      <sz val="8"/>
      <name val="Calibri"/>
      <family val="2"/>
      <scheme val="minor"/>
    </font>
    <font>
      <sz val="8"/>
      <color theme="1"/>
      <name val="Calibri"/>
      <family val="2"/>
      <scheme val="minor"/>
    </font>
    <font>
      <b/>
      <sz val="11"/>
      <color rgb="FFFF0000"/>
      <name val="Calibri"/>
      <family val="2"/>
      <scheme val="minor"/>
    </font>
    <font>
      <sz val="10"/>
      <name val="Arial"/>
      <family val="2"/>
    </font>
    <font>
      <sz val="11"/>
      <color theme="0"/>
      <name val="Calibri"/>
      <family val="2"/>
    </font>
    <font>
      <b/>
      <sz val="12"/>
      <name val="Arial"/>
      <family val="2"/>
    </font>
    <font>
      <sz val="8"/>
      <name val="Arial"/>
      <family val="2"/>
    </font>
    <font>
      <sz val="6"/>
      <name val="Arial"/>
      <family val="2"/>
    </font>
    <font>
      <b/>
      <sz val="8"/>
      <name val="Arial"/>
      <family val="2"/>
    </font>
    <font>
      <sz val="10"/>
      <color theme="0"/>
      <name val="Arial"/>
      <family val="2"/>
    </font>
    <font>
      <sz val="10"/>
      <name val="Calibri"/>
      <family val="2"/>
      <scheme val="minor"/>
    </font>
    <font>
      <sz val="9"/>
      <color theme="1"/>
      <name val="Calibri"/>
      <family val="2"/>
      <scheme val="minor"/>
    </font>
    <font>
      <b/>
      <sz val="11"/>
      <color rgb="FF000000"/>
      <name val="Calibri"/>
      <family val="2"/>
      <scheme val="minor"/>
    </font>
    <font>
      <b/>
      <sz val="10"/>
      <color rgb="FFFFFF99"/>
      <name val="Arial Narrow"/>
      <family val="2"/>
    </font>
    <font>
      <b/>
      <sz val="10"/>
      <color rgb="FF000000"/>
      <name val="Calibri"/>
      <family val="2"/>
      <scheme val="minor"/>
    </font>
    <font>
      <b/>
      <sz val="10"/>
      <color theme="1"/>
      <name val="Calibri"/>
      <family val="2"/>
      <scheme val="minor"/>
    </font>
    <font>
      <b/>
      <sz val="14"/>
      <color rgb="FF000000"/>
      <name val="Calibri"/>
      <family val="2"/>
      <scheme val="minor"/>
    </font>
    <font>
      <b/>
      <sz val="16"/>
      <color theme="1"/>
      <name val="Arial Narrow"/>
      <family val="2"/>
    </font>
    <font>
      <sz val="12"/>
      <name val="Arial Narrow"/>
      <family val="2"/>
    </font>
    <font>
      <sz val="6"/>
      <color theme="1"/>
      <name val="Arial Narrow"/>
      <family val="2"/>
    </font>
    <font>
      <b/>
      <sz val="9"/>
      <color theme="1"/>
      <name val="Arial Narrow"/>
      <family val="2"/>
    </font>
    <font>
      <u/>
      <sz val="11"/>
      <color theme="10"/>
      <name val="Calibri"/>
      <family val="2"/>
      <scheme val="minor"/>
    </font>
    <font>
      <b/>
      <sz val="14"/>
      <color theme="1"/>
      <name val="Calibri"/>
      <family val="2"/>
      <scheme val="minor"/>
    </font>
    <font>
      <sz val="18"/>
      <color theme="1"/>
      <name val="Calibri"/>
      <family val="2"/>
      <scheme val="minor"/>
    </font>
    <font>
      <b/>
      <sz val="9"/>
      <color theme="1"/>
      <name val="Calibri"/>
      <family val="2"/>
      <scheme val="minor"/>
    </font>
    <font>
      <b/>
      <sz val="9"/>
      <color theme="0"/>
      <name val="Calibri"/>
      <family val="2"/>
      <scheme val="minor"/>
    </font>
    <font>
      <b/>
      <sz val="12"/>
      <color theme="1"/>
      <name val="Calibri"/>
      <family val="2"/>
      <scheme val="minor"/>
    </font>
    <font>
      <sz val="8"/>
      <color theme="9" tint="-0.249977111117893"/>
      <name val="Calibri"/>
      <family val="2"/>
      <scheme val="minor"/>
    </font>
    <font>
      <b/>
      <sz val="8"/>
      <color theme="1"/>
      <name val="Calibri"/>
      <family val="2"/>
      <scheme val="minor"/>
    </font>
    <font>
      <b/>
      <sz val="8"/>
      <color rgb="FFFF0000"/>
      <name val="Calibri"/>
      <family val="2"/>
      <scheme val="minor"/>
    </font>
    <font>
      <b/>
      <sz val="8"/>
      <color theme="9" tint="-0.249977111117893"/>
      <name val="Calibri"/>
      <family val="2"/>
      <scheme val="minor"/>
    </font>
    <font>
      <b/>
      <sz val="16"/>
      <color theme="1"/>
      <name val="Calibri"/>
      <family val="2"/>
      <scheme val="minor"/>
    </font>
    <font>
      <b/>
      <sz val="8"/>
      <color theme="4"/>
      <name val="Calibri"/>
      <family val="2"/>
      <scheme val="minor"/>
    </font>
    <font>
      <sz val="7"/>
      <color theme="1"/>
      <name val="Calibri"/>
      <family val="2"/>
      <scheme val="minor"/>
    </font>
    <font>
      <sz val="9"/>
      <name val="Century Gothic"/>
      <family val="2"/>
    </font>
    <font>
      <b/>
      <sz val="9"/>
      <color indexed="17"/>
      <name val="Arial"/>
      <family val="2"/>
    </font>
    <font>
      <b/>
      <sz val="9"/>
      <color indexed="57"/>
      <name val="Arial"/>
      <family val="2"/>
    </font>
    <font>
      <sz val="9"/>
      <color indexed="8"/>
      <name val="Arial"/>
      <family val="2"/>
    </font>
    <font>
      <b/>
      <sz val="9"/>
      <color indexed="8"/>
      <name val="Arial"/>
      <family val="2"/>
    </font>
    <font>
      <sz val="11"/>
      <color indexed="8"/>
      <name val="Arial"/>
      <family val="2"/>
    </font>
    <font>
      <sz val="11"/>
      <color indexed="10"/>
      <name val="Arial"/>
      <family val="2"/>
    </font>
    <font>
      <b/>
      <sz val="12"/>
      <color theme="1"/>
      <name val="Arial"/>
      <family val="2"/>
    </font>
    <font>
      <sz val="12"/>
      <color theme="1"/>
      <name val="Arial"/>
      <family val="2"/>
    </font>
    <font>
      <sz val="12"/>
      <name val="Arial"/>
      <family val="2"/>
    </font>
    <font>
      <b/>
      <u/>
      <sz val="11"/>
      <color theme="10"/>
      <name val="Calibri"/>
      <family val="2"/>
      <scheme val="minor"/>
    </font>
    <font>
      <b/>
      <sz val="6"/>
      <color theme="1"/>
      <name val="Arial Narrow"/>
      <family val="2"/>
    </font>
    <font>
      <sz val="8"/>
      <name val="Arial Narrow"/>
      <family val="2"/>
    </font>
    <font>
      <b/>
      <i/>
      <sz val="10"/>
      <name val="Arial Narrow"/>
      <family val="2"/>
    </font>
  </fonts>
  <fills count="57">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indexed="22"/>
        <bgColor indexed="64"/>
      </patternFill>
    </fill>
    <fill>
      <patternFill patternType="solid">
        <fgColor theme="0" tint="-0.249977111117893"/>
        <bgColor indexed="64"/>
      </patternFill>
    </fill>
    <fill>
      <patternFill patternType="solid">
        <fgColor indexed="9"/>
        <bgColor indexed="64"/>
      </patternFill>
    </fill>
    <fill>
      <patternFill patternType="solid">
        <fgColor indexed="55"/>
        <bgColor indexed="64"/>
      </patternFill>
    </fill>
    <fill>
      <patternFill patternType="solid">
        <fgColor indexed="43"/>
        <bgColor indexed="64"/>
      </patternFill>
    </fill>
    <fill>
      <patternFill patternType="solid">
        <fgColor rgb="FFFFFF99"/>
        <bgColor indexed="64"/>
      </patternFill>
    </fill>
    <fill>
      <patternFill patternType="solid">
        <fgColor theme="3" tint="0.59999389629810485"/>
        <bgColor indexed="64"/>
      </patternFill>
    </fill>
    <fill>
      <patternFill patternType="solid">
        <fgColor theme="0" tint="-0.34998626667073579"/>
        <bgColor indexed="64"/>
      </patternFill>
    </fill>
    <fill>
      <patternFill patternType="lightUp"/>
    </fill>
    <fill>
      <patternFill patternType="solid">
        <fgColor rgb="FF969696"/>
        <bgColor indexed="64"/>
      </patternFill>
    </fill>
    <fill>
      <patternFill patternType="solid">
        <fgColor rgb="FFFFFFFF"/>
        <bgColor indexed="64"/>
      </patternFill>
    </fill>
    <fill>
      <patternFill patternType="solid">
        <fgColor indexed="44"/>
        <bgColor indexed="64"/>
      </patternFill>
    </fill>
    <fill>
      <patternFill patternType="solid">
        <fgColor rgb="FFFFFF00"/>
        <bgColor indexed="64"/>
      </patternFill>
    </fill>
    <fill>
      <patternFill patternType="solid">
        <fgColor rgb="FFCCFFFF"/>
        <bgColor indexed="64"/>
      </patternFill>
    </fill>
    <fill>
      <patternFill patternType="solid">
        <fgColor indexed="41"/>
        <bgColor indexed="64"/>
      </patternFill>
    </fill>
    <fill>
      <patternFill patternType="lightUp">
        <bgColor theme="0"/>
      </patternFill>
    </fill>
    <fill>
      <patternFill patternType="solid">
        <fgColor indexed="34"/>
        <bgColor indexed="64"/>
      </patternFill>
    </fill>
    <fill>
      <patternFill patternType="solid">
        <fgColor indexed="26"/>
        <bgColor indexed="64"/>
      </patternFill>
    </fill>
    <fill>
      <patternFill patternType="solid">
        <fgColor indexed="27"/>
        <bgColor indexed="64"/>
      </patternFill>
    </fill>
    <fill>
      <patternFill patternType="solid">
        <fgColor theme="4" tint="0.79998168889431442"/>
        <bgColor indexed="64"/>
      </patternFill>
    </fill>
    <fill>
      <patternFill patternType="solid">
        <fgColor theme="4" tint="0.79998168889431442"/>
        <bgColor theme="9" tint="0.79995117038483843"/>
      </patternFill>
    </fill>
    <fill>
      <patternFill patternType="solid">
        <fgColor theme="9" tint="0.79998168889431442"/>
        <bgColor theme="0"/>
      </patternFill>
    </fill>
    <fill>
      <patternFill patternType="solid">
        <fgColor theme="9" tint="0.79998168889431442"/>
        <bgColor theme="9" tint="0.79995117038483843"/>
      </patternFill>
    </fill>
    <fill>
      <patternFill patternType="solid">
        <fgColor theme="2"/>
        <bgColor theme="9" tint="0.79995117038483843"/>
      </patternFill>
    </fill>
    <fill>
      <patternFill patternType="solid">
        <fgColor theme="0"/>
        <bgColor theme="9" tint="0.79995117038483843"/>
      </patternFill>
    </fill>
    <fill>
      <patternFill patternType="solid">
        <fgColor theme="9" tint="0.79998168889431442"/>
        <bgColor indexed="64"/>
      </patternFill>
    </fill>
    <fill>
      <gradientFill type="path" top="1" bottom="1">
        <stop position="0">
          <color theme="5" tint="0.80001220740379042"/>
        </stop>
        <stop position="1">
          <color theme="4" tint="0.80001220740379042"/>
        </stop>
      </gradientFill>
    </fill>
    <fill>
      <patternFill patternType="solid">
        <fgColor theme="9" tint="0.79995117038483843"/>
        <bgColor auto="1"/>
      </patternFill>
    </fill>
    <fill>
      <patternFill patternType="solid">
        <fgColor theme="0"/>
        <bgColor theme="0"/>
      </patternFill>
    </fill>
    <fill>
      <patternFill patternType="solid">
        <fgColor theme="7" tint="0.7999816888943144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bgColor theme="9" tint="0.79989013336588644"/>
      </patternFill>
    </fill>
    <fill>
      <patternFill patternType="mediumGray">
        <fgColor theme="0"/>
        <bgColor theme="0"/>
      </patternFill>
    </fill>
    <fill>
      <patternFill patternType="solid">
        <fgColor theme="9" tint="0.79992065187536243"/>
        <bgColor theme="0"/>
      </patternFill>
    </fill>
    <fill>
      <patternFill patternType="solid">
        <fgColor theme="2"/>
        <bgColor indexed="64"/>
      </patternFill>
    </fill>
    <fill>
      <patternFill patternType="solid">
        <fgColor theme="6" tint="0.59999389629810485"/>
        <bgColor indexed="64"/>
      </patternFill>
    </fill>
    <fill>
      <patternFill patternType="gray125">
        <fgColor theme="7"/>
        <bgColor theme="0"/>
      </patternFill>
    </fill>
    <fill>
      <patternFill patternType="solid">
        <fgColor theme="6" tint="0.79998168889431442"/>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theme="9" tint="0.39997558519241921"/>
        <bgColor indexed="64"/>
      </patternFill>
    </fill>
    <fill>
      <patternFill patternType="solid">
        <fgColor rgb="FFFFF2CC"/>
        <bgColor indexed="64"/>
      </patternFill>
    </fill>
    <fill>
      <patternFill patternType="solid">
        <fgColor rgb="FFDDEBF7"/>
        <bgColor indexed="64"/>
      </patternFill>
    </fill>
    <fill>
      <patternFill patternType="solid">
        <fgColor theme="4" tint="0.59999389629810485"/>
        <bgColor indexed="64"/>
      </patternFill>
    </fill>
    <fill>
      <patternFill patternType="solid">
        <fgColor rgb="FFFFC000"/>
        <bgColor indexed="64"/>
      </patternFill>
    </fill>
    <fill>
      <patternFill patternType="solid">
        <fgColor theme="4" tint="0.59999389629810485"/>
        <bgColor theme="9" tint="0.79995117038483843"/>
      </patternFill>
    </fill>
    <fill>
      <patternFill patternType="solid">
        <fgColor indexed="15"/>
        <bgColor indexed="31"/>
      </patternFill>
    </fill>
    <fill>
      <patternFill patternType="solid">
        <fgColor indexed="50"/>
        <bgColor indexed="64"/>
      </patternFill>
    </fill>
    <fill>
      <patternFill patternType="solid">
        <fgColor indexed="42"/>
        <bgColor indexed="64"/>
      </patternFill>
    </fill>
    <fill>
      <patternFill patternType="solid">
        <fgColor indexed="52"/>
        <bgColor indexed="64"/>
      </patternFill>
    </fill>
  </fills>
  <borders count="13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medium">
        <color indexed="64"/>
      </left>
      <right/>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top/>
      <bottom style="medium">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thick">
        <color indexed="64"/>
      </left>
      <right/>
      <top style="thick">
        <color indexed="64"/>
      </top>
      <bottom style="thick">
        <color indexed="64"/>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style="thick">
        <color indexed="64"/>
      </left>
      <right/>
      <top style="thin">
        <color indexed="64"/>
      </top>
      <bottom/>
      <diagonal/>
    </border>
    <border>
      <left style="thick">
        <color indexed="64"/>
      </left>
      <right/>
      <top/>
      <bottom style="thick">
        <color indexed="64"/>
      </bottom>
      <diagonal/>
    </border>
    <border>
      <left style="thick">
        <color indexed="64"/>
      </left>
      <right/>
      <top style="thick">
        <color indexed="64"/>
      </top>
      <bottom/>
      <diagonal/>
    </border>
    <border>
      <left style="thick">
        <color indexed="64"/>
      </left>
      <right/>
      <top/>
      <bottom/>
      <diagonal/>
    </border>
    <border>
      <left style="thick">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top/>
      <bottom style="thick">
        <color indexed="64"/>
      </bottom>
      <diagonal/>
    </border>
    <border>
      <left style="thick">
        <color indexed="64"/>
      </left>
      <right style="thick">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diagonal/>
    </border>
    <border>
      <left/>
      <right/>
      <top style="thick">
        <color indexed="64"/>
      </top>
      <bottom/>
      <diagonal/>
    </border>
    <border>
      <left style="thick">
        <color indexed="64"/>
      </left>
      <right style="medium">
        <color indexed="64"/>
      </right>
      <top style="thick">
        <color indexed="64"/>
      </top>
      <bottom style="medium">
        <color indexed="64"/>
      </bottom>
      <diagonal/>
    </border>
    <border>
      <left/>
      <right style="thin">
        <color indexed="64"/>
      </right>
      <top style="thick">
        <color indexed="64"/>
      </top>
      <bottom style="thin">
        <color indexed="64"/>
      </bottom>
      <diagonal/>
    </border>
    <border>
      <left style="thin">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medium">
        <color indexed="64"/>
      </right>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n">
        <color indexed="64"/>
      </left>
      <right style="thick">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ck">
        <color indexed="64"/>
      </left>
      <right style="thin">
        <color indexed="64"/>
      </right>
      <top style="medium">
        <color indexed="64"/>
      </top>
      <bottom style="thick">
        <color indexed="64"/>
      </bottom>
      <diagonal/>
    </border>
    <border>
      <left style="thin">
        <color indexed="64"/>
      </left>
      <right style="thick">
        <color indexed="64"/>
      </right>
      <top style="dashed">
        <color indexed="64"/>
      </top>
      <bottom style="medium">
        <color indexed="64"/>
      </bottom>
      <diagonal/>
    </border>
    <border diagonalUp="1" diagonalDown="1">
      <left style="thin">
        <color indexed="64"/>
      </left>
      <right style="thin">
        <color indexed="64"/>
      </right>
      <top style="dashed">
        <color indexed="64"/>
      </top>
      <bottom style="medium">
        <color indexed="64"/>
      </bottom>
      <diagonal style="thin">
        <color indexed="64"/>
      </diagonal>
    </border>
    <border>
      <left style="thin">
        <color indexed="64"/>
      </left>
      <right style="thin">
        <color indexed="64"/>
      </right>
      <top style="dashed">
        <color indexed="64"/>
      </top>
      <bottom style="medium">
        <color indexed="64"/>
      </bottom>
      <diagonal/>
    </border>
    <border>
      <left style="medium">
        <color indexed="64"/>
      </left>
      <right style="thin">
        <color indexed="64"/>
      </right>
      <top style="dashed">
        <color indexed="64"/>
      </top>
      <bottom style="medium">
        <color indexed="64"/>
      </bottom>
      <diagonal/>
    </border>
    <border>
      <left style="thick">
        <color indexed="64"/>
      </left>
      <right style="medium">
        <color indexed="64"/>
      </right>
      <top/>
      <bottom/>
      <diagonal/>
    </border>
    <border>
      <left style="thin">
        <color indexed="64"/>
      </left>
      <right style="thick">
        <color indexed="64"/>
      </right>
      <top style="dashed">
        <color indexed="64"/>
      </top>
      <bottom style="dashed">
        <color indexed="64"/>
      </bottom>
      <diagonal/>
    </border>
    <border diagonalUp="1" diagonalDown="1">
      <left style="thin">
        <color indexed="64"/>
      </left>
      <right style="thin">
        <color indexed="64"/>
      </right>
      <top style="dashed">
        <color indexed="64"/>
      </top>
      <bottom style="dashed">
        <color indexed="64"/>
      </bottom>
      <diagonal style="thin">
        <color indexed="64"/>
      </diagonal>
    </border>
    <border>
      <left style="thin">
        <color indexed="64"/>
      </left>
      <right style="thin">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ck">
        <color indexed="64"/>
      </right>
      <top/>
      <bottom style="dashed">
        <color indexed="64"/>
      </bottom>
      <diagonal/>
    </border>
    <border>
      <left style="thin">
        <color indexed="64"/>
      </left>
      <right style="thin">
        <color indexed="64"/>
      </right>
      <top/>
      <bottom style="dashed">
        <color indexed="64"/>
      </bottom>
      <diagonal/>
    </border>
    <border>
      <left style="medium">
        <color indexed="64"/>
      </left>
      <right style="thin">
        <color indexed="64"/>
      </right>
      <top/>
      <bottom style="dashed">
        <color indexed="64"/>
      </bottom>
      <diagonal/>
    </border>
    <border>
      <left style="thin">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ck">
        <color indexed="64"/>
      </left>
      <right style="thin">
        <color indexed="64"/>
      </right>
      <top/>
      <bottom style="medium">
        <color indexed="64"/>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n">
        <color indexed="64"/>
      </right>
      <top style="thick">
        <color indexed="64"/>
      </top>
      <bottom/>
      <diagonal/>
    </border>
    <border>
      <left style="dashed">
        <color auto="1"/>
      </left>
      <right style="medium">
        <color auto="1"/>
      </right>
      <top style="medium">
        <color auto="1"/>
      </top>
      <bottom style="medium">
        <color auto="1"/>
      </bottom>
      <diagonal/>
    </border>
    <border>
      <left style="dashed">
        <color auto="1"/>
      </left>
      <right style="dashed">
        <color auto="1"/>
      </right>
      <top style="medium">
        <color auto="1"/>
      </top>
      <bottom style="medium">
        <color auto="1"/>
      </bottom>
      <diagonal/>
    </border>
    <border>
      <left style="medium">
        <color auto="1"/>
      </left>
      <right style="dashed">
        <color auto="1"/>
      </right>
      <top style="medium">
        <color auto="1"/>
      </top>
      <bottom style="medium">
        <color auto="1"/>
      </bottom>
      <diagonal/>
    </border>
    <border>
      <left style="dashed">
        <color auto="1"/>
      </left>
      <right style="medium">
        <color auto="1"/>
      </right>
      <top/>
      <bottom style="medium">
        <color auto="1"/>
      </bottom>
      <diagonal/>
    </border>
    <border>
      <left style="medium">
        <color auto="1"/>
      </left>
      <right style="medium">
        <color indexed="64"/>
      </right>
      <top style="medium">
        <color auto="1"/>
      </top>
      <bottom style="thick">
        <color auto="1"/>
      </bottom>
      <diagonal/>
    </border>
    <border>
      <left style="medium">
        <color auto="1"/>
      </left>
      <right/>
      <top/>
      <bottom style="thick">
        <color auto="1"/>
      </bottom>
      <diagonal/>
    </border>
    <border>
      <left style="medium">
        <color auto="1"/>
      </left>
      <right/>
      <top style="thick">
        <color auto="1"/>
      </top>
      <bottom/>
      <diagonal/>
    </border>
    <border>
      <left/>
      <right style="medium">
        <color auto="1"/>
      </right>
      <top/>
      <bottom style="thick">
        <color auto="1"/>
      </bottom>
      <diagonal/>
    </border>
    <border>
      <left/>
      <right style="dashed">
        <color auto="1"/>
      </right>
      <top style="medium">
        <color auto="1"/>
      </top>
      <bottom style="medium">
        <color auto="1"/>
      </bottom>
      <diagonal/>
    </border>
    <border>
      <left/>
      <right style="thin">
        <color indexed="64"/>
      </right>
      <top style="medium">
        <color indexed="64"/>
      </top>
      <bottom style="thick">
        <color indexed="64"/>
      </bottom>
      <diagonal/>
    </border>
    <border>
      <left/>
      <right style="dashed">
        <color auto="1"/>
      </right>
      <top/>
      <bottom style="medium">
        <color auto="1"/>
      </bottom>
      <diagonal/>
    </border>
    <border>
      <left/>
      <right/>
      <top style="thin">
        <color indexed="64"/>
      </top>
      <bottom/>
      <diagonal/>
    </border>
    <border>
      <left style="medium">
        <color auto="1"/>
      </left>
      <right style="dashed">
        <color auto="1"/>
      </right>
      <top style="medium">
        <color auto="1"/>
      </top>
      <bottom/>
      <diagonal/>
    </border>
    <border>
      <left style="dashed">
        <color auto="1"/>
      </left>
      <right style="dashed">
        <color auto="1"/>
      </right>
      <top style="medium">
        <color auto="1"/>
      </top>
      <bottom/>
      <diagonal/>
    </border>
    <border>
      <left style="dashed">
        <color auto="1"/>
      </left>
      <right style="medium">
        <color auto="1"/>
      </right>
      <top style="medium">
        <color auto="1"/>
      </top>
      <bottom/>
      <diagonal/>
    </border>
    <border>
      <left style="dashed">
        <color auto="1"/>
      </left>
      <right/>
      <top style="medium">
        <color auto="1"/>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10"/>
      </left>
      <right style="thick">
        <color indexed="10"/>
      </right>
      <top style="thick">
        <color indexed="10"/>
      </top>
      <bottom style="thick">
        <color indexed="10"/>
      </bottom>
      <diagonal/>
    </border>
  </borders>
  <cellStyleXfs count="22">
    <xf numFmtId="0" fontId="0"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4" fontId="20" fillId="0" borderId="0" applyFont="0" applyFill="0" applyBorder="0" applyAlignment="0" applyProtection="0"/>
    <xf numFmtId="9" fontId="20" fillId="0" borderId="0" applyFont="0" applyFill="0" applyBorder="0" applyAlignment="0" applyProtection="0"/>
    <xf numFmtId="0" fontId="2" fillId="0" borderId="0"/>
    <xf numFmtId="0" fontId="23"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0" fontId="2" fillId="0" borderId="0"/>
    <xf numFmtId="0" fontId="20" fillId="0" borderId="0"/>
    <xf numFmtId="44" fontId="2" fillId="0" borderId="0" applyFont="0" applyFill="0" applyBorder="0" applyAlignment="0" applyProtection="0"/>
    <xf numFmtId="0" fontId="40" fillId="0" borderId="0"/>
    <xf numFmtId="44" fontId="40" fillId="0" borderId="0" applyFont="0" applyFill="0" applyBorder="0" applyAlignment="0" applyProtection="0"/>
    <xf numFmtId="0" fontId="53" fillId="0" borderId="0"/>
    <xf numFmtId="44" fontId="2" fillId="0" borderId="0" applyFont="0" applyFill="0" applyBorder="0" applyAlignment="0" applyProtection="0"/>
    <xf numFmtId="0" fontId="71" fillId="0" borderId="0" applyNumberFormat="0" applyFill="0" applyBorder="0" applyAlignment="0" applyProtection="0"/>
  </cellStyleXfs>
  <cellXfs count="1751">
    <xf numFmtId="0" fontId="0" fillId="0" borderId="0" xfId="0"/>
    <xf numFmtId="0" fontId="3" fillId="0" borderId="0" xfId="1" applyFont="1" applyProtection="1">
      <protection locked="0"/>
    </xf>
    <xf numFmtId="0" fontId="3" fillId="0" borderId="0" xfId="2" applyFont="1" applyProtection="1">
      <protection locked="0"/>
    </xf>
    <xf numFmtId="0" fontId="3" fillId="0" borderId="0" xfId="0" applyFont="1" applyProtection="1">
      <protection locked="0"/>
    </xf>
    <xf numFmtId="0" fontId="5" fillId="0" borderId="0" xfId="1" applyFont="1" applyProtection="1">
      <protection locked="0"/>
    </xf>
    <xf numFmtId="0" fontId="6" fillId="0" borderId="0" xfId="1" applyFont="1" applyAlignment="1" applyProtection="1">
      <alignment horizontal="center" vertical="center" wrapText="1"/>
      <protection locked="0"/>
    </xf>
    <xf numFmtId="0" fontId="3" fillId="0" borderId="0" xfId="1" applyFont="1" applyAlignment="1" applyProtection="1">
      <alignment horizontal="left"/>
      <protection locked="0"/>
    </xf>
    <xf numFmtId="0" fontId="6" fillId="2" borderId="4" xfId="3" applyFont="1" applyFill="1" applyBorder="1" applyAlignment="1" applyProtection="1">
      <alignment horizontal="center" vertical="center" wrapText="1"/>
    </xf>
    <xf numFmtId="0" fontId="6" fillId="2" borderId="4" xfId="3" applyFont="1" applyFill="1" applyBorder="1" applyAlignment="1" applyProtection="1">
      <alignment vertical="center" wrapText="1"/>
    </xf>
    <xf numFmtId="0" fontId="6" fillId="5" borderId="4" xfId="3" applyFont="1" applyFill="1" applyBorder="1" applyAlignment="1" applyProtection="1">
      <alignment horizontal="center" vertical="center" wrapText="1"/>
    </xf>
    <xf numFmtId="0" fontId="6" fillId="5" borderId="4" xfId="3" applyFont="1" applyFill="1" applyBorder="1" applyAlignment="1" applyProtection="1">
      <alignment vertical="center" wrapText="1"/>
    </xf>
    <xf numFmtId="0" fontId="3" fillId="0" borderId="0" xfId="3" applyFont="1" applyProtection="1">
      <protection locked="0"/>
    </xf>
    <xf numFmtId="0" fontId="3" fillId="4" borderId="4" xfId="5" applyFont="1" applyFill="1" applyBorder="1" applyAlignment="1" applyProtection="1">
      <alignment horizontal="center" vertical="center"/>
      <protection locked="0"/>
    </xf>
    <xf numFmtId="0" fontId="3" fillId="0" borderId="0" xfId="1" applyFont="1" applyFill="1" applyBorder="1" applyAlignment="1" applyProtection="1">
      <alignment horizontal="left" vertical="center" wrapText="1"/>
      <protection locked="0"/>
    </xf>
    <xf numFmtId="0" fontId="3" fillId="0" borderId="0" xfId="1" applyFont="1" applyBorder="1" applyAlignment="1" applyProtection="1">
      <alignment horizontal="left" vertical="center" wrapText="1"/>
      <protection locked="0"/>
    </xf>
    <xf numFmtId="0" fontId="14" fillId="0" borderId="0" xfId="0" applyFont="1" applyProtection="1">
      <protection locked="0"/>
    </xf>
    <xf numFmtId="0" fontId="15" fillId="0" borderId="0" xfId="0" applyFont="1" applyProtection="1">
      <protection locked="0"/>
    </xf>
    <xf numFmtId="0" fontId="15" fillId="0" borderId="0" xfId="0" applyFont="1"/>
    <xf numFmtId="4" fontId="15" fillId="0" borderId="0" xfId="0" applyNumberFormat="1" applyFont="1" applyProtection="1">
      <protection locked="0"/>
    </xf>
    <xf numFmtId="0" fontId="15" fillId="0" borderId="0" xfId="0" applyFont="1" applyAlignment="1" applyProtection="1">
      <alignment vertical="center"/>
      <protection locked="0"/>
    </xf>
    <xf numFmtId="0" fontId="16" fillId="0" borderId="0" xfId="0" applyFont="1"/>
    <xf numFmtId="0" fontId="3" fillId="0" borderId="0" xfId="1" applyFont="1" applyAlignment="1" applyProtection="1">
      <alignment vertical="center"/>
      <protection locked="0"/>
    </xf>
    <xf numFmtId="0" fontId="6" fillId="2" borderId="4" xfId="0" applyFont="1" applyFill="1" applyBorder="1" applyAlignment="1">
      <alignment vertical="center" wrapText="1"/>
    </xf>
    <xf numFmtId="164" fontId="3" fillId="0" borderId="9" xfId="4" applyNumberFormat="1" applyFont="1" applyBorder="1" applyAlignment="1" applyProtection="1">
      <alignment vertical="center" wrapText="1"/>
      <protection locked="0"/>
    </xf>
    <xf numFmtId="0" fontId="3" fillId="0" borderId="0" xfId="1" applyFont="1" applyBorder="1" applyAlignment="1" applyProtection="1">
      <alignment horizontal="center" vertical="center" wrapText="1"/>
      <protection locked="0"/>
    </xf>
    <xf numFmtId="0" fontId="6" fillId="5" borderId="6" xfId="0" applyFont="1" applyFill="1" applyBorder="1" applyAlignment="1" applyProtection="1">
      <alignment horizontal="center" vertical="center"/>
    </xf>
    <xf numFmtId="0" fontId="3" fillId="4" borderId="11" xfId="5" applyFont="1" applyFill="1" applyBorder="1" applyAlignment="1" applyProtection="1">
      <alignment horizontal="center" vertical="center"/>
      <protection locked="0"/>
    </xf>
    <xf numFmtId="0" fontId="15" fillId="0" borderId="0" xfId="0" applyFont="1" applyAlignment="1" applyProtection="1">
      <alignment wrapText="1"/>
      <protection locked="0"/>
    </xf>
    <xf numFmtId="0" fontId="6" fillId="2" borderId="4" xfId="0" applyFont="1" applyFill="1" applyBorder="1" applyAlignment="1">
      <alignment horizontal="center" vertical="center" wrapText="1"/>
    </xf>
    <xf numFmtId="0" fontId="3" fillId="0" borderId="0" xfId="1" applyFont="1" applyAlignment="1">
      <alignment vertical="center"/>
    </xf>
    <xf numFmtId="0" fontId="3" fillId="0" borderId="0" xfId="5" applyFont="1" applyProtection="1">
      <protection locked="0"/>
    </xf>
    <xf numFmtId="0" fontId="15" fillId="0" borderId="0" xfId="0" applyFont="1" applyAlignment="1" applyProtection="1">
      <alignment horizontal="right"/>
      <protection locked="0"/>
    </xf>
    <xf numFmtId="0" fontId="3" fillId="0" borderId="0" xfId="8" applyFont="1" applyProtection="1">
      <protection locked="0"/>
    </xf>
    <xf numFmtId="0" fontId="3" fillId="0" borderId="0" xfId="8" applyFont="1" applyAlignment="1" applyProtection="1">
      <alignment horizontal="right"/>
      <protection locked="0"/>
    </xf>
    <xf numFmtId="4" fontId="3" fillId="0" borderId="0" xfId="8" applyNumberFormat="1" applyFont="1" applyProtection="1">
      <protection locked="0"/>
    </xf>
    <xf numFmtId="0" fontId="24" fillId="0" borderId="0" xfId="9" applyFont="1" applyAlignment="1" applyProtection="1">
      <protection locked="0"/>
    </xf>
    <xf numFmtId="0" fontId="15" fillId="0" borderId="0" xfId="0" applyNumberFormat="1" applyFont="1" applyAlignment="1" applyProtection="1">
      <alignment vertical="center"/>
      <protection locked="0"/>
    </xf>
    <xf numFmtId="0" fontId="6" fillId="0" borderId="4" xfId="0" applyFont="1" applyBorder="1" applyAlignment="1" applyProtection="1">
      <alignment horizontal="center" vertical="center" wrapText="1"/>
    </xf>
    <xf numFmtId="0" fontId="6" fillId="0" borderId="4" xfId="0" applyFont="1" applyBorder="1" applyAlignment="1" applyProtection="1">
      <alignment horizontal="right" vertical="center" wrapText="1"/>
    </xf>
    <xf numFmtId="4" fontId="6" fillId="0" borderId="4" xfId="0" applyNumberFormat="1" applyFont="1" applyBorder="1" applyAlignment="1" applyProtection="1">
      <alignment horizontal="center" vertical="center" wrapText="1"/>
    </xf>
    <xf numFmtId="0" fontId="15" fillId="10" borderId="4" xfId="0" applyFont="1" applyFill="1" applyBorder="1" applyAlignment="1" applyProtection="1">
      <alignment horizontal="center"/>
      <protection locked="0"/>
    </xf>
    <xf numFmtId="0" fontId="3" fillId="10" borderId="4" xfId="0" applyFont="1" applyFill="1" applyBorder="1" applyAlignment="1" applyProtection="1">
      <alignment horizontal="center" vertical="center"/>
      <protection locked="0"/>
    </xf>
    <xf numFmtId="0" fontId="3" fillId="10" borderId="4" xfId="0" applyFont="1" applyFill="1" applyBorder="1" applyProtection="1">
      <protection locked="0"/>
    </xf>
    <xf numFmtId="4" fontId="15" fillId="10" borderId="4" xfId="0" applyNumberFormat="1" applyFont="1" applyFill="1" applyBorder="1" applyProtection="1">
      <protection locked="0"/>
    </xf>
    <xf numFmtId="0" fontId="15" fillId="10" borderId="4" xfId="0" applyFont="1" applyFill="1" applyBorder="1" applyProtection="1">
      <protection locked="0"/>
    </xf>
    <xf numFmtId="0" fontId="15" fillId="0" borderId="4" xfId="0" applyFont="1" applyFill="1" applyBorder="1" applyAlignment="1" applyProtection="1">
      <alignment horizontal="center"/>
      <protection locked="0"/>
    </xf>
    <xf numFmtId="0" fontId="3" fillId="7" borderId="4" xfId="0" applyFont="1" applyFill="1" applyBorder="1" applyAlignment="1" applyProtection="1">
      <alignment horizontal="center" vertical="center"/>
      <protection locked="0"/>
    </xf>
    <xf numFmtId="0" fontId="3" fillId="0" borderId="4" xfId="0" applyFont="1" applyFill="1" applyBorder="1" applyProtection="1">
      <protection locked="0"/>
    </xf>
    <xf numFmtId="4" fontId="15" fillId="0" borderId="4" xfId="0" applyNumberFormat="1" applyFont="1" applyFill="1" applyBorder="1" applyProtection="1">
      <protection locked="0"/>
    </xf>
    <xf numFmtId="0" fontId="15" fillId="0" borderId="4" xfId="0" applyFont="1" applyFill="1" applyBorder="1" applyProtection="1">
      <protection locked="0"/>
    </xf>
    <xf numFmtId="0" fontId="15" fillId="11" borderId="4" xfId="0" applyFont="1" applyFill="1" applyBorder="1" applyAlignment="1" applyProtection="1">
      <alignment horizontal="center"/>
      <protection locked="0"/>
    </xf>
    <xf numFmtId="0" fontId="3" fillId="11" borderId="4" xfId="0" applyFont="1" applyFill="1" applyBorder="1" applyAlignment="1" applyProtection="1">
      <alignment horizontal="center" vertical="center"/>
      <protection locked="0"/>
    </xf>
    <xf numFmtId="0" fontId="3" fillId="11" borderId="4" xfId="0" applyFont="1" applyFill="1" applyBorder="1" applyProtection="1">
      <protection locked="0"/>
    </xf>
    <xf numFmtId="4" fontId="15" fillId="11" borderId="4" xfId="0" applyNumberFormat="1" applyFont="1" applyFill="1" applyBorder="1" applyProtection="1">
      <protection locked="0"/>
    </xf>
    <xf numFmtId="0" fontId="15" fillId="11" borderId="4" xfId="0" applyFont="1" applyFill="1" applyBorder="1" applyProtection="1">
      <protection locked="0"/>
    </xf>
    <xf numFmtId="165" fontId="15" fillId="0" borderId="0" xfId="0" applyNumberFormat="1" applyFont="1" applyProtection="1">
      <protection locked="0"/>
    </xf>
    <xf numFmtId="4" fontId="15" fillId="0" borderId="23" xfId="0" applyNumberFormat="1" applyFont="1" applyFill="1" applyBorder="1" applyProtection="1">
      <protection locked="0"/>
    </xf>
    <xf numFmtId="0" fontId="3" fillId="10" borderId="4" xfId="0" applyFont="1" applyFill="1" applyBorder="1" applyAlignment="1" applyProtection="1">
      <alignment horizontal="center"/>
      <protection locked="0"/>
    </xf>
    <xf numFmtId="0" fontId="15" fillId="6" borderId="4" xfId="0" applyFont="1" applyFill="1" applyBorder="1" applyAlignment="1" applyProtection="1">
      <alignment horizontal="center"/>
      <protection locked="0"/>
    </xf>
    <xf numFmtId="0" fontId="3" fillId="6" borderId="4" xfId="0" applyFont="1" applyFill="1" applyBorder="1" applyAlignment="1" applyProtection="1">
      <alignment horizontal="center"/>
      <protection locked="0"/>
    </xf>
    <xf numFmtId="0" fontId="3" fillId="6" borderId="4" xfId="0" applyFont="1" applyFill="1" applyBorder="1" applyProtection="1">
      <protection locked="0"/>
    </xf>
    <xf numFmtId="4" fontId="15" fillId="6" borderId="4" xfId="0" applyNumberFormat="1" applyFont="1" applyFill="1" applyBorder="1" applyProtection="1">
      <protection locked="0"/>
    </xf>
    <xf numFmtId="0" fontId="15" fillId="6" borderId="4" xfId="0" applyFont="1" applyFill="1" applyBorder="1" applyProtection="1">
      <protection locked="0"/>
    </xf>
    <xf numFmtId="0" fontId="3" fillId="4" borderId="4" xfId="0" applyFont="1" applyFill="1" applyBorder="1" applyAlignment="1" applyProtection="1">
      <alignment horizontal="center"/>
      <protection locked="0"/>
    </xf>
    <xf numFmtId="0" fontId="6" fillId="0" borderId="0" xfId="0" applyFont="1" applyFill="1" applyBorder="1" applyProtection="1">
      <protection locked="0"/>
    </xf>
    <xf numFmtId="0" fontId="15" fillId="0" borderId="0" xfId="0" applyFont="1" applyFill="1" applyBorder="1" applyProtection="1">
      <protection locked="0"/>
    </xf>
    <xf numFmtId="8" fontId="3" fillId="0" borderId="0" xfId="0" applyNumberFormat="1" applyFont="1" applyFill="1" applyBorder="1" applyProtection="1">
      <protection locked="0"/>
    </xf>
    <xf numFmtId="0" fontId="3" fillId="0" borderId="4"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center"/>
      <protection locked="0"/>
    </xf>
    <xf numFmtId="0" fontId="3" fillId="11" borderId="4" xfId="0" applyFont="1" applyFill="1" applyBorder="1" applyAlignment="1" applyProtection="1">
      <alignment horizontal="center"/>
      <protection locked="0"/>
    </xf>
    <xf numFmtId="0" fontId="3" fillId="0" borderId="4" xfId="0" applyFont="1" applyBorder="1" applyAlignment="1" applyProtection="1">
      <alignment horizontal="center"/>
      <protection locked="0"/>
    </xf>
    <xf numFmtId="0" fontId="3" fillId="4" borderId="4" xfId="0" applyFont="1" applyFill="1" applyBorder="1" applyAlignment="1" applyProtection="1">
      <alignment horizontal="center" vertical="center"/>
      <protection locked="0"/>
    </xf>
    <xf numFmtId="0" fontId="3" fillId="6" borderId="4" xfId="0" applyFont="1" applyFill="1" applyBorder="1" applyAlignment="1" applyProtection="1">
      <alignment horizontal="center" vertical="center"/>
      <protection locked="0"/>
    </xf>
    <xf numFmtId="10" fontId="15" fillId="0" borderId="0" xfId="0" applyNumberFormat="1" applyFont="1" applyFill="1" applyBorder="1" applyProtection="1">
      <protection locked="0"/>
    </xf>
    <xf numFmtId="8" fontId="15" fillId="0" borderId="0" xfId="0" applyNumberFormat="1" applyFont="1" applyFill="1" applyBorder="1" applyProtection="1">
      <protection locked="0"/>
    </xf>
    <xf numFmtId="0" fontId="15" fillId="0" borderId="0" xfId="0" applyFont="1" applyFill="1" applyBorder="1" applyAlignment="1" applyProtection="1">
      <alignment wrapText="1"/>
      <protection locked="0"/>
    </xf>
    <xf numFmtId="4" fontId="15" fillId="0" borderId="0" xfId="0" applyNumberFormat="1" applyFont="1" applyFill="1" applyBorder="1" applyProtection="1">
      <protection locked="0"/>
    </xf>
    <xf numFmtId="0" fontId="6" fillId="0" borderId="4" xfId="3" applyFont="1" applyBorder="1" applyAlignment="1" applyProtection="1">
      <alignment horizontal="left" vertical="center" wrapText="1"/>
    </xf>
    <xf numFmtId="9" fontId="3" fillId="0" borderId="4" xfId="3" applyNumberFormat="1" applyFont="1" applyBorder="1" applyAlignment="1" applyProtection="1">
      <alignment vertical="center"/>
      <protection locked="0"/>
    </xf>
    <xf numFmtId="4" fontId="6" fillId="0" borderId="4" xfId="3" applyNumberFormat="1" applyFont="1" applyBorder="1" applyAlignment="1" applyProtection="1">
      <alignment vertical="center"/>
      <protection locked="0"/>
    </xf>
    <xf numFmtId="10" fontId="3" fillId="0" borderId="4" xfId="3" applyNumberFormat="1" applyFont="1" applyBorder="1" applyAlignment="1" applyProtection="1">
      <alignment vertical="center"/>
      <protection locked="0"/>
    </xf>
    <xf numFmtId="4" fontId="3" fillId="0" borderId="0" xfId="3" applyNumberFormat="1" applyFont="1" applyAlignment="1" applyProtection="1">
      <alignment vertical="center"/>
      <protection locked="0"/>
    </xf>
    <xf numFmtId="10" fontId="3" fillId="0" borderId="0" xfId="3" applyNumberFormat="1" applyFont="1" applyAlignment="1" applyProtection="1">
      <alignment vertical="center"/>
      <protection locked="0"/>
    </xf>
    <xf numFmtId="0" fontId="6" fillId="0" borderId="4" xfId="3" applyFont="1" applyBorder="1" applyAlignment="1" applyProtection="1">
      <alignment horizontal="center" vertical="center" wrapText="1"/>
    </xf>
    <xf numFmtId="0" fontId="3" fillId="5" borderId="4" xfId="3" applyFont="1" applyFill="1" applyBorder="1" applyAlignment="1" applyProtection="1">
      <alignment vertical="center" wrapText="1"/>
    </xf>
    <xf numFmtId="165" fontId="3" fillId="5" borderId="4" xfId="3" applyNumberFormat="1" applyFont="1" applyFill="1" applyBorder="1" applyAlignment="1" applyProtection="1">
      <alignment horizontal="center" vertical="center"/>
      <protection locked="0"/>
    </xf>
    <xf numFmtId="0" fontId="3" fillId="9" borderId="4" xfId="3" applyFont="1" applyFill="1" applyBorder="1" applyAlignment="1" applyProtection="1">
      <alignment vertical="center" wrapText="1"/>
    </xf>
    <xf numFmtId="165" fontId="3" fillId="9" borderId="4" xfId="3" applyNumberFormat="1" applyFont="1" applyFill="1" applyBorder="1" applyAlignment="1" applyProtection="1">
      <alignment horizontal="center" vertical="center"/>
      <protection locked="0"/>
    </xf>
    <xf numFmtId="165" fontId="15" fillId="11" borderId="4" xfId="0" applyNumberFormat="1" applyFont="1" applyFill="1" applyBorder="1" applyAlignment="1" applyProtection="1">
      <alignment vertical="center"/>
      <protection locked="0"/>
    </xf>
    <xf numFmtId="0" fontId="15" fillId="0" borderId="0" xfId="0" applyFont="1" applyFill="1" applyBorder="1" applyAlignment="1" applyProtection="1">
      <protection locked="0"/>
    </xf>
    <xf numFmtId="0" fontId="15" fillId="0" borderId="0" xfId="0" applyFont="1" applyFill="1" applyBorder="1" applyAlignment="1" applyProtection="1">
      <alignment vertical="center"/>
      <protection locked="0"/>
    </xf>
    <xf numFmtId="0" fontId="3" fillId="0" borderId="0" xfId="0" applyFont="1" applyFill="1" applyBorder="1" applyProtection="1">
      <protection locked="0"/>
    </xf>
    <xf numFmtId="10" fontId="3" fillId="0" borderId="0" xfId="0" applyNumberFormat="1" applyFont="1" applyFill="1" applyBorder="1" applyProtection="1">
      <protection locked="0"/>
    </xf>
    <xf numFmtId="8" fontId="3" fillId="0" borderId="0" xfId="0" applyNumberFormat="1" applyFont="1" applyFill="1" applyBorder="1" applyAlignment="1" applyProtection="1">
      <alignment horizontal="right" vertical="center"/>
      <protection locked="0"/>
    </xf>
    <xf numFmtId="0" fontId="6" fillId="0" borderId="0" xfId="0" applyFont="1" applyFill="1" applyBorder="1" applyAlignment="1" applyProtection="1">
      <alignment vertical="center" wrapText="1"/>
      <protection locked="0"/>
    </xf>
    <xf numFmtId="8" fontId="6" fillId="0" borderId="0" xfId="0" applyNumberFormat="1" applyFont="1" applyFill="1" applyBorder="1" applyAlignment="1" applyProtection="1">
      <alignment horizontal="right" vertical="center"/>
      <protection locked="0"/>
    </xf>
    <xf numFmtId="0" fontId="15" fillId="0" borderId="0" xfId="0" applyFont="1" applyFill="1" applyBorder="1" applyAlignment="1" applyProtection="1">
      <alignment horizontal="right"/>
      <protection locked="0"/>
    </xf>
    <xf numFmtId="0" fontId="6" fillId="0" borderId="0"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center"/>
      <protection locked="0"/>
    </xf>
    <xf numFmtId="0" fontId="6" fillId="5" borderId="37" xfId="0" applyFont="1" applyFill="1" applyBorder="1" applyProtection="1"/>
    <xf numFmtId="8" fontId="3" fillId="5" borderId="19" xfId="0" applyNumberFormat="1" applyFont="1" applyFill="1" applyBorder="1" applyProtection="1">
      <protection locked="0"/>
    </xf>
    <xf numFmtId="0" fontId="2" fillId="0" borderId="0" xfId="5" applyProtection="1">
      <protection locked="0"/>
    </xf>
    <xf numFmtId="0" fontId="2" fillId="0" borderId="0" xfId="5" applyAlignment="1" applyProtection="1">
      <alignment horizontal="center"/>
      <protection locked="0"/>
    </xf>
    <xf numFmtId="0" fontId="2" fillId="0" borderId="0" xfId="5" applyAlignment="1" applyProtection="1">
      <alignment vertical="center"/>
      <protection locked="0"/>
    </xf>
    <xf numFmtId="0" fontId="5" fillId="0" borderId="0" xfId="1" applyFont="1" applyProtection="1"/>
    <xf numFmtId="0" fontId="3" fillId="0" borderId="0" xfId="1" applyFont="1" applyProtection="1"/>
    <xf numFmtId="0" fontId="28" fillId="0" borderId="0" xfId="5" applyFont="1" applyFill="1" applyAlignment="1" applyProtection="1">
      <alignment horizontal="left"/>
      <protection locked="0"/>
    </xf>
    <xf numFmtId="0" fontId="28" fillId="0" borderId="0" xfId="5" applyFont="1" applyAlignment="1" applyProtection="1">
      <alignment horizontal="left" vertical="center"/>
      <protection locked="0"/>
    </xf>
    <xf numFmtId="0" fontId="29" fillId="0" borderId="0" xfId="5" applyFont="1" applyAlignment="1" applyProtection="1">
      <alignment vertical="center"/>
      <protection locked="0"/>
    </xf>
    <xf numFmtId="0" fontId="28" fillId="0" borderId="0" xfId="5" applyFont="1" applyProtection="1">
      <protection locked="0"/>
    </xf>
    <xf numFmtId="0" fontId="2" fillId="0" borderId="0" xfId="5" applyFont="1" applyProtection="1">
      <protection locked="0"/>
    </xf>
    <xf numFmtId="0" fontId="5" fillId="0" borderId="0" xfId="1" applyFont="1" applyAlignment="1" applyProtection="1">
      <alignment horizontal="left"/>
      <protection locked="0"/>
    </xf>
    <xf numFmtId="0" fontId="30" fillId="0" borderId="0" xfId="5" applyFont="1" applyFill="1" applyProtection="1">
      <protection locked="0"/>
    </xf>
    <xf numFmtId="0" fontId="31" fillId="0" borderId="0" xfId="5" applyFont="1" applyProtection="1">
      <protection locked="0"/>
    </xf>
    <xf numFmtId="0" fontId="6" fillId="2" borderId="8" xfId="5" applyFont="1" applyFill="1" applyBorder="1" applyAlignment="1" applyProtection="1">
      <alignment horizontal="center" vertical="center" wrapText="1"/>
      <protection locked="0"/>
    </xf>
    <xf numFmtId="0" fontId="6" fillId="2" borderId="4" xfId="5" applyFont="1" applyFill="1" applyBorder="1" applyAlignment="1" applyProtection="1">
      <alignment horizontal="center" vertical="center" wrapText="1"/>
      <protection locked="0"/>
    </xf>
    <xf numFmtId="0" fontId="6" fillId="2" borderId="4" xfId="5" applyFont="1" applyFill="1" applyBorder="1" applyAlignment="1" applyProtection="1">
      <alignment vertical="center"/>
      <protection locked="0"/>
    </xf>
    <xf numFmtId="0" fontId="6" fillId="2" borderId="4" xfId="5"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left" vertical="center" wrapText="1"/>
      <protection locked="0"/>
    </xf>
    <xf numFmtId="0" fontId="3" fillId="0" borderId="10"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center" vertical="center" wrapText="1"/>
      <protection locked="0"/>
    </xf>
    <xf numFmtId="0" fontId="3" fillId="0" borderId="11" xfId="0" applyFont="1" applyFill="1" applyBorder="1" applyAlignment="1" applyProtection="1">
      <alignment horizontal="left" vertical="center" wrapText="1"/>
      <protection locked="0"/>
    </xf>
    <xf numFmtId="0" fontId="3" fillId="0" borderId="0" xfId="8" applyFont="1" applyAlignment="1" applyProtection="1">
      <alignment vertical="center"/>
      <protection locked="0"/>
    </xf>
    <xf numFmtId="0" fontId="3" fillId="0" borderId="0" xfId="11" applyFont="1" applyAlignment="1" applyProtection="1">
      <alignment vertical="center"/>
      <protection locked="0"/>
    </xf>
    <xf numFmtId="0" fontId="3" fillId="0" borderId="0" xfId="0" applyFont="1" applyAlignment="1" applyProtection="1">
      <alignment vertical="center"/>
      <protection locked="0"/>
    </xf>
    <xf numFmtId="0" fontId="7" fillId="0" borderId="0" xfId="1" applyFont="1" applyProtection="1"/>
    <xf numFmtId="0" fontId="33" fillId="0" borderId="0" xfId="0" applyFont="1" applyAlignment="1" applyProtection="1">
      <alignment vertical="center"/>
      <protection locked="0"/>
    </xf>
    <xf numFmtId="0" fontId="17" fillId="3" borderId="1" xfId="0" applyFont="1" applyFill="1" applyBorder="1" applyAlignment="1" applyProtection="1">
      <alignment vertical="center" wrapText="1"/>
    </xf>
    <xf numFmtId="0" fontId="6" fillId="5" borderId="4" xfId="8" applyFont="1" applyFill="1" applyBorder="1" applyAlignment="1" applyProtection="1">
      <alignment vertical="center" wrapText="1"/>
    </xf>
    <xf numFmtId="4" fontId="6" fillId="8" borderId="4" xfId="8" applyNumberFormat="1" applyFont="1" applyFill="1" applyBorder="1" applyAlignment="1" applyProtection="1">
      <alignment vertical="center" wrapText="1"/>
    </xf>
    <xf numFmtId="0" fontId="15" fillId="0" borderId="0" xfId="0" applyFont="1" applyAlignment="1" applyProtection="1">
      <alignment vertical="center"/>
    </xf>
    <xf numFmtId="0" fontId="6" fillId="6" borderId="4" xfId="12" applyFont="1" applyFill="1" applyBorder="1" applyAlignment="1" applyProtection="1">
      <alignment vertical="center" wrapText="1"/>
    </xf>
    <xf numFmtId="0" fontId="6" fillId="6" borderId="4" xfId="8" applyFont="1" applyFill="1" applyBorder="1" applyAlignment="1" applyProtection="1">
      <alignment horizontal="center" vertical="center" wrapText="1"/>
    </xf>
    <xf numFmtId="0" fontId="6" fillId="6" borderId="4" xfId="12" applyFont="1" applyFill="1" applyBorder="1" applyAlignment="1" applyProtection="1">
      <alignment horizontal="center" vertical="center" wrapText="1"/>
    </xf>
    <xf numFmtId="0" fontId="18" fillId="13" borderId="4" xfId="0" applyFont="1" applyFill="1" applyBorder="1" applyAlignment="1">
      <alignment horizontal="center" wrapText="1"/>
    </xf>
    <xf numFmtId="2" fontId="15" fillId="0" borderId="4" xfId="6" applyNumberFormat="1" applyFont="1" applyBorder="1"/>
    <xf numFmtId="2" fontId="15" fillId="0" borderId="4" xfId="0" applyNumberFormat="1" applyFont="1" applyBorder="1"/>
    <xf numFmtId="2" fontId="15" fillId="13" borderId="4" xfId="0" applyNumberFormat="1" applyFont="1" applyFill="1" applyBorder="1"/>
    <xf numFmtId="2" fontId="14" fillId="2" borderId="4" xfId="0" applyNumberFormat="1" applyFont="1" applyFill="1" applyBorder="1"/>
    <xf numFmtId="2" fontId="14" fillId="13" borderId="4" xfId="0" applyNumberFormat="1" applyFont="1" applyFill="1" applyBorder="1"/>
    <xf numFmtId="2" fontId="14" fillId="12" borderId="4" xfId="0" applyNumberFormat="1" applyFont="1" applyFill="1" applyBorder="1"/>
    <xf numFmtId="0" fontId="3" fillId="0" borderId="0" xfId="12" applyFont="1" applyProtection="1">
      <protection locked="0"/>
    </xf>
    <xf numFmtId="0" fontId="3" fillId="0" borderId="0" xfId="2" applyFont="1" applyAlignment="1" applyProtection="1">
      <alignment vertical="center"/>
      <protection locked="0"/>
    </xf>
    <xf numFmtId="0" fontId="6" fillId="2" borderId="6" xfId="1" applyFont="1" applyFill="1" applyBorder="1" applyAlignment="1" applyProtection="1">
      <alignment vertical="center" wrapText="1"/>
    </xf>
    <xf numFmtId="0" fontId="3" fillId="0" borderId="0" xfId="3" applyFont="1" applyBorder="1" applyAlignment="1" applyProtection="1">
      <alignment horizontal="center" vertical="center" wrapText="1"/>
      <protection locked="0"/>
    </xf>
    <xf numFmtId="0" fontId="6" fillId="2" borderId="4" xfId="1" applyFont="1" applyFill="1" applyBorder="1" applyAlignment="1" applyProtection="1">
      <alignment vertical="center" wrapText="1"/>
    </xf>
    <xf numFmtId="0" fontId="3" fillId="0" borderId="0" xfId="12" applyFont="1" applyBorder="1" applyAlignment="1" applyProtection="1">
      <alignment vertical="center" wrapText="1"/>
      <protection locked="0"/>
    </xf>
    <xf numFmtId="4" fontId="3" fillId="0" borderId="0" xfId="12" applyNumberFormat="1" applyFont="1" applyBorder="1" applyAlignment="1" applyProtection="1">
      <alignment vertical="center" wrapText="1"/>
      <protection locked="0"/>
    </xf>
    <xf numFmtId="4" fontId="3" fillId="0" borderId="0" xfId="12" applyNumberFormat="1" applyFont="1" applyBorder="1" applyAlignment="1" applyProtection="1">
      <alignment horizontal="left" vertical="center" wrapText="1"/>
      <protection locked="0"/>
    </xf>
    <xf numFmtId="0" fontId="6" fillId="2" borderId="4" xfId="12" applyFont="1" applyFill="1" applyBorder="1" applyAlignment="1" applyProtection="1">
      <alignment vertical="center" wrapText="1"/>
    </xf>
    <xf numFmtId="9" fontId="34" fillId="0" borderId="0" xfId="12" applyNumberFormat="1" applyFont="1" applyBorder="1" applyAlignment="1" applyProtection="1">
      <alignment horizontal="center" vertical="center"/>
      <protection locked="0"/>
    </xf>
    <xf numFmtId="0" fontId="3" fillId="0" borderId="0" xfId="12" applyFont="1" applyBorder="1" applyAlignment="1" applyProtection="1">
      <alignment horizontal="left" vertical="center" wrapText="1"/>
      <protection locked="0"/>
    </xf>
    <xf numFmtId="14" fontId="3" fillId="0" borderId="0" xfId="12" applyNumberFormat="1" applyFont="1" applyBorder="1" applyAlignment="1" applyProtection="1">
      <alignment vertical="center" wrapText="1"/>
      <protection locked="0"/>
    </xf>
    <xf numFmtId="0" fontId="6" fillId="0" borderId="0" xfId="12" applyFont="1" applyFill="1" applyAlignment="1" applyProtection="1">
      <alignment vertical="center"/>
    </xf>
    <xf numFmtId="0" fontId="3" fillId="0" borderId="0" xfId="12" applyFont="1" applyFill="1" applyProtection="1">
      <protection locked="0"/>
    </xf>
    <xf numFmtId="0" fontId="6" fillId="0" borderId="0" xfId="12"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165" fontId="6" fillId="5" borderId="4" xfId="14" applyNumberFormat="1" applyFont="1" applyFill="1" applyBorder="1" applyAlignment="1" applyProtection="1">
      <alignment horizontal="center" vertical="center" wrapText="1"/>
    </xf>
    <xf numFmtId="0" fontId="6" fillId="5" borderId="4" xfId="12" applyFont="1" applyFill="1" applyBorder="1" applyAlignment="1" applyProtection="1">
      <alignment vertical="center" wrapText="1"/>
    </xf>
    <xf numFmtId="4" fontId="6" fillId="8" borderId="4" xfId="12" applyNumberFormat="1" applyFont="1" applyFill="1" applyBorder="1" applyAlignment="1" applyProtection="1">
      <alignment vertical="center" wrapText="1"/>
    </xf>
    <xf numFmtId="4" fontId="6" fillId="0" borderId="0" xfId="12" applyNumberFormat="1" applyFont="1" applyFill="1" applyBorder="1" applyAlignment="1" applyProtection="1">
      <alignment horizontal="right" vertical="center" wrapText="1"/>
    </xf>
    <xf numFmtId="4" fontId="6" fillId="0" borderId="0" xfId="12" applyNumberFormat="1" applyFont="1" applyFill="1" applyBorder="1" applyAlignment="1" applyProtection="1">
      <alignment vertical="center" wrapText="1"/>
      <protection locked="0"/>
    </xf>
    <xf numFmtId="0" fontId="3" fillId="0" borderId="0" xfId="1" applyFont="1" applyBorder="1" applyAlignment="1" applyProtection="1">
      <alignment horizontal="right" vertical="center"/>
    </xf>
    <xf numFmtId="0" fontId="3" fillId="0" borderId="0" xfId="0" applyFont="1" applyFill="1" applyBorder="1" applyAlignment="1" applyProtection="1">
      <alignment vertical="center"/>
      <protection locked="0"/>
    </xf>
    <xf numFmtId="10" fontId="34" fillId="0" borderId="0" xfId="4" applyNumberFormat="1" applyFont="1" applyAlignment="1" applyProtection="1">
      <alignment horizontal="center" vertical="center"/>
      <protection locked="0"/>
    </xf>
    <xf numFmtId="49" fontId="6" fillId="0" borderId="0" xfId="3" applyNumberFormat="1" applyFont="1" applyFill="1" applyBorder="1" applyAlignment="1" applyProtection="1">
      <alignment horizontal="right" vertical="top" wrapText="1"/>
    </xf>
    <xf numFmtId="4" fontId="6" fillId="0" borderId="0" xfId="12" applyNumberFormat="1" applyFont="1" applyBorder="1" applyProtection="1">
      <protection locked="0"/>
    </xf>
    <xf numFmtId="0" fontId="6" fillId="0" borderId="0" xfId="15" applyFont="1" applyFill="1" applyAlignment="1" applyProtection="1">
      <alignment vertical="center"/>
    </xf>
    <xf numFmtId="4" fontId="37" fillId="15" borderId="4" xfId="0" applyNumberFormat="1" applyFont="1" applyFill="1" applyBorder="1" applyAlignment="1">
      <alignment horizontal="center" vertical="center" wrapText="1"/>
    </xf>
    <xf numFmtId="0" fontId="6" fillId="0" borderId="0" xfId="15" applyFont="1" applyFill="1" applyAlignment="1">
      <alignment vertical="center"/>
    </xf>
    <xf numFmtId="0" fontId="15" fillId="0" borderId="4" xfId="0" applyFont="1" applyBorder="1" applyAlignment="1" applyProtection="1">
      <alignment wrapText="1"/>
      <protection locked="0"/>
    </xf>
    <xf numFmtId="0" fontId="15" fillId="0" borderId="0" xfId="0" applyFont="1" applyBorder="1" applyAlignment="1" applyProtection="1">
      <alignment horizontal="center"/>
      <protection locked="0"/>
    </xf>
    <xf numFmtId="0" fontId="6" fillId="0" borderId="0" xfId="0" applyFont="1" applyFill="1" applyBorder="1" applyAlignment="1" applyProtection="1">
      <alignment horizontal="left" wrapText="1"/>
      <protection locked="0"/>
    </xf>
    <xf numFmtId="0" fontId="3" fillId="0" borderId="0" xfId="3" applyFont="1" applyBorder="1" applyAlignment="1" applyProtection="1">
      <alignment horizontal="left" vertical="center"/>
      <protection locked="0"/>
    </xf>
    <xf numFmtId="0" fontId="6" fillId="0" borderId="34" xfId="15" applyFont="1" applyFill="1" applyBorder="1" applyAlignment="1" applyProtection="1">
      <alignment vertical="center" wrapText="1"/>
    </xf>
    <xf numFmtId="0" fontId="15" fillId="0" borderId="0" xfId="0" applyFont="1" applyBorder="1" applyAlignment="1" applyProtection="1">
      <alignment horizontal="center"/>
    </xf>
    <xf numFmtId="0" fontId="15" fillId="0" borderId="0" xfId="0" applyFont="1" applyBorder="1" applyAlignment="1" applyProtection="1">
      <alignment wrapText="1"/>
      <protection locked="0"/>
    </xf>
    <xf numFmtId="0" fontId="15" fillId="0" borderId="0" xfId="0" applyFont="1" applyBorder="1" applyAlignment="1" applyProtection="1">
      <alignment horizontal="center" wrapText="1"/>
      <protection locked="0"/>
    </xf>
    <xf numFmtId="0" fontId="6" fillId="2" borderId="6" xfId="15" applyFont="1" applyFill="1" applyBorder="1" applyAlignment="1" applyProtection="1">
      <alignment horizontal="center" vertical="center" wrapText="1"/>
    </xf>
    <xf numFmtId="0" fontId="21" fillId="2" borderId="4" xfId="15" applyFont="1" applyFill="1" applyBorder="1" applyAlignment="1">
      <alignment horizontal="center" vertical="center" wrapText="1"/>
    </xf>
    <xf numFmtId="4" fontId="21" fillId="2" borderId="4" xfId="0" applyNumberFormat="1" applyFont="1" applyFill="1" applyBorder="1" applyAlignment="1">
      <alignment horizontal="right" vertical="center"/>
    </xf>
    <xf numFmtId="4" fontId="6" fillId="4" borderId="4" xfId="0" applyNumberFormat="1" applyFont="1" applyFill="1" applyBorder="1" applyAlignment="1">
      <alignment vertical="center"/>
    </xf>
    <xf numFmtId="4" fontId="6" fillId="4" borderId="4" xfId="0" applyNumberFormat="1" applyFont="1" applyFill="1" applyBorder="1" applyAlignment="1" applyProtection="1">
      <alignment vertical="center"/>
    </xf>
    <xf numFmtId="0" fontId="6" fillId="4" borderId="4" xfId="8" applyFont="1" applyFill="1" applyBorder="1" applyAlignment="1">
      <alignment vertical="center" wrapText="1"/>
    </xf>
    <xf numFmtId="167" fontId="6" fillId="4" borderId="4" xfId="0" applyNumberFormat="1" applyFont="1" applyFill="1" applyBorder="1" applyAlignment="1">
      <alignment horizontal="right" vertical="center"/>
    </xf>
    <xf numFmtId="4" fontId="6" fillId="4" borderId="10" xfId="0" applyNumberFormat="1" applyFont="1" applyFill="1" applyBorder="1" applyAlignment="1" applyProtection="1">
      <alignment vertical="center"/>
      <protection locked="0"/>
    </xf>
    <xf numFmtId="0" fontId="22" fillId="0" borderId="0" xfId="12" applyFont="1" applyFill="1" applyAlignment="1">
      <alignment horizontal="right"/>
    </xf>
    <xf numFmtId="0" fontId="17" fillId="0" borderId="4" xfId="12" applyFont="1" applyFill="1" applyBorder="1" applyAlignment="1">
      <alignment vertical="center" wrapText="1"/>
    </xf>
    <xf numFmtId="4" fontId="17" fillId="0" borderId="4" xfId="12" applyNumberFormat="1" applyFont="1" applyFill="1" applyBorder="1" applyAlignment="1">
      <alignment vertical="center"/>
    </xf>
    <xf numFmtId="0" fontId="6" fillId="3" borderId="4" xfId="0" applyFont="1" applyFill="1" applyBorder="1" applyAlignment="1" applyProtection="1">
      <alignment horizontal="center" vertical="center" wrapText="1"/>
    </xf>
    <xf numFmtId="4" fontId="6" fillId="3" borderId="4" xfId="0" applyNumberFormat="1" applyFont="1" applyFill="1" applyBorder="1" applyAlignment="1" applyProtection="1">
      <alignment horizontal="right" vertical="center"/>
    </xf>
    <xf numFmtId="0" fontId="6" fillId="2" borderId="4" xfId="0" applyFont="1" applyFill="1" applyBorder="1" applyAlignment="1" applyProtection="1">
      <alignment horizontal="center" vertical="center" wrapText="1"/>
    </xf>
    <xf numFmtId="4" fontId="6" fillId="2" borderId="4" xfId="0" applyNumberFormat="1" applyFont="1" applyFill="1" applyBorder="1" applyAlignment="1" applyProtection="1">
      <alignment horizontal="right" vertical="center"/>
    </xf>
    <xf numFmtId="0" fontId="35" fillId="2" borderId="4" xfId="0" applyFont="1" applyFill="1" applyBorder="1" applyAlignment="1">
      <alignment horizontal="center" vertical="center" wrapText="1"/>
    </xf>
    <xf numFmtId="4" fontId="37" fillId="2" borderId="4" xfId="0" applyNumberFormat="1" applyFont="1" applyFill="1" applyBorder="1" applyAlignment="1">
      <alignment horizontal="center" vertical="center" wrapText="1"/>
    </xf>
    <xf numFmtId="0" fontId="21" fillId="2" borderId="4" xfId="0" applyFont="1" applyFill="1" applyBorder="1" applyAlignment="1">
      <alignment horizontal="center" vertical="center" wrapText="1"/>
    </xf>
    <xf numFmtId="0" fontId="21" fillId="3" borderId="4" xfId="0" applyFont="1" applyFill="1" applyBorder="1" applyAlignment="1">
      <alignment horizontal="center" vertical="center" wrapText="1"/>
    </xf>
    <xf numFmtId="4" fontId="21" fillId="3" borderId="4" xfId="0" applyNumberFormat="1" applyFont="1" applyFill="1" applyBorder="1" applyAlignment="1">
      <alignment horizontal="right" vertical="center"/>
    </xf>
    <xf numFmtId="0" fontId="6" fillId="3" borderId="6"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wrapText="1"/>
    </xf>
    <xf numFmtId="0" fontId="3" fillId="0" borderId="4" xfId="0" applyFont="1" applyBorder="1" applyAlignment="1">
      <alignment vertical="center" wrapText="1"/>
    </xf>
    <xf numFmtId="165" fontId="15" fillId="0" borderId="4" xfId="0" applyNumberFormat="1" applyFont="1" applyBorder="1" applyAlignment="1">
      <alignment vertical="center" wrapText="1"/>
    </xf>
    <xf numFmtId="0" fontId="14" fillId="2" borderId="8" xfId="0" applyFont="1" applyFill="1" applyBorder="1" applyAlignment="1">
      <alignment vertical="center" wrapText="1"/>
    </xf>
    <xf numFmtId="0" fontId="15" fillId="4" borderId="0" xfId="0" applyFont="1" applyFill="1" applyAlignment="1" applyProtection="1">
      <alignment vertical="center"/>
    </xf>
    <xf numFmtId="2" fontId="15" fillId="4" borderId="4" xfId="6" applyNumberFormat="1" applyFont="1" applyFill="1" applyBorder="1"/>
    <xf numFmtId="166" fontId="6" fillId="2" borderId="8" xfId="13" applyFont="1" applyFill="1" applyBorder="1" applyAlignment="1" applyProtection="1">
      <alignment horizontal="left" vertical="center" wrapText="1"/>
    </xf>
    <xf numFmtId="0" fontId="14" fillId="0" borderId="0" xfId="0" applyFont="1" applyAlignment="1" applyProtection="1">
      <alignment vertical="center"/>
    </xf>
    <xf numFmtId="0" fontId="17" fillId="3" borderId="38" xfId="0" applyFont="1" applyFill="1" applyBorder="1" applyAlignment="1" applyProtection="1">
      <alignment vertical="center" wrapText="1"/>
    </xf>
    <xf numFmtId="49" fontId="39" fillId="0" borderId="0" xfId="8" applyNumberFormat="1" applyFont="1" applyFill="1" applyBorder="1" applyAlignment="1">
      <alignment vertical="center"/>
    </xf>
    <xf numFmtId="49" fontId="39" fillId="0" borderId="0" xfId="8" applyNumberFormat="1" applyFont="1" applyFill="1" applyBorder="1" applyAlignment="1">
      <alignment vertical="center" wrapText="1"/>
    </xf>
    <xf numFmtId="0" fontId="3" fillId="0" borderId="0" xfId="5" applyFont="1"/>
    <xf numFmtId="0" fontId="3" fillId="0" borderId="0" xfId="2" applyFont="1" applyAlignment="1">
      <alignment vertical="center"/>
    </xf>
    <xf numFmtId="0" fontId="3" fillId="0" borderId="0" xfId="1" applyFont="1"/>
    <xf numFmtId="0" fontId="2" fillId="0" borderId="0" xfId="17" applyFont="1" applyAlignment="1">
      <alignment vertical="top" wrapText="1"/>
    </xf>
    <xf numFmtId="168" fontId="45" fillId="0" borderId="0" xfId="17" applyNumberFormat="1" applyFont="1" applyAlignment="1">
      <alignment wrapText="1"/>
    </xf>
    <xf numFmtId="0" fontId="46" fillId="0" borderId="0" xfId="17" applyFont="1" applyBorder="1" applyAlignment="1">
      <alignment vertical="top" wrapText="1"/>
    </xf>
    <xf numFmtId="4" fontId="40" fillId="0" borderId="0" xfId="17" applyNumberFormat="1"/>
    <xf numFmtId="0" fontId="40" fillId="0" borderId="0" xfId="17"/>
    <xf numFmtId="168" fontId="40" fillId="0" borderId="0" xfId="17" applyNumberFormat="1"/>
    <xf numFmtId="0" fontId="28" fillId="0" borderId="0" xfId="17" applyFont="1" applyFill="1" applyBorder="1" applyAlignment="1">
      <alignment horizontal="center" wrapText="1"/>
    </xf>
    <xf numFmtId="0" fontId="28" fillId="0" borderId="20" xfId="17" applyFont="1" applyBorder="1" applyAlignment="1"/>
    <xf numFmtId="0" fontId="28" fillId="0" borderId="21" xfId="17" applyFont="1" applyBorder="1" applyAlignment="1"/>
    <xf numFmtId="0" fontId="40" fillId="0" borderId="21" xfId="17" applyBorder="1"/>
    <xf numFmtId="0" fontId="28" fillId="0" borderId="21" xfId="17" applyFont="1" applyBorder="1"/>
    <xf numFmtId="0" fontId="28" fillId="0" borderId="30" xfId="17" applyFont="1" applyBorder="1" applyAlignment="1"/>
    <xf numFmtId="0" fontId="28" fillId="0" borderId="2" xfId="17" applyFont="1" applyBorder="1" applyAlignment="1"/>
    <xf numFmtId="0" fontId="40" fillId="0" borderId="2" xfId="17" applyBorder="1"/>
    <xf numFmtId="0" fontId="28" fillId="0" borderId="2" xfId="17" applyFont="1" applyBorder="1"/>
    <xf numFmtId="0" fontId="28" fillId="0" borderId="1" xfId="17" applyFont="1" applyBorder="1" applyAlignment="1"/>
    <xf numFmtId="0" fontId="40" fillId="0" borderId="13" xfId="17" applyBorder="1"/>
    <xf numFmtId="0" fontId="28" fillId="0" borderId="31" xfId="17" applyFont="1" applyBorder="1" applyAlignment="1"/>
    <xf numFmtId="0" fontId="28" fillId="0" borderId="15" xfId="17" applyFont="1" applyBorder="1" applyAlignment="1"/>
    <xf numFmtId="0" fontId="40" fillId="0" borderId="15" xfId="17" applyBorder="1"/>
    <xf numFmtId="0" fontId="28" fillId="0" borderId="15" xfId="17" applyFont="1" applyBorder="1"/>
    <xf numFmtId="0" fontId="28" fillId="0" borderId="14" xfId="17" applyFont="1" applyBorder="1" applyAlignment="1"/>
    <xf numFmtId="0" fontId="40" fillId="0" borderId="16" xfId="17" applyBorder="1"/>
    <xf numFmtId="0" fontId="40" fillId="0" borderId="24" xfId="17" applyBorder="1"/>
    <xf numFmtId="14" fontId="40" fillId="0" borderId="24" xfId="17" applyNumberFormat="1" applyBorder="1"/>
    <xf numFmtId="165" fontId="40" fillId="0" borderId="24" xfId="17" applyNumberFormat="1" applyBorder="1"/>
    <xf numFmtId="10" fontId="40" fillId="0" borderId="38" xfId="17" applyNumberFormat="1" applyBorder="1"/>
    <xf numFmtId="165" fontId="40" fillId="0" borderId="45" xfId="17" applyNumberFormat="1" applyBorder="1"/>
    <xf numFmtId="0" fontId="40" fillId="0" borderId="4" xfId="17" applyBorder="1"/>
    <xf numFmtId="0" fontId="40" fillId="0" borderId="23" xfId="17" applyBorder="1"/>
    <xf numFmtId="10" fontId="40" fillId="0" borderId="54" xfId="17" applyNumberFormat="1" applyBorder="1"/>
    <xf numFmtId="7" fontId="28" fillId="0" borderId="55" xfId="18" applyNumberFormat="1" applyFont="1" applyBorder="1" applyAlignment="1">
      <alignment horizontal="right"/>
    </xf>
    <xf numFmtId="165" fontId="28" fillId="0" borderId="18" xfId="18" applyNumberFormat="1" applyFont="1" applyBorder="1" applyAlignment="1">
      <alignment horizontal="right"/>
    </xf>
    <xf numFmtId="7" fontId="28" fillId="0" borderId="42" xfId="18" applyNumberFormat="1" applyFont="1" applyBorder="1" applyAlignment="1">
      <alignment horizontal="right"/>
    </xf>
    <xf numFmtId="0" fontId="2" fillId="0" borderId="0" xfId="17" applyFont="1"/>
    <xf numFmtId="0" fontId="28" fillId="0" borderId="0" xfId="17" applyFont="1"/>
    <xf numFmtId="0" fontId="40" fillId="0" borderId="0" xfId="17" applyAlignment="1">
      <alignment horizontal="left" wrapText="1"/>
    </xf>
    <xf numFmtId="0" fontId="40" fillId="0" borderId="0" xfId="17" applyBorder="1"/>
    <xf numFmtId="0" fontId="28" fillId="0" borderId="10" xfId="17" applyFont="1" applyBorder="1" applyAlignment="1">
      <alignment horizontal="center" vertical="center" wrapText="1"/>
    </xf>
    <xf numFmtId="0" fontId="28" fillId="0" borderId="11" xfId="17" applyFont="1" applyBorder="1" applyAlignment="1">
      <alignment horizontal="center" vertical="center" wrapText="1"/>
    </xf>
    <xf numFmtId="0" fontId="28" fillId="0" borderId="12" xfId="17" applyFont="1" applyBorder="1" applyAlignment="1">
      <alignment horizontal="center" vertical="center" wrapText="1"/>
    </xf>
    <xf numFmtId="0" fontId="28" fillId="0" borderId="12" xfId="17" applyFont="1" applyBorder="1" applyAlignment="1">
      <alignment vertical="center" wrapText="1"/>
    </xf>
    <xf numFmtId="0" fontId="40" fillId="0" borderId="8" xfId="17" applyBorder="1"/>
    <xf numFmtId="165" fontId="40" fillId="0" borderId="38" xfId="17" applyNumberFormat="1" applyBorder="1"/>
    <xf numFmtId="165" fontId="40" fillId="0" borderId="4" xfId="17" applyNumberFormat="1" applyBorder="1"/>
    <xf numFmtId="0" fontId="40" fillId="0" borderId="56" xfId="17" applyBorder="1"/>
    <xf numFmtId="165" fontId="40" fillId="0" borderId="23" xfId="17" applyNumberFormat="1" applyBorder="1"/>
    <xf numFmtId="0" fontId="48" fillId="0" borderId="0" xfId="17" applyFont="1"/>
    <xf numFmtId="0" fontId="49" fillId="0" borderId="0" xfId="17" applyFont="1"/>
    <xf numFmtId="0" fontId="28" fillId="0" borderId="47" xfId="17" applyFont="1" applyBorder="1" applyAlignment="1">
      <alignment horizontal="center" vertical="center" wrapText="1"/>
    </xf>
    <xf numFmtId="0" fontId="28" fillId="0" borderId="51" xfId="17" applyFont="1" applyBorder="1" applyAlignment="1">
      <alignment horizontal="center" vertical="center" wrapText="1"/>
    </xf>
    <xf numFmtId="165" fontId="3" fillId="18" borderId="4" xfId="5" applyNumberFormat="1" applyFont="1" applyFill="1" applyBorder="1" applyAlignment="1" applyProtection="1">
      <alignment horizontal="right" vertical="center" wrapText="1"/>
      <protection locked="0"/>
    </xf>
    <xf numFmtId="0" fontId="3" fillId="18" borderId="4" xfId="5" applyFont="1" applyFill="1" applyBorder="1" applyAlignment="1" applyProtection="1">
      <alignment horizontal="right" vertical="center" wrapText="1"/>
      <protection locked="0"/>
    </xf>
    <xf numFmtId="0" fontId="15" fillId="17" borderId="4" xfId="0" applyFont="1" applyFill="1" applyBorder="1"/>
    <xf numFmtId="0" fontId="6" fillId="3" borderId="4" xfId="1" applyFont="1" applyFill="1" applyBorder="1" applyAlignment="1" applyProtection="1">
      <alignment vertical="center" wrapText="1"/>
      <protection locked="0"/>
    </xf>
    <xf numFmtId="4" fontId="3" fillId="18" borderId="4" xfId="5" applyNumberFormat="1" applyFont="1" applyFill="1" applyBorder="1" applyAlignment="1" applyProtection="1">
      <alignment horizontal="right" vertical="center"/>
      <protection locked="0"/>
    </xf>
    <xf numFmtId="0" fontId="3" fillId="3" borderId="4" xfId="1" applyFont="1" applyFill="1" applyBorder="1" applyAlignment="1" applyProtection="1">
      <alignment horizontal="center" vertical="center" wrapText="1"/>
      <protection locked="0"/>
    </xf>
    <xf numFmtId="4" fontId="3" fillId="19" borderId="4" xfId="1" applyNumberFormat="1" applyFont="1" applyFill="1" applyBorder="1" applyAlignment="1" applyProtection="1">
      <alignment horizontal="center" vertical="center" wrapText="1"/>
      <protection locked="0"/>
    </xf>
    <xf numFmtId="165" fontId="40" fillId="0" borderId="0" xfId="17" applyNumberFormat="1"/>
    <xf numFmtId="165" fontId="6" fillId="18" borderId="4" xfId="5" applyNumberFormat="1" applyFont="1" applyFill="1" applyBorder="1" applyAlignment="1" applyProtection="1">
      <alignment horizontal="right" vertical="center" wrapText="1"/>
      <protection locked="0"/>
    </xf>
    <xf numFmtId="4" fontId="3" fillId="9" borderId="4" xfId="1" applyNumberFormat="1" applyFont="1" applyFill="1" applyBorder="1" applyAlignment="1" applyProtection="1">
      <alignment horizontal="center" vertical="center" wrapText="1"/>
      <protection locked="0"/>
    </xf>
    <xf numFmtId="4" fontId="3" fillId="9" borderId="4" xfId="1" applyNumberFormat="1" applyFont="1" applyFill="1" applyBorder="1" applyAlignment="1" applyProtection="1">
      <alignment horizontal="center" vertical="center" wrapText="1"/>
    </xf>
    <xf numFmtId="10" fontId="3" fillId="9" borderId="4" xfId="1" applyNumberFormat="1" applyFont="1" applyFill="1" applyBorder="1" applyAlignment="1" applyProtection="1">
      <alignment horizontal="center" vertical="center" wrapText="1"/>
      <protection locked="0"/>
    </xf>
    <xf numFmtId="0" fontId="28" fillId="0" borderId="58" xfId="17" applyFont="1" applyBorder="1" applyAlignment="1">
      <alignment horizontal="center" vertical="center" wrapText="1"/>
    </xf>
    <xf numFmtId="0" fontId="51" fillId="17" borderId="4" xfId="0" applyFont="1" applyFill="1" applyBorder="1"/>
    <xf numFmtId="0" fontId="50" fillId="3" borderId="4" xfId="1" applyFont="1" applyFill="1" applyBorder="1" applyAlignment="1" applyProtection="1">
      <alignment horizontal="center" vertical="center" wrapText="1"/>
      <protection locked="0"/>
    </xf>
    <xf numFmtId="0" fontId="40" fillId="0" borderId="18" xfId="17" applyBorder="1"/>
    <xf numFmtId="0" fontId="40" fillId="0" borderId="19" xfId="17" applyBorder="1"/>
    <xf numFmtId="165" fontId="40" fillId="0" borderId="18" xfId="17" applyNumberFormat="1" applyBorder="1"/>
    <xf numFmtId="7" fontId="28" fillId="0" borderId="17" xfId="17" applyNumberFormat="1" applyFont="1" applyBorder="1"/>
    <xf numFmtId="7" fontId="28" fillId="0" borderId="18" xfId="17" applyNumberFormat="1" applyFont="1" applyBorder="1"/>
    <xf numFmtId="0" fontId="28" fillId="0" borderId="18" xfId="17" applyFont="1" applyBorder="1"/>
    <xf numFmtId="4" fontId="50" fillId="18" borderId="4" xfId="1" applyNumberFormat="1" applyFont="1" applyFill="1" applyBorder="1" applyAlignment="1" applyProtection="1">
      <alignment horizontal="right" vertical="center" wrapText="1"/>
      <protection locked="0"/>
    </xf>
    <xf numFmtId="165" fontId="28" fillId="0" borderId="17" xfId="17" applyNumberFormat="1" applyFont="1" applyBorder="1"/>
    <xf numFmtId="165" fontId="28" fillId="0" borderId="18" xfId="17" applyNumberFormat="1" applyFont="1" applyBorder="1"/>
    <xf numFmtId="0" fontId="28" fillId="0" borderId="19" xfId="17" applyFont="1" applyBorder="1"/>
    <xf numFmtId="165" fontId="14" fillId="17" borderId="4" xfId="0" applyNumberFormat="1" applyFont="1" applyFill="1" applyBorder="1"/>
    <xf numFmtId="169" fontId="40" fillId="0" borderId="0" xfId="17" applyNumberFormat="1"/>
    <xf numFmtId="169" fontId="6" fillId="9" borderId="56" xfId="1" applyNumberFormat="1" applyFont="1" applyFill="1" applyBorder="1" applyAlignment="1" applyProtection="1">
      <alignment horizontal="center" vertical="center" wrapText="1"/>
      <protection locked="0"/>
    </xf>
    <xf numFmtId="169" fontId="6" fillId="9" borderId="23" xfId="1" applyNumberFormat="1" applyFont="1" applyFill="1" applyBorder="1" applyAlignment="1" applyProtection="1">
      <alignment horizontal="center" vertical="center" wrapText="1"/>
      <protection locked="0"/>
    </xf>
    <xf numFmtId="169" fontId="6" fillId="9" borderId="23" xfId="1" applyNumberFormat="1" applyFont="1" applyFill="1" applyBorder="1" applyAlignment="1" applyProtection="1">
      <alignment vertical="center" wrapText="1"/>
      <protection locked="0"/>
    </xf>
    <xf numFmtId="4" fontId="3" fillId="19" borderId="8" xfId="1" applyNumberFormat="1" applyFont="1" applyFill="1" applyBorder="1" applyAlignment="1" applyProtection="1">
      <alignment horizontal="center" vertical="center" wrapText="1"/>
      <protection locked="0"/>
    </xf>
    <xf numFmtId="4" fontId="3" fillId="19" borderId="9" xfId="1" applyNumberFormat="1" applyFont="1" applyFill="1" applyBorder="1" applyAlignment="1" applyProtection="1">
      <alignment horizontal="center" vertical="center" wrapText="1"/>
      <protection locked="0"/>
    </xf>
    <xf numFmtId="0" fontId="15" fillId="17" borderId="9" xfId="0" applyFont="1" applyFill="1" applyBorder="1"/>
    <xf numFmtId="4" fontId="3" fillId="9" borderId="43" xfId="1" applyNumberFormat="1" applyFont="1" applyFill="1" applyBorder="1" applyAlignment="1" applyProtection="1">
      <alignment horizontal="center" vertical="center" wrapText="1"/>
      <protection locked="0"/>
    </xf>
    <xf numFmtId="4" fontId="3" fillId="9" borderId="24" xfId="1" applyNumberFormat="1" applyFont="1" applyFill="1" applyBorder="1" applyAlignment="1" applyProtection="1">
      <alignment horizontal="center" vertical="center" wrapText="1"/>
      <protection locked="0"/>
    </xf>
    <xf numFmtId="0" fontId="15" fillId="17" borderId="69" xfId="0" applyFont="1" applyFill="1" applyBorder="1"/>
    <xf numFmtId="10" fontId="3" fillId="9" borderId="23" xfId="1" applyNumberFormat="1" applyFont="1" applyFill="1" applyBorder="1" applyAlignment="1" applyProtection="1">
      <alignment horizontal="center" vertical="center" wrapText="1"/>
      <protection locked="0"/>
    </xf>
    <xf numFmtId="4" fontId="3" fillId="9" borderId="68" xfId="1" applyNumberFormat="1" applyFont="1" applyFill="1" applyBorder="1" applyAlignment="1" applyProtection="1">
      <alignment horizontal="center" vertical="center" wrapText="1"/>
    </xf>
    <xf numFmtId="4" fontId="3" fillId="19" borderId="33" xfId="1" applyNumberFormat="1" applyFont="1" applyFill="1" applyBorder="1" applyAlignment="1" applyProtection="1">
      <alignment horizontal="center" vertical="center" wrapText="1"/>
      <protection locked="0"/>
    </xf>
    <xf numFmtId="4" fontId="3" fillId="19" borderId="3" xfId="1" applyNumberFormat="1" applyFont="1" applyFill="1" applyBorder="1" applyAlignment="1" applyProtection="1">
      <alignment horizontal="center" vertical="center" wrapText="1"/>
      <protection locked="0"/>
    </xf>
    <xf numFmtId="4" fontId="15" fillId="17" borderId="33" xfId="0" applyNumberFormat="1" applyFont="1" applyFill="1" applyBorder="1"/>
    <xf numFmtId="4" fontId="3" fillId="19" borderId="61" xfId="1" applyNumberFormat="1" applyFont="1" applyFill="1" applyBorder="1" applyAlignment="1" applyProtection="1">
      <alignment horizontal="center" vertical="center" wrapText="1"/>
      <protection locked="0"/>
    </xf>
    <xf numFmtId="169" fontId="6" fillId="9" borderId="28" xfId="1" applyNumberFormat="1" applyFont="1" applyFill="1" applyBorder="1" applyAlignment="1" applyProtection="1">
      <alignment horizontal="center" vertical="center" wrapText="1"/>
      <protection locked="0"/>
    </xf>
    <xf numFmtId="169" fontId="6" fillId="9" borderId="11" xfId="1" applyNumberFormat="1" applyFont="1" applyFill="1" applyBorder="1" applyAlignment="1" applyProtection="1">
      <alignment horizontal="center" vertical="center" wrapText="1"/>
      <protection locked="0"/>
    </xf>
    <xf numFmtId="169" fontId="6" fillId="9" borderId="11" xfId="1" applyNumberFormat="1" applyFont="1" applyFill="1" applyBorder="1" applyAlignment="1" applyProtection="1">
      <alignment vertical="center" wrapText="1"/>
      <protection locked="0"/>
    </xf>
    <xf numFmtId="4" fontId="3" fillId="9" borderId="33" xfId="1" applyNumberFormat="1" applyFont="1" applyFill="1" applyBorder="1" applyAlignment="1" applyProtection="1">
      <alignment horizontal="center" vertical="center" wrapText="1"/>
      <protection locked="0"/>
    </xf>
    <xf numFmtId="10" fontId="3" fillId="9" borderId="33" xfId="1" applyNumberFormat="1" applyFont="1" applyFill="1" applyBorder="1" applyAlignment="1" applyProtection="1">
      <alignment horizontal="center" vertical="center" wrapText="1"/>
      <protection locked="0"/>
    </xf>
    <xf numFmtId="4" fontId="3" fillId="19" borderId="43" xfId="1" applyNumberFormat="1" applyFont="1" applyFill="1" applyBorder="1" applyAlignment="1" applyProtection="1">
      <alignment horizontal="center" vertical="center" wrapText="1"/>
      <protection locked="0"/>
    </xf>
    <xf numFmtId="4" fontId="3" fillId="19" borderId="50" xfId="1" applyNumberFormat="1" applyFont="1" applyFill="1" applyBorder="1" applyAlignment="1" applyProtection="1">
      <alignment horizontal="center" vertical="center" wrapText="1"/>
      <protection locked="0"/>
    </xf>
    <xf numFmtId="4" fontId="3" fillId="9" borderId="3" xfId="1" applyNumberFormat="1" applyFont="1" applyFill="1" applyBorder="1" applyAlignment="1" applyProtection="1">
      <alignment horizontal="center" vertical="center" wrapText="1"/>
      <protection locked="0"/>
    </xf>
    <xf numFmtId="10" fontId="3" fillId="9" borderId="3" xfId="1" applyNumberFormat="1" applyFont="1" applyFill="1" applyBorder="1" applyAlignment="1" applyProtection="1">
      <alignment horizontal="center" vertical="center" wrapText="1"/>
      <protection locked="0"/>
    </xf>
    <xf numFmtId="4" fontId="3" fillId="19" borderId="13" xfId="1" applyNumberFormat="1" applyFont="1" applyFill="1" applyBorder="1" applyAlignment="1" applyProtection="1">
      <alignment horizontal="center" vertical="center" wrapText="1"/>
      <protection locked="0"/>
    </xf>
    <xf numFmtId="4" fontId="3" fillId="18" borderId="1" xfId="1" applyNumberFormat="1" applyFont="1" applyFill="1" applyBorder="1" applyAlignment="1" applyProtection="1">
      <alignment horizontal="center" vertical="center" wrapText="1"/>
      <protection locked="0"/>
    </xf>
    <xf numFmtId="4" fontId="3" fillId="18" borderId="38" xfId="1" applyNumberFormat="1" applyFont="1" applyFill="1" applyBorder="1" applyAlignment="1" applyProtection="1">
      <alignment horizontal="center" vertical="center" wrapText="1"/>
      <protection locked="0"/>
    </xf>
    <xf numFmtId="4" fontId="6" fillId="18" borderId="4" xfId="5" applyNumberFormat="1" applyFont="1" applyFill="1" applyBorder="1" applyAlignment="1" applyProtection="1">
      <alignment horizontal="right" vertical="center"/>
      <protection locked="0"/>
    </xf>
    <xf numFmtId="7" fontId="28" fillId="18" borderId="42" xfId="18" applyNumberFormat="1" applyFont="1" applyFill="1" applyBorder="1" applyAlignment="1">
      <alignment horizontal="right"/>
    </xf>
    <xf numFmtId="165" fontId="28" fillId="17" borderId="18" xfId="18" applyNumberFormat="1" applyFont="1" applyFill="1" applyBorder="1" applyAlignment="1">
      <alignment horizontal="right"/>
    </xf>
    <xf numFmtId="0" fontId="51" fillId="3" borderId="4" xfId="0" applyFont="1" applyFill="1" applyBorder="1"/>
    <xf numFmtId="165" fontId="28" fillId="3" borderId="42" xfId="18" applyNumberFormat="1" applyFont="1" applyFill="1" applyBorder="1" applyAlignment="1">
      <alignment horizontal="right"/>
    </xf>
    <xf numFmtId="165" fontId="28" fillId="18" borderId="17" xfId="18" applyNumberFormat="1" applyFont="1" applyFill="1" applyBorder="1" applyAlignment="1">
      <alignment horizontal="right"/>
    </xf>
    <xf numFmtId="165" fontId="28" fillId="18" borderId="42" xfId="18" applyNumberFormat="1" applyFont="1" applyFill="1" applyBorder="1" applyAlignment="1">
      <alignment horizontal="right"/>
    </xf>
    <xf numFmtId="165" fontId="28" fillId="17" borderId="42" xfId="18" applyNumberFormat="1" applyFont="1" applyFill="1" applyBorder="1" applyAlignment="1">
      <alignment horizontal="right"/>
    </xf>
    <xf numFmtId="169" fontId="28" fillId="0" borderId="0" xfId="17" applyNumberFormat="1" applyFont="1" applyBorder="1"/>
    <xf numFmtId="0" fontId="28" fillId="0" borderId="0" xfId="17" applyFont="1" applyBorder="1"/>
    <xf numFmtId="4" fontId="28" fillId="0" borderId="0" xfId="17" applyNumberFormat="1" applyFont="1" applyBorder="1"/>
    <xf numFmtId="4" fontId="3" fillId="9" borderId="23" xfId="1" applyNumberFormat="1" applyFont="1" applyFill="1" applyBorder="1" applyAlignment="1" applyProtection="1">
      <alignment horizontal="center" vertical="center" wrapText="1"/>
      <protection locked="0"/>
    </xf>
    <xf numFmtId="4" fontId="3" fillId="9" borderId="23" xfId="1" applyNumberFormat="1" applyFont="1" applyFill="1" applyBorder="1" applyAlignment="1" applyProtection="1">
      <alignment horizontal="center" vertical="center" wrapText="1"/>
    </xf>
    <xf numFmtId="4" fontId="3" fillId="18" borderId="23" xfId="1" applyNumberFormat="1" applyFont="1" applyFill="1" applyBorder="1" applyAlignment="1" applyProtection="1">
      <alignment horizontal="center" vertical="center" wrapText="1"/>
      <protection locked="0"/>
    </xf>
    <xf numFmtId="4" fontId="6" fillId="9" borderId="37" xfId="1" applyNumberFormat="1" applyFont="1" applyFill="1" applyBorder="1" applyAlignment="1" applyProtection="1">
      <alignment horizontal="center" vertical="center" wrapText="1"/>
      <protection locked="0"/>
    </xf>
    <xf numFmtId="4" fontId="6" fillId="9" borderId="55" xfId="1" applyNumberFormat="1" applyFont="1" applyFill="1" applyBorder="1" applyAlignment="1" applyProtection="1">
      <alignment horizontal="center" vertical="center" wrapText="1"/>
      <protection locked="0"/>
    </xf>
    <xf numFmtId="4" fontId="6" fillId="9" borderId="55" xfId="1" applyNumberFormat="1" applyFont="1" applyFill="1" applyBorder="1" applyAlignment="1" applyProtection="1">
      <alignment horizontal="center" vertical="center" wrapText="1"/>
    </xf>
    <xf numFmtId="10" fontId="6" fillId="9" borderId="55" xfId="1" applyNumberFormat="1" applyFont="1" applyFill="1" applyBorder="1" applyAlignment="1" applyProtection="1">
      <alignment horizontal="center" vertical="center" wrapText="1"/>
      <protection locked="0"/>
    </xf>
    <xf numFmtId="0" fontId="14" fillId="0" borderId="42" xfId="0" applyFont="1" applyBorder="1" applyAlignment="1">
      <alignment horizontal="left" vertical="top" wrapText="1"/>
    </xf>
    <xf numFmtId="0" fontId="14" fillId="0" borderId="42" xfId="0" applyFont="1" applyBorder="1" applyAlignment="1">
      <alignment horizontal="center" wrapText="1"/>
    </xf>
    <xf numFmtId="14" fontId="6" fillId="0" borderId="42" xfId="0" applyNumberFormat="1" applyFont="1" applyBorder="1" applyAlignment="1">
      <alignment horizontal="left"/>
    </xf>
    <xf numFmtId="4" fontId="3" fillId="4" borderId="42" xfId="5" applyNumberFormat="1" applyFont="1" applyFill="1" applyBorder="1" applyAlignment="1">
      <alignment horizontal="center" vertical="center"/>
    </xf>
    <xf numFmtId="0" fontId="15" fillId="0" borderId="42" xfId="0" applyFont="1" applyBorder="1" applyAlignment="1">
      <alignment horizontal="center" wrapText="1"/>
    </xf>
    <xf numFmtId="14" fontId="3" fillId="0" borderId="42" xfId="0" applyNumberFormat="1" applyFont="1" applyBorder="1" applyAlignment="1">
      <alignment horizontal="left"/>
    </xf>
    <xf numFmtId="0" fontId="15" fillId="0" borderId="42" xfId="0" applyFont="1" applyBorder="1"/>
    <xf numFmtId="0" fontId="14" fillId="0" borderId="17" xfId="0" applyFont="1" applyFill="1" applyBorder="1" applyAlignment="1">
      <alignment horizontal="left" vertical="top" wrapText="1"/>
    </xf>
    <xf numFmtId="0" fontId="14" fillId="0" borderId="42" xfId="0" applyFont="1" applyBorder="1"/>
    <xf numFmtId="4" fontId="14" fillId="0" borderId="42" xfId="0" applyNumberFormat="1" applyFont="1" applyBorder="1" applyAlignment="1">
      <alignment horizontal="center" vertical="center"/>
    </xf>
    <xf numFmtId="7" fontId="14" fillId="18" borderId="4" xfId="6" applyNumberFormat="1" applyFont="1" applyFill="1" applyBorder="1"/>
    <xf numFmtId="7" fontId="14" fillId="17" borderId="4" xfId="6" applyNumberFormat="1" applyFont="1" applyFill="1" applyBorder="1"/>
    <xf numFmtId="7" fontId="14" fillId="18" borderId="37" xfId="6" applyNumberFormat="1" applyFont="1" applyFill="1" applyBorder="1"/>
    <xf numFmtId="7" fontId="14" fillId="18" borderId="55" xfId="6" applyNumberFormat="1" applyFont="1" applyFill="1" applyBorder="1"/>
    <xf numFmtId="7" fontId="14" fillId="18" borderId="63" xfId="6" applyNumberFormat="1" applyFont="1" applyFill="1" applyBorder="1"/>
    <xf numFmtId="7" fontId="14" fillId="4" borderId="37" xfId="6" applyNumberFormat="1" applyFont="1" applyFill="1" applyBorder="1"/>
    <xf numFmtId="7" fontId="14" fillId="4" borderId="55" xfId="6" applyNumberFormat="1" applyFont="1" applyFill="1" applyBorder="1"/>
    <xf numFmtId="7" fontId="14" fillId="4" borderId="63" xfId="6" applyNumberFormat="1" applyFont="1" applyFill="1" applyBorder="1"/>
    <xf numFmtId="0" fontId="15" fillId="17" borderId="23" xfId="0" applyFont="1" applyFill="1" applyBorder="1"/>
    <xf numFmtId="165" fontId="28" fillId="0" borderId="19" xfId="17" applyNumberFormat="1" applyFont="1" applyBorder="1"/>
    <xf numFmtId="0" fontId="40" fillId="0" borderId="0" xfId="17" applyAlignment="1">
      <alignment vertical="center"/>
    </xf>
    <xf numFmtId="0" fontId="28" fillId="3" borderId="9" xfId="17" applyFont="1" applyFill="1" applyBorder="1" applyAlignment="1">
      <alignment horizontal="center" vertical="center"/>
    </xf>
    <xf numFmtId="4" fontId="3" fillId="18" borderId="4" xfId="1" applyNumberFormat="1" applyFont="1" applyFill="1" applyBorder="1" applyAlignment="1" applyProtection="1">
      <alignment horizontal="center" vertical="center" wrapText="1"/>
    </xf>
    <xf numFmtId="165" fontId="28" fillId="0" borderId="0" xfId="17" applyNumberFormat="1" applyFont="1" applyBorder="1" applyAlignment="1">
      <alignment horizontal="center"/>
    </xf>
    <xf numFmtId="4" fontId="3" fillId="9" borderId="24" xfId="1" applyNumberFormat="1" applyFont="1" applyFill="1" applyBorder="1" applyAlignment="1" applyProtection="1">
      <alignment horizontal="center" vertical="center" wrapText="1"/>
    </xf>
    <xf numFmtId="10" fontId="3" fillId="9" borderId="24" xfId="1" applyNumberFormat="1" applyFont="1" applyFill="1" applyBorder="1" applyAlignment="1" applyProtection="1">
      <alignment horizontal="center" vertical="center" wrapText="1"/>
      <protection locked="0"/>
    </xf>
    <xf numFmtId="4" fontId="3" fillId="18" borderId="24" xfId="1" applyNumberFormat="1" applyFont="1" applyFill="1" applyBorder="1" applyAlignment="1" applyProtection="1">
      <alignment horizontal="center" vertical="center" wrapText="1"/>
    </xf>
    <xf numFmtId="4" fontId="3" fillId="19" borderId="24" xfId="1" applyNumberFormat="1" applyFont="1" applyFill="1" applyBorder="1" applyAlignment="1" applyProtection="1">
      <alignment horizontal="center" vertical="center" wrapText="1"/>
      <protection locked="0"/>
    </xf>
    <xf numFmtId="0" fontId="3" fillId="3" borderId="24" xfId="1" applyFont="1" applyFill="1" applyBorder="1" applyAlignment="1" applyProtection="1">
      <alignment horizontal="center" vertical="center" wrapText="1"/>
      <protection locked="0"/>
    </xf>
    <xf numFmtId="0" fontId="28" fillId="3" borderId="36" xfId="17" applyFont="1" applyFill="1" applyBorder="1" applyAlignment="1">
      <alignment horizontal="center" vertical="center"/>
    </xf>
    <xf numFmtId="169" fontId="6" fillId="9" borderId="10" xfId="1" applyNumberFormat="1" applyFont="1" applyFill="1" applyBorder="1" applyAlignment="1" applyProtection="1">
      <alignment horizontal="center" vertical="center" wrapText="1"/>
      <protection locked="0"/>
    </xf>
    <xf numFmtId="0" fontId="22" fillId="3" borderId="1" xfId="0" applyFont="1" applyFill="1" applyBorder="1" applyAlignment="1" applyProtection="1">
      <alignment vertical="center" wrapText="1"/>
    </xf>
    <xf numFmtId="0" fontId="17" fillId="4" borderId="1" xfId="0" applyFont="1" applyFill="1" applyBorder="1" applyAlignment="1" applyProtection="1">
      <alignment vertical="center" wrapText="1"/>
    </xf>
    <xf numFmtId="2" fontId="15" fillId="4" borderId="4" xfId="0" applyNumberFormat="1" applyFont="1" applyFill="1" applyBorder="1"/>
    <xf numFmtId="2" fontId="15" fillId="20" borderId="4" xfId="0" applyNumberFormat="1" applyFont="1" applyFill="1" applyBorder="1"/>
    <xf numFmtId="0" fontId="0" fillId="4" borderId="0" xfId="0" applyFill="1"/>
    <xf numFmtId="0" fontId="22" fillId="4" borderId="1" xfId="0" applyFont="1" applyFill="1" applyBorder="1" applyAlignment="1" applyProtection="1">
      <alignment vertical="center" wrapText="1"/>
    </xf>
    <xf numFmtId="0" fontId="19" fillId="4" borderId="1" xfId="0" applyFont="1" applyFill="1" applyBorder="1" applyAlignment="1" applyProtection="1">
      <alignment vertical="center" wrapText="1"/>
    </xf>
    <xf numFmtId="2" fontId="14" fillId="4" borderId="4" xfId="6" applyNumberFormat="1" applyFont="1" applyFill="1" applyBorder="1"/>
    <xf numFmtId="2" fontId="14" fillId="20" borderId="4" xfId="0" applyNumberFormat="1" applyFont="1" applyFill="1" applyBorder="1"/>
    <xf numFmtId="2" fontId="14" fillId="4" borderId="4" xfId="0" applyNumberFormat="1" applyFont="1" applyFill="1" applyBorder="1"/>
    <xf numFmtId="4" fontId="0" fillId="0" borderId="4" xfId="0" applyNumberFormat="1" applyBorder="1"/>
    <xf numFmtId="4" fontId="16" fillId="0" borderId="0" xfId="0" applyNumberFormat="1" applyFont="1"/>
    <xf numFmtId="4" fontId="44" fillId="0" borderId="4" xfId="0" applyNumberFormat="1" applyFont="1" applyBorder="1"/>
    <xf numFmtId="4" fontId="0" fillId="0" borderId="4" xfId="0" applyNumberFormat="1" applyBorder="1" applyAlignment="1">
      <alignment vertical="center"/>
    </xf>
    <xf numFmtId="9" fontId="52" fillId="0" borderId="0" xfId="0" applyNumberFormat="1" applyFont="1" applyAlignment="1">
      <alignment horizontal="left"/>
    </xf>
    <xf numFmtId="0" fontId="17" fillId="2" borderId="4" xfId="0" applyFont="1" applyFill="1" applyBorder="1" applyAlignment="1" applyProtection="1">
      <alignment horizontal="center" vertical="center" wrapText="1"/>
    </xf>
    <xf numFmtId="2" fontId="6" fillId="3" borderId="4" xfId="0" applyNumberFormat="1" applyFont="1" applyFill="1" applyBorder="1" applyAlignment="1" applyProtection="1">
      <alignment horizontal="right" vertical="center" wrapText="1"/>
    </xf>
    <xf numFmtId="0" fontId="0" fillId="0" borderId="4" xfId="0" applyBorder="1" applyAlignment="1">
      <alignment horizontal="center" vertical="center"/>
    </xf>
    <xf numFmtId="0" fontId="28" fillId="0" borderId="14" xfId="17" applyFont="1" applyBorder="1" applyAlignment="1">
      <alignment horizontal="left"/>
    </xf>
    <xf numFmtId="49" fontId="28" fillId="0" borderId="21" xfId="17" applyNumberFormat="1" applyFont="1" applyBorder="1" applyAlignment="1"/>
    <xf numFmtId="49" fontId="28" fillId="0" borderId="2" xfId="17" applyNumberFormat="1" applyFont="1" applyBorder="1" applyAlignment="1"/>
    <xf numFmtId="0" fontId="53" fillId="0" borderId="0" xfId="19"/>
    <xf numFmtId="0" fontId="53" fillId="0" borderId="0" xfId="19" applyFill="1"/>
    <xf numFmtId="0" fontId="54" fillId="0" borderId="0" xfId="19" applyFont="1" applyBorder="1" applyAlignment="1">
      <alignment horizontal="justify" vertical="center" wrapText="1"/>
    </xf>
    <xf numFmtId="0" fontId="55" fillId="0" borderId="0" xfId="19" applyFont="1" applyAlignment="1"/>
    <xf numFmtId="0" fontId="53" fillId="0" borderId="0" xfId="19" applyBorder="1" applyAlignment="1"/>
    <xf numFmtId="0" fontId="38" fillId="21" borderId="74" xfId="19" applyFont="1" applyFill="1" applyBorder="1"/>
    <xf numFmtId="0" fontId="28" fillId="0" borderId="0" xfId="19" applyFont="1" applyBorder="1" applyAlignment="1"/>
    <xf numFmtId="0" fontId="56" fillId="22" borderId="75" xfId="19" applyFont="1" applyFill="1" applyBorder="1"/>
    <xf numFmtId="0" fontId="53" fillId="0" borderId="0" xfId="19" applyFill="1" applyBorder="1" applyAlignment="1"/>
    <xf numFmtId="0" fontId="56" fillId="22" borderId="76" xfId="19" applyFont="1" applyFill="1" applyBorder="1"/>
    <xf numFmtId="0" fontId="53" fillId="0" borderId="0" xfId="19" applyFill="1" applyBorder="1" applyAlignment="1">
      <alignment horizontal="center"/>
    </xf>
    <xf numFmtId="0" fontId="56" fillId="22" borderId="77" xfId="19" applyFont="1" applyFill="1" applyBorder="1"/>
    <xf numFmtId="0" fontId="53" fillId="22" borderId="77" xfId="19" applyFill="1" applyBorder="1"/>
    <xf numFmtId="0" fontId="53" fillId="0" borderId="42" xfId="19" applyBorder="1"/>
    <xf numFmtId="0" fontId="53" fillId="0" borderId="42" xfId="19" applyBorder="1" applyAlignment="1"/>
    <xf numFmtId="0" fontId="53" fillId="0" borderId="0" xfId="19" applyBorder="1"/>
    <xf numFmtId="0" fontId="56" fillId="22" borderId="81" xfId="19" applyFont="1" applyFill="1" applyBorder="1" applyAlignment="1">
      <alignment horizontal="center" vertical="center" wrapText="1"/>
    </xf>
    <xf numFmtId="0" fontId="53" fillId="0" borderId="0" xfId="19" applyBorder="1" applyAlignment="1">
      <alignment horizontal="center"/>
    </xf>
    <xf numFmtId="0" fontId="56" fillId="22" borderId="82" xfId="19" applyFont="1" applyFill="1" applyBorder="1" applyAlignment="1">
      <alignment horizontal="center" vertical="center" wrapText="1"/>
    </xf>
    <xf numFmtId="0" fontId="53" fillId="0" borderId="74" xfId="19" applyFill="1" applyBorder="1" applyAlignment="1">
      <alignment horizontal="center" vertical="center" wrapText="1"/>
    </xf>
    <xf numFmtId="0" fontId="53" fillId="0" borderId="84" xfId="19" applyFill="1" applyBorder="1" applyAlignment="1">
      <alignment horizontal="center"/>
    </xf>
    <xf numFmtId="0" fontId="56" fillId="22" borderId="85" xfId="19" applyFont="1" applyFill="1" applyBorder="1" applyAlignment="1">
      <alignment horizontal="center" vertical="center"/>
    </xf>
    <xf numFmtId="0" fontId="56" fillId="22" borderId="88" xfId="19" applyFont="1" applyFill="1" applyBorder="1" applyAlignment="1">
      <alignment horizontal="center" vertical="center"/>
    </xf>
    <xf numFmtId="0" fontId="56" fillId="0" borderId="89" xfId="19" applyFont="1" applyFill="1" applyBorder="1" applyAlignment="1">
      <alignment horizontal="center" vertical="center"/>
    </xf>
    <xf numFmtId="0" fontId="53" fillId="0" borderId="89" xfId="19" applyFill="1" applyBorder="1" applyAlignment="1">
      <alignment horizontal="center"/>
    </xf>
    <xf numFmtId="0" fontId="56" fillId="22" borderId="74" xfId="19" applyFont="1" applyFill="1" applyBorder="1" applyAlignment="1">
      <alignment horizontal="center" vertical="center" wrapText="1"/>
    </xf>
    <xf numFmtId="0" fontId="53" fillId="0" borderId="84" xfId="19" applyFill="1" applyBorder="1"/>
    <xf numFmtId="0" fontId="53" fillId="0" borderId="74" xfId="19" applyBorder="1"/>
    <xf numFmtId="0" fontId="53" fillId="0" borderId="86" xfId="19" applyBorder="1"/>
    <xf numFmtId="0" fontId="53" fillId="0" borderId="0" xfId="19" applyFill="1" applyBorder="1"/>
    <xf numFmtId="0" fontId="53" fillId="0" borderId="86" xfId="19" applyFill="1" applyBorder="1"/>
    <xf numFmtId="0" fontId="39" fillId="19" borderId="90" xfId="19" applyFont="1" applyFill="1" applyBorder="1"/>
    <xf numFmtId="0" fontId="53" fillId="19" borderId="91" xfId="19" applyFill="1" applyBorder="1"/>
    <xf numFmtId="0" fontId="56" fillId="0" borderId="0" xfId="19" applyFont="1" applyFill="1" applyBorder="1" applyAlignment="1"/>
    <xf numFmtId="0" fontId="56" fillId="0" borderId="0" xfId="19" applyFont="1" applyBorder="1"/>
    <xf numFmtId="0" fontId="53" fillId="19" borderId="94" xfId="19" applyFill="1" applyBorder="1"/>
    <xf numFmtId="0" fontId="53" fillId="19" borderId="95" xfId="19" applyFill="1" applyBorder="1"/>
    <xf numFmtId="0" fontId="53" fillId="19" borderId="96" xfId="19" applyFill="1" applyBorder="1"/>
    <xf numFmtId="0" fontId="53" fillId="0" borderId="0" xfId="19" applyAlignment="1">
      <alignment vertical="center"/>
    </xf>
    <xf numFmtId="0" fontId="59" fillId="4" borderId="0" xfId="19" applyFont="1" applyFill="1" applyBorder="1"/>
    <xf numFmtId="0" fontId="61" fillId="0" borderId="4" xfId="0" applyFont="1" applyBorder="1" applyAlignment="1" applyProtection="1">
      <alignment horizontal="center" vertical="center" wrapText="1"/>
      <protection locked="0"/>
    </xf>
    <xf numFmtId="0" fontId="61" fillId="0" borderId="3" xfId="0" applyFont="1" applyBorder="1" applyAlignment="1" applyProtection="1">
      <alignment horizontal="center" vertical="center" wrapText="1"/>
      <protection locked="0"/>
    </xf>
    <xf numFmtId="0" fontId="61" fillId="0" borderId="26" xfId="0" applyFont="1" applyBorder="1" applyAlignment="1" applyProtection="1">
      <alignment horizontal="center" vertical="center" wrapText="1"/>
      <protection locked="0"/>
    </xf>
    <xf numFmtId="0" fontId="6" fillId="2" borderId="3" xfId="1" applyFont="1" applyFill="1" applyBorder="1" applyAlignment="1" applyProtection="1">
      <alignment horizontal="left" vertical="center"/>
    </xf>
    <xf numFmtId="0" fontId="4" fillId="2" borderId="17" xfId="5" applyFont="1" applyFill="1" applyBorder="1" applyAlignment="1" applyProtection="1">
      <alignment horizontal="left" vertical="top"/>
    </xf>
    <xf numFmtId="7" fontId="40" fillId="0" borderId="42" xfId="17" applyNumberFormat="1" applyBorder="1"/>
    <xf numFmtId="4" fontId="3" fillId="0" borderId="42" xfId="0" applyNumberFormat="1" applyFont="1" applyBorder="1" applyAlignment="1">
      <alignment horizontal="center" vertical="center"/>
    </xf>
    <xf numFmtId="4" fontId="72" fillId="0" borderId="99" xfId="0" applyNumberFormat="1" applyFont="1" applyBorder="1"/>
    <xf numFmtId="4" fontId="72" fillId="0" borderId="100" xfId="0" applyNumberFormat="1" applyFont="1" applyBorder="1"/>
    <xf numFmtId="0" fontId="73" fillId="0" borderId="100" xfId="0" applyFont="1" applyBorder="1"/>
    <xf numFmtId="0" fontId="74" fillId="0" borderId="101" xfId="0" applyFont="1" applyBorder="1" applyAlignment="1">
      <alignment horizontal="center" vertical="center" wrapText="1"/>
    </xf>
    <xf numFmtId="4" fontId="1" fillId="6" borderId="102" xfId="0" applyNumberFormat="1" applyFont="1" applyFill="1" applyBorder="1" applyAlignment="1">
      <alignment horizontal="center" vertical="center"/>
    </xf>
    <xf numFmtId="4" fontId="1" fillId="6" borderId="103" xfId="0" applyNumberFormat="1" applyFont="1" applyFill="1" applyBorder="1" applyAlignment="1">
      <alignment horizontal="center" vertical="center"/>
    </xf>
    <xf numFmtId="4" fontId="1" fillId="18" borderId="104" xfId="0" applyNumberFormat="1" applyFont="1" applyFill="1" applyBorder="1" applyAlignment="1">
      <alignment horizontal="center" vertical="center"/>
    </xf>
    <xf numFmtId="172" fontId="1" fillId="6" borderId="105" xfId="0" applyNumberFormat="1" applyFont="1" applyFill="1" applyBorder="1" applyAlignment="1">
      <alignment horizontal="center" vertical="center" wrapText="1"/>
    </xf>
    <xf numFmtId="4" fontId="1" fillId="6" borderId="107" xfId="0" applyNumberFormat="1" applyFont="1" applyFill="1" applyBorder="1" applyAlignment="1">
      <alignment horizontal="center" vertical="center"/>
    </xf>
    <xf numFmtId="4" fontId="1" fillId="6" borderId="108" xfId="0" applyNumberFormat="1" applyFont="1" applyFill="1" applyBorder="1" applyAlignment="1">
      <alignment horizontal="center" vertical="center"/>
    </xf>
    <xf numFmtId="4" fontId="1" fillId="18" borderId="109" xfId="0" applyNumberFormat="1" applyFont="1" applyFill="1" applyBorder="1" applyAlignment="1">
      <alignment horizontal="center" vertical="center"/>
    </xf>
    <xf numFmtId="172" fontId="1" fillId="6" borderId="110" xfId="0" applyNumberFormat="1" applyFont="1" applyFill="1" applyBorder="1" applyAlignment="1">
      <alignment horizontal="center" vertical="center" wrapText="1"/>
    </xf>
    <xf numFmtId="4" fontId="1" fillId="6" borderId="109" xfId="0" applyNumberFormat="1" applyFont="1" applyFill="1" applyBorder="1" applyAlignment="1">
      <alignment horizontal="center" vertical="center"/>
    </xf>
    <xf numFmtId="4" fontId="1" fillId="6" borderId="111" xfId="0" applyNumberFormat="1" applyFont="1" applyFill="1" applyBorder="1" applyAlignment="1">
      <alignment horizontal="center" vertical="center"/>
    </xf>
    <xf numFmtId="4" fontId="1" fillId="6" borderId="112" xfId="0" applyNumberFormat="1" applyFont="1" applyFill="1" applyBorder="1" applyAlignment="1">
      <alignment horizontal="center" vertical="center"/>
    </xf>
    <xf numFmtId="4" fontId="1" fillId="18" borderId="112" xfId="0" applyNumberFormat="1" applyFont="1" applyFill="1" applyBorder="1" applyAlignment="1">
      <alignment horizontal="center" vertical="center"/>
    </xf>
    <xf numFmtId="172" fontId="1" fillId="6" borderId="113" xfId="0" applyNumberFormat="1" applyFont="1" applyFill="1" applyBorder="1" applyAlignment="1">
      <alignment horizontal="center" vertical="center" wrapText="1"/>
    </xf>
    <xf numFmtId="0" fontId="75" fillId="44" borderId="114" xfId="0" applyFont="1" applyFill="1" applyBorder="1" applyAlignment="1">
      <alignment horizontal="center" vertical="center" wrapText="1"/>
    </xf>
    <xf numFmtId="0" fontId="75" fillId="44" borderId="35" xfId="0" applyFont="1" applyFill="1" applyBorder="1" applyAlignment="1">
      <alignment horizontal="center" vertical="center" wrapText="1"/>
    </xf>
    <xf numFmtId="4" fontId="75" fillId="44" borderId="35" xfId="0" applyNumberFormat="1" applyFont="1" applyFill="1" applyBorder="1" applyAlignment="1">
      <alignment horizontal="center" vertical="center" wrapText="1"/>
    </xf>
    <xf numFmtId="172" fontId="75" fillId="44" borderId="35" xfId="0" applyNumberFormat="1" applyFont="1" applyFill="1" applyBorder="1" applyAlignment="1">
      <alignment horizontal="center" vertical="center" wrapText="1"/>
    </xf>
    <xf numFmtId="0" fontId="75" fillId="44" borderId="115" xfId="0" applyFont="1" applyFill="1" applyBorder="1" applyAlignment="1">
      <alignment horizontal="center" vertical="center" wrapText="1"/>
    </xf>
    <xf numFmtId="4" fontId="76" fillId="45" borderId="24" xfId="0" applyNumberFormat="1" applyFont="1" applyFill="1" applyBorder="1" applyAlignment="1">
      <alignment horizontal="center" vertical="center"/>
    </xf>
    <xf numFmtId="4" fontId="7" fillId="46" borderId="6" xfId="5" applyNumberFormat="1" applyFont="1" applyFill="1" applyBorder="1" applyAlignment="1">
      <alignment horizontal="center" vertical="center"/>
    </xf>
    <xf numFmtId="0" fontId="74" fillId="18" borderId="60" xfId="0" applyFont="1" applyFill="1" applyBorder="1" applyAlignment="1">
      <alignment horizontal="center" vertical="center" wrapText="1"/>
    </xf>
    <xf numFmtId="0" fontId="74" fillId="18" borderId="116" xfId="0" applyFont="1" applyFill="1" applyBorder="1" applyAlignment="1">
      <alignment horizontal="center" vertical="center" wrapText="1"/>
    </xf>
    <xf numFmtId="0" fontId="75" fillId="44" borderId="117" xfId="0" applyFont="1" applyFill="1" applyBorder="1" applyAlignment="1">
      <alignment horizontal="left" vertical="top" wrapText="1"/>
    </xf>
    <xf numFmtId="4" fontId="75" fillId="44" borderId="117" xfId="0" applyNumberFormat="1" applyFont="1" applyFill="1" applyBorder="1" applyAlignment="1">
      <alignment horizontal="left" vertical="top" wrapText="1"/>
    </xf>
    <xf numFmtId="0" fontId="75" fillId="44" borderId="118" xfId="0" applyFont="1" applyFill="1" applyBorder="1" applyAlignment="1">
      <alignment horizontal="left" vertical="top" wrapText="1"/>
    </xf>
    <xf numFmtId="172" fontId="75" fillId="44" borderId="119" xfId="0" applyNumberFormat="1" applyFont="1" applyFill="1" applyBorder="1" applyAlignment="1">
      <alignment horizontal="center" vertical="center" wrapText="1"/>
    </xf>
    <xf numFmtId="2" fontId="77" fillId="0" borderId="0" xfId="0" applyNumberFormat="1" applyFont="1" applyBorder="1" applyAlignment="1">
      <alignment horizontal="center" vertical="center" wrapText="1"/>
    </xf>
    <xf numFmtId="2" fontId="51" fillId="0" borderId="0" xfId="0" applyNumberFormat="1" applyFont="1" applyBorder="1" applyAlignment="1">
      <alignment horizontal="center" vertical="center" wrapText="1"/>
    </xf>
    <xf numFmtId="0" fontId="51" fillId="0" borderId="0" xfId="0" applyFont="1" applyBorder="1" applyAlignment="1">
      <alignment horizontal="center" vertical="center" wrapText="1"/>
    </xf>
    <xf numFmtId="2" fontId="77" fillId="0" borderId="19" xfId="0" applyNumberFormat="1" applyFont="1" applyBorder="1" applyAlignment="1">
      <alignment horizontal="center" vertical="center" wrapText="1"/>
    </xf>
    <xf numFmtId="2" fontId="51" fillId="0" borderId="18" xfId="0" applyNumberFormat="1" applyFont="1" applyBorder="1" applyAlignment="1">
      <alignment horizontal="center" vertical="center" wrapText="1"/>
    </xf>
    <xf numFmtId="2" fontId="51" fillId="0" borderId="19" xfId="0" applyNumberFormat="1" applyFont="1" applyBorder="1" applyAlignment="1">
      <alignment horizontal="center" vertical="center" wrapText="1"/>
    </xf>
    <xf numFmtId="0" fontId="51" fillId="0" borderId="18" xfId="0" applyFont="1" applyBorder="1" applyAlignment="1">
      <alignment horizontal="center" vertical="center" wrapText="1"/>
    </xf>
    <xf numFmtId="0" fontId="51" fillId="0" borderId="17" xfId="0" applyFont="1" applyBorder="1" applyAlignment="1">
      <alignment horizontal="center" vertical="center" wrapText="1"/>
    </xf>
    <xf numFmtId="0" fontId="51" fillId="0" borderId="19" xfId="0" applyFont="1" applyBorder="1" applyAlignment="1">
      <alignment horizontal="center" vertical="center" wrapText="1"/>
    </xf>
    <xf numFmtId="0" fontId="78" fillId="47" borderId="120" xfId="0" applyFont="1" applyFill="1" applyBorder="1" applyAlignment="1">
      <alignment horizontal="center" vertical="center" wrapText="1"/>
    </xf>
    <xf numFmtId="0" fontId="78" fillId="47" borderId="121" xfId="0" applyFont="1" applyFill="1" applyBorder="1" applyAlignment="1">
      <alignment horizontal="center" vertical="center" wrapText="1"/>
    </xf>
    <xf numFmtId="0" fontId="78" fillId="47" borderId="122" xfId="0" applyFont="1" applyFill="1" applyBorder="1" applyAlignment="1">
      <alignment horizontal="center" vertical="center" wrapText="1"/>
    </xf>
    <xf numFmtId="0" fontId="78" fillId="48" borderId="120" xfId="0" applyFont="1" applyFill="1" applyBorder="1" applyAlignment="1">
      <alignment horizontal="center" vertical="center" wrapText="1"/>
    </xf>
    <xf numFmtId="0" fontId="78" fillId="48" borderId="121" xfId="0" applyFont="1" applyFill="1" applyBorder="1" applyAlignment="1">
      <alignment horizontal="center" vertical="center" wrapText="1"/>
    </xf>
    <xf numFmtId="0" fontId="78" fillId="48" borderId="122" xfId="0" applyFont="1" applyFill="1" applyBorder="1" applyAlignment="1">
      <alignment horizontal="center" vertical="center" wrapText="1"/>
    </xf>
    <xf numFmtId="0" fontId="79" fillId="49" borderId="120" xfId="0" applyFont="1" applyFill="1" applyBorder="1" applyAlignment="1">
      <alignment horizontal="center" vertical="center" wrapText="1"/>
    </xf>
    <xf numFmtId="0" fontId="79" fillId="49" borderId="121" xfId="0" applyFont="1" applyFill="1" applyBorder="1" applyAlignment="1">
      <alignment horizontal="center" vertical="center" wrapText="1"/>
    </xf>
    <xf numFmtId="0" fontId="80" fillId="49" borderId="121" xfId="0" applyFont="1" applyFill="1" applyBorder="1" applyAlignment="1">
      <alignment horizontal="center" vertical="center" wrapText="1"/>
    </xf>
    <xf numFmtId="0" fontId="78" fillId="49" borderId="121" xfId="0" applyFont="1" applyFill="1" applyBorder="1" applyAlignment="1">
      <alignment horizontal="center" vertical="center" wrapText="1"/>
    </xf>
    <xf numFmtId="0" fontId="78" fillId="49" borderId="122" xfId="0" applyFont="1" applyFill="1" applyBorder="1" applyAlignment="1">
      <alignment horizontal="center" vertical="center" wrapText="1"/>
    </xf>
    <xf numFmtId="0" fontId="51" fillId="0" borderId="0" xfId="0" applyFont="1" applyFill="1" applyBorder="1" applyAlignment="1">
      <alignment horizontal="center" vertical="center" wrapText="1"/>
    </xf>
    <xf numFmtId="0" fontId="0" fillId="30" borderId="42" xfId="0" applyFill="1" applyBorder="1"/>
    <xf numFmtId="0" fontId="0" fillId="50" borderId="42" xfId="0" applyFill="1" applyBorder="1"/>
    <xf numFmtId="0" fontId="60" fillId="17" borderId="42" xfId="0" applyFont="1" applyFill="1" applyBorder="1" applyProtection="1"/>
    <xf numFmtId="0" fontId="60" fillId="51" borderId="42" xfId="0" applyFont="1" applyFill="1" applyBorder="1" applyProtection="1"/>
    <xf numFmtId="0" fontId="0" fillId="40" borderId="124" xfId="0" applyFill="1" applyBorder="1"/>
    <xf numFmtId="0" fontId="51" fillId="0" borderId="84" xfId="0" applyFont="1" applyFill="1" applyBorder="1" applyAlignment="1">
      <alignment horizontal="center" vertical="center" wrapText="1"/>
    </xf>
    <xf numFmtId="0" fontId="0" fillId="0" borderId="84" xfId="0" applyBorder="1"/>
    <xf numFmtId="0" fontId="51" fillId="0" borderId="125" xfId="0" applyFont="1" applyFill="1" applyBorder="1" applyAlignment="1">
      <alignment horizontal="center" vertical="center" wrapText="1"/>
    </xf>
    <xf numFmtId="0" fontId="0" fillId="0" borderId="84" xfId="0" applyFill="1" applyBorder="1"/>
    <xf numFmtId="0" fontId="0" fillId="40" borderId="42" xfId="0" applyFill="1" applyBorder="1"/>
    <xf numFmtId="0" fontId="51" fillId="0" borderId="39" xfId="0" applyFont="1" applyFill="1" applyBorder="1" applyAlignment="1">
      <alignment horizontal="center" vertical="center" wrapText="1"/>
    </xf>
    <xf numFmtId="0" fontId="0" fillId="0" borderId="0" xfId="0" applyFill="1" applyBorder="1"/>
    <xf numFmtId="0" fontId="51" fillId="0" borderId="89" xfId="0" applyFont="1" applyFill="1" applyBorder="1" applyAlignment="1">
      <alignment horizontal="center" vertical="center" wrapText="1"/>
    </xf>
    <xf numFmtId="0" fontId="0" fillId="0" borderId="89" xfId="0" applyBorder="1"/>
    <xf numFmtId="0" fontId="51" fillId="0" borderId="126" xfId="0" applyFont="1" applyFill="1" applyBorder="1" applyAlignment="1">
      <alignment horizontal="center" vertical="center" wrapText="1"/>
    </xf>
    <xf numFmtId="0" fontId="0" fillId="0" borderId="89" xfId="0" applyFill="1" applyBorder="1"/>
    <xf numFmtId="0" fontId="0" fillId="0" borderId="127" xfId="0" applyFill="1" applyBorder="1"/>
    <xf numFmtId="0" fontId="0" fillId="0" borderId="0" xfId="0" applyBorder="1"/>
    <xf numFmtId="0" fontId="1" fillId="0" borderId="42" xfId="0" applyFont="1" applyBorder="1" applyAlignment="1">
      <alignment horizontal="center" vertical="center"/>
    </xf>
    <xf numFmtId="0" fontId="78" fillId="51" borderId="42" xfId="0" applyFont="1" applyFill="1" applyBorder="1" applyAlignment="1">
      <alignment horizontal="center" vertical="center" wrapText="1"/>
    </xf>
    <xf numFmtId="0" fontId="78" fillId="51" borderId="120" xfId="0" applyFont="1" applyFill="1" applyBorder="1" applyAlignment="1">
      <alignment horizontal="center" vertical="center" wrapText="1"/>
    </xf>
    <xf numFmtId="0" fontId="78" fillId="51" borderId="121" xfId="0" applyFont="1" applyFill="1" applyBorder="1" applyAlignment="1">
      <alignment horizontal="center" vertical="center" wrapText="1"/>
    </xf>
    <xf numFmtId="0" fontId="1" fillId="0" borderId="0" xfId="0" applyFont="1" applyBorder="1" applyAlignment="1">
      <alignment horizontal="center" vertical="center" wrapText="1"/>
    </xf>
    <xf numFmtId="0" fontId="78" fillId="49" borderId="128" xfId="0" applyFont="1" applyFill="1" applyBorder="1" applyAlignment="1">
      <alignment horizontal="center" vertical="center" wrapText="1"/>
    </xf>
    <xf numFmtId="0" fontId="74" fillId="18" borderId="72" xfId="0" applyFont="1" applyFill="1" applyBorder="1" applyAlignment="1">
      <alignment horizontal="center" vertical="center" wrapText="1"/>
    </xf>
    <xf numFmtId="0" fontId="75" fillId="44" borderId="64" xfId="0" applyFont="1" applyFill="1" applyBorder="1" applyAlignment="1">
      <alignment horizontal="center" vertical="center" wrapText="1"/>
    </xf>
    <xf numFmtId="0" fontId="74" fillId="0" borderId="129" xfId="0" applyFont="1" applyBorder="1" applyAlignment="1">
      <alignment horizontal="center" vertical="center" wrapText="1"/>
    </xf>
    <xf numFmtId="0" fontId="6" fillId="2" borderId="68" xfId="1" applyFont="1" applyFill="1" applyBorder="1" applyAlignment="1" applyProtection="1">
      <alignment horizontal="left" vertical="center"/>
    </xf>
    <xf numFmtId="0" fontId="6" fillId="2" borderId="131" xfId="1" applyFont="1" applyFill="1" applyBorder="1" applyAlignment="1" applyProtection="1">
      <alignment horizontal="left" vertical="center"/>
    </xf>
    <xf numFmtId="0" fontId="6" fillId="2" borderId="70" xfId="1" applyFont="1" applyFill="1" applyBorder="1" applyAlignment="1" applyProtection="1">
      <alignment horizontal="left" vertical="center"/>
    </xf>
    <xf numFmtId="0" fontId="61" fillId="0" borderId="6" xfId="0" applyFont="1" applyBorder="1" applyAlignment="1" applyProtection="1">
      <alignment horizontal="center" vertical="center" wrapText="1"/>
      <protection locked="0"/>
    </xf>
    <xf numFmtId="0" fontId="6" fillId="9" borderId="68" xfId="1" applyFont="1" applyFill="1" applyBorder="1" applyAlignment="1" applyProtection="1">
      <alignment horizontal="center" vertical="center" wrapText="1"/>
      <protection locked="0"/>
    </xf>
    <xf numFmtId="0" fontId="6" fillId="9" borderId="23" xfId="1" applyFont="1" applyFill="1" applyBorder="1" applyAlignment="1" applyProtection="1">
      <alignment horizontal="center" vertical="center" wrapText="1"/>
      <protection locked="0"/>
    </xf>
    <xf numFmtId="169" fontId="6" fillId="9" borderId="70" xfId="1" applyNumberFormat="1" applyFont="1" applyFill="1" applyBorder="1" applyAlignment="1" applyProtection="1">
      <alignment horizontal="center" vertical="center" wrapText="1"/>
      <protection locked="0"/>
    </xf>
    <xf numFmtId="0" fontId="40" fillId="0" borderId="1" xfId="17" applyBorder="1" applyAlignment="1"/>
    <xf numFmtId="0" fontId="40" fillId="0" borderId="3" xfId="17" applyBorder="1" applyAlignment="1"/>
    <xf numFmtId="49" fontId="28" fillId="0" borderId="15" xfId="17" applyNumberFormat="1" applyFont="1" applyBorder="1"/>
    <xf numFmtId="0" fontId="28" fillId="0" borderId="7" xfId="17" applyFont="1" applyBorder="1" applyAlignment="1"/>
    <xf numFmtId="0" fontId="40" fillId="0" borderId="50" xfId="17" applyBorder="1"/>
    <xf numFmtId="49" fontId="28" fillId="0" borderId="6" xfId="17" applyNumberFormat="1" applyFont="1" applyBorder="1"/>
    <xf numFmtId="0" fontId="28" fillId="0" borderId="40" xfId="17" applyFont="1" applyBorder="1" applyAlignment="1"/>
    <xf numFmtId="49" fontId="28" fillId="0" borderId="26" xfId="17" applyNumberFormat="1" applyFont="1" applyBorder="1"/>
    <xf numFmtId="49" fontId="28" fillId="0" borderId="25" xfId="17" applyNumberFormat="1" applyFont="1" applyBorder="1" applyAlignment="1">
      <alignment horizontal="left"/>
    </xf>
    <xf numFmtId="49" fontId="28" fillId="0" borderId="25" xfId="17" applyNumberFormat="1" applyFont="1" applyBorder="1" applyAlignment="1"/>
    <xf numFmtId="49" fontId="28" fillId="0" borderId="21" xfId="17" applyNumberFormat="1" applyFont="1" applyBorder="1"/>
    <xf numFmtId="49" fontId="28" fillId="0" borderId="19" xfId="17" applyNumberFormat="1" applyFont="1" applyBorder="1"/>
    <xf numFmtId="49" fontId="40" fillId="0" borderId="42" xfId="17" applyNumberFormat="1" applyBorder="1"/>
    <xf numFmtId="49" fontId="28" fillId="0" borderId="22" xfId="17" applyNumberFormat="1" applyFont="1" applyBorder="1" applyAlignment="1"/>
    <xf numFmtId="0" fontId="2" fillId="0" borderId="0" xfId="1" applyFont="1" applyAlignment="1" applyProtection="1">
      <alignment vertical="top" wrapText="1"/>
      <protection locked="0"/>
    </xf>
    <xf numFmtId="0" fontId="84" fillId="0" borderId="0" xfId="1" applyFont="1" applyAlignment="1" applyProtection="1">
      <alignment horizontal="justify" vertical="top" wrapText="1"/>
      <protection locked="0"/>
    </xf>
    <xf numFmtId="0" fontId="2" fillId="0" borderId="0" xfId="1" applyProtection="1">
      <protection locked="0"/>
    </xf>
    <xf numFmtId="0" fontId="28" fillId="0" borderId="1" xfId="1" applyFont="1" applyBorder="1" applyAlignment="1" applyProtection="1">
      <protection locked="0"/>
    </xf>
    <xf numFmtId="0" fontId="28" fillId="0" borderId="3" xfId="1" applyFont="1" applyBorder="1" applyAlignment="1" applyProtection="1">
      <protection locked="0"/>
    </xf>
    <xf numFmtId="0" fontId="28" fillId="0" borderId="1" xfId="1" applyFont="1" applyBorder="1" applyAlignment="1" applyProtection="1">
      <alignment wrapText="1"/>
      <protection locked="0"/>
    </xf>
    <xf numFmtId="0" fontId="38" fillId="0" borderId="2" xfId="1" applyFont="1" applyBorder="1" applyAlignment="1" applyProtection="1">
      <protection locked="0"/>
    </xf>
    <xf numFmtId="0" fontId="2" fillId="0" borderId="0" xfId="1" applyBorder="1" applyProtection="1">
      <protection locked="0"/>
    </xf>
    <xf numFmtId="0" fontId="38" fillId="0" borderId="38" xfId="1" applyFont="1" applyBorder="1" applyAlignment="1" applyProtection="1">
      <alignment vertical="center"/>
      <protection locked="0"/>
    </xf>
    <xf numFmtId="0" fontId="38" fillId="19" borderId="4" xfId="1" applyFont="1" applyFill="1" applyBorder="1" applyAlignment="1" applyProtection="1">
      <alignment horizontal="center" vertical="center" wrapText="1"/>
      <protection locked="0"/>
    </xf>
    <xf numFmtId="0" fontId="38" fillId="53" borderId="4" xfId="1" applyFont="1" applyFill="1" applyBorder="1" applyAlignment="1" applyProtection="1">
      <alignment horizontal="center" vertical="center" wrapText="1"/>
      <protection locked="0"/>
    </xf>
    <xf numFmtId="0" fontId="38" fillId="19" borderId="23" xfId="1" applyFont="1" applyFill="1" applyBorder="1" applyAlignment="1" applyProtection="1">
      <alignment horizontal="center" vertical="center" wrapText="1"/>
      <protection locked="0"/>
    </xf>
    <xf numFmtId="0" fontId="38" fillId="7" borderId="0" xfId="1" applyFont="1" applyFill="1" applyAlignment="1" applyProtection="1">
      <alignment vertical="center"/>
      <protection locked="0"/>
    </xf>
    <xf numFmtId="0" fontId="38" fillId="0" borderId="0" xfId="1" applyFont="1" applyAlignment="1" applyProtection="1">
      <alignment vertical="center"/>
      <protection locked="0"/>
    </xf>
    <xf numFmtId="165" fontId="38" fillId="0" borderId="4" xfId="1" applyNumberFormat="1" applyFont="1" applyFill="1" applyBorder="1" applyProtection="1">
      <protection locked="0"/>
    </xf>
    <xf numFmtId="165" fontId="38" fillId="0" borderId="4" xfId="1" applyNumberFormat="1" applyFont="1" applyFill="1" applyBorder="1" applyAlignment="1" applyProtection="1">
      <alignment vertical="center"/>
      <protection locked="0"/>
    </xf>
    <xf numFmtId="165" fontId="38" fillId="7" borderId="0" xfId="1" applyNumberFormat="1" applyFont="1" applyFill="1" applyAlignment="1" applyProtection="1">
      <alignment vertical="center"/>
      <protection locked="0"/>
    </xf>
    <xf numFmtId="165" fontId="85" fillId="7" borderId="0" xfId="1" applyNumberFormat="1" applyFont="1" applyFill="1" applyAlignment="1" applyProtection="1">
      <alignment vertical="center"/>
      <protection locked="0"/>
    </xf>
    <xf numFmtId="0" fontId="85" fillId="7" borderId="0" xfId="1" applyFont="1" applyFill="1" applyAlignment="1" applyProtection="1">
      <alignment vertical="center"/>
      <protection locked="0"/>
    </xf>
    <xf numFmtId="0" fontId="38" fillId="0" borderId="0" xfId="1" applyFont="1" applyFill="1" applyAlignment="1" applyProtection="1">
      <alignment vertical="center"/>
      <protection locked="0"/>
    </xf>
    <xf numFmtId="165" fontId="38" fillId="0" borderId="3" xfId="1" applyNumberFormat="1" applyFont="1" applyFill="1" applyBorder="1" applyAlignment="1" applyProtection="1">
      <alignment vertical="center"/>
      <protection locked="0"/>
    </xf>
    <xf numFmtId="165" fontId="38" fillId="5" borderId="4" xfId="1" applyNumberFormat="1" applyFont="1" applyFill="1" applyBorder="1" applyAlignment="1" applyProtection="1">
      <alignment vertical="center"/>
      <protection locked="0"/>
    </xf>
    <xf numFmtId="0" fontId="39" fillId="7" borderId="0" xfId="1" applyFont="1" applyFill="1" applyAlignment="1" applyProtection="1">
      <alignment vertical="center"/>
      <protection locked="0"/>
    </xf>
    <xf numFmtId="0" fontId="86" fillId="7" borderId="0" xfId="1" applyFont="1" applyFill="1" applyAlignment="1" applyProtection="1">
      <alignment vertical="center"/>
      <protection locked="0"/>
    </xf>
    <xf numFmtId="165" fontId="38" fillId="56" borderId="4" xfId="1" applyNumberFormat="1" applyFont="1" applyFill="1" applyBorder="1" applyAlignment="1" applyProtection="1">
      <alignment vertical="center"/>
      <protection locked="0"/>
    </xf>
    <xf numFmtId="165" fontId="38" fillId="56" borderId="4" xfId="1" applyNumberFormat="1" applyFont="1" applyFill="1" applyBorder="1" applyAlignment="1" applyProtection="1">
      <alignment vertical="center"/>
    </xf>
    <xf numFmtId="165" fontId="38" fillId="56" borderId="55" xfId="1" applyNumberFormat="1" applyFont="1" applyFill="1" applyBorder="1" applyAlignment="1" applyProtection="1">
      <alignment vertical="center"/>
      <protection locked="0"/>
    </xf>
    <xf numFmtId="165" fontId="38" fillId="56" borderId="55" xfId="1" applyNumberFormat="1" applyFont="1" applyFill="1" applyBorder="1" applyAlignment="1" applyProtection="1">
      <alignment vertical="center"/>
    </xf>
    <xf numFmtId="0" fontId="29" fillId="0" borderId="0" xfId="1" applyFont="1"/>
    <xf numFmtId="0" fontId="87" fillId="0" borderId="0" xfId="1" applyFont="1"/>
    <xf numFmtId="0" fontId="2" fillId="0" borderId="0" xfId="1"/>
    <xf numFmtId="0" fontId="88" fillId="0" borderId="0" xfId="1" applyFont="1"/>
    <xf numFmtId="0" fontId="88" fillId="0" borderId="0" xfId="1" applyFont="1" applyAlignment="1"/>
    <xf numFmtId="0" fontId="87" fillId="0" borderId="0" xfId="1" applyFont="1" applyAlignment="1"/>
    <xf numFmtId="0" fontId="87" fillId="0" borderId="0" xfId="1" applyFont="1" applyAlignment="1">
      <alignment horizontal="left" vertical="top" wrapText="1"/>
    </xf>
    <xf numFmtId="0" fontId="87" fillId="0" borderId="0" xfId="1" applyFont="1" applyAlignment="1">
      <alignment vertical="center" wrapText="1"/>
    </xf>
    <xf numFmtId="0" fontId="87" fillId="0" borderId="0" xfId="1" applyFont="1" applyAlignment="1">
      <alignment horizontal="left" vertical="justify" wrapText="1"/>
    </xf>
    <xf numFmtId="0" fontId="87" fillId="0" borderId="4" xfId="1" applyFont="1" applyBorder="1" applyAlignment="1">
      <alignment horizontal="center" wrapText="1"/>
    </xf>
    <xf numFmtId="0" fontId="87" fillId="0" borderId="4" xfId="1" applyFont="1" applyBorder="1" applyAlignment="1">
      <alignment horizontal="right" vertical="top" wrapText="1"/>
    </xf>
    <xf numFmtId="0" fontId="87" fillId="0" borderId="0" xfId="1" applyFont="1" applyFill="1" applyBorder="1" applyAlignment="1">
      <alignment horizontal="left" wrapText="1" indent="3"/>
    </xf>
    <xf numFmtId="0" fontId="87" fillId="0" borderId="0" xfId="1" applyFont="1" applyAlignment="1">
      <alignment horizontal="center" wrapText="1"/>
    </xf>
    <xf numFmtId="0" fontId="87" fillId="0" borderId="4" xfId="1" applyFont="1" applyBorder="1" applyAlignment="1">
      <alignment horizontal="center"/>
    </xf>
    <xf numFmtId="0" fontId="87" fillId="0" borderId="4" xfId="1" applyFont="1" applyBorder="1"/>
    <xf numFmtId="0" fontId="87" fillId="0" borderId="0" xfId="1" applyFont="1" applyBorder="1" applyAlignment="1">
      <alignment horizontal="center"/>
    </xf>
    <xf numFmtId="0" fontId="87" fillId="0" borderId="0" xfId="1" applyFont="1" applyBorder="1"/>
    <xf numFmtId="0" fontId="87" fillId="0" borderId="0" xfId="1" applyFont="1" applyAlignment="1">
      <alignment wrapText="1"/>
    </xf>
    <xf numFmtId="0" fontId="29" fillId="0" borderId="0" xfId="1" applyFont="1" applyAlignment="1">
      <alignment horizontal="left" wrapText="1"/>
    </xf>
    <xf numFmtId="0" fontId="87" fillId="0" borderId="0" xfId="1" applyFont="1" applyAlignment="1">
      <alignment horizontal="left" indent="15"/>
    </xf>
    <xf numFmtId="0" fontId="89" fillId="0" borderId="0" xfId="1" applyFont="1"/>
    <xf numFmtId="0" fontId="48" fillId="0" borderId="0" xfId="1" applyFont="1"/>
    <xf numFmtId="0" fontId="90" fillId="0" borderId="0" xfId="1" applyFont="1"/>
    <xf numFmtId="0" fontId="28" fillId="3" borderId="33" xfId="17" applyFont="1" applyFill="1" applyBorder="1" applyAlignment="1">
      <alignment horizontal="center" vertical="center"/>
    </xf>
    <xf numFmtId="0" fontId="28" fillId="3" borderId="29" xfId="17" applyFont="1" applyFill="1" applyBorder="1" applyAlignment="1">
      <alignment horizontal="center" vertical="center"/>
    </xf>
    <xf numFmtId="0" fontId="28" fillId="3" borderId="73" xfId="17" applyFont="1" applyFill="1" applyBorder="1" applyAlignment="1">
      <alignment horizontal="center" vertical="center"/>
    </xf>
    <xf numFmtId="4" fontId="15" fillId="17" borderId="57" xfId="0" applyNumberFormat="1" applyFont="1" applyFill="1" applyBorder="1"/>
    <xf numFmtId="0" fontId="15" fillId="17" borderId="61" xfId="0" applyFont="1" applyFill="1" applyBorder="1"/>
    <xf numFmtId="165" fontId="28" fillId="17" borderId="55" xfId="17" applyNumberFormat="1" applyFont="1" applyFill="1" applyBorder="1"/>
    <xf numFmtId="165" fontId="28" fillId="18" borderId="42" xfId="17" applyNumberFormat="1" applyFont="1" applyFill="1" applyBorder="1" applyAlignment="1">
      <alignment horizontal="right"/>
    </xf>
    <xf numFmtId="7" fontId="14" fillId="17" borderId="42" xfId="6" applyNumberFormat="1" applyFont="1" applyFill="1" applyBorder="1" applyAlignment="1">
      <alignment horizontal="right"/>
    </xf>
    <xf numFmtId="0" fontId="15" fillId="17" borderId="24" xfId="0" applyFont="1" applyFill="1" applyBorder="1"/>
    <xf numFmtId="7" fontId="14" fillId="4" borderId="37" xfId="6" applyNumberFormat="1" applyFont="1" applyFill="1" applyBorder="1" applyAlignment="1">
      <alignment horizontal="right"/>
    </xf>
    <xf numFmtId="7" fontId="14" fillId="4" borderId="55" xfId="6" applyNumberFormat="1" applyFont="1" applyFill="1" applyBorder="1" applyAlignment="1">
      <alignment horizontal="right"/>
    </xf>
    <xf numFmtId="7" fontId="14" fillId="4" borderId="63" xfId="6" applyNumberFormat="1" applyFont="1" applyFill="1" applyBorder="1" applyAlignment="1">
      <alignment horizontal="right"/>
    </xf>
    <xf numFmtId="4" fontId="3" fillId="19" borderId="43" xfId="1" applyNumberFormat="1" applyFont="1" applyFill="1" applyBorder="1" applyAlignment="1" applyProtection="1">
      <alignment horizontal="right" vertical="center" wrapText="1"/>
      <protection locked="0"/>
    </xf>
    <xf numFmtId="4" fontId="3" fillId="19" borderId="33" xfId="1" applyNumberFormat="1" applyFont="1" applyFill="1" applyBorder="1" applyAlignment="1" applyProtection="1">
      <alignment horizontal="right" vertical="center" wrapText="1"/>
      <protection locked="0"/>
    </xf>
    <xf numFmtId="4" fontId="3" fillId="19" borderId="50" xfId="1" applyNumberFormat="1" applyFont="1" applyFill="1" applyBorder="1" applyAlignment="1" applyProtection="1">
      <alignment horizontal="right" vertical="center" wrapText="1"/>
      <protection locked="0"/>
    </xf>
    <xf numFmtId="4" fontId="3" fillId="19" borderId="8" xfId="1" applyNumberFormat="1" applyFont="1" applyFill="1" applyBorder="1" applyAlignment="1" applyProtection="1">
      <alignment horizontal="right" vertical="center" wrapText="1"/>
      <protection locked="0"/>
    </xf>
    <xf numFmtId="4" fontId="3" fillId="19" borderId="3" xfId="1" applyNumberFormat="1" applyFont="1" applyFill="1" applyBorder="1" applyAlignment="1" applyProtection="1">
      <alignment horizontal="right" vertical="center" wrapText="1"/>
      <protection locked="0"/>
    </xf>
    <xf numFmtId="4" fontId="3" fillId="19" borderId="13" xfId="1" applyNumberFormat="1" applyFont="1" applyFill="1" applyBorder="1" applyAlignment="1" applyProtection="1">
      <alignment horizontal="right" vertical="center" wrapText="1"/>
      <protection locked="0"/>
    </xf>
    <xf numFmtId="4" fontId="3" fillId="18" borderId="56" xfId="1" applyNumberFormat="1" applyFont="1" applyFill="1" applyBorder="1" applyAlignment="1" applyProtection="1">
      <alignment horizontal="right" vertical="center" wrapText="1"/>
      <protection locked="0"/>
    </xf>
    <xf numFmtId="4" fontId="3" fillId="18" borderId="70" xfId="1" applyNumberFormat="1" applyFont="1" applyFill="1" applyBorder="1" applyAlignment="1" applyProtection="1">
      <alignment horizontal="right" vertical="center" wrapText="1"/>
      <protection locked="0"/>
    </xf>
    <xf numFmtId="4" fontId="3" fillId="18" borderId="71" xfId="1" applyNumberFormat="1" applyFont="1" applyFill="1" applyBorder="1" applyAlignment="1" applyProtection="1">
      <alignment horizontal="right" vertical="center" wrapText="1"/>
      <protection locked="0"/>
    </xf>
    <xf numFmtId="4" fontId="15" fillId="17" borderId="24" xfId="0" applyNumberFormat="1" applyFont="1" applyFill="1" applyBorder="1" applyAlignment="1">
      <alignment horizontal="right"/>
    </xf>
    <xf numFmtId="0" fontId="15" fillId="17" borderId="24" xfId="0" applyFont="1" applyFill="1" applyBorder="1" applyAlignment="1">
      <alignment horizontal="right"/>
    </xf>
    <xf numFmtId="0" fontId="15" fillId="17" borderId="4" xfId="0" applyFont="1" applyFill="1" applyBorder="1" applyAlignment="1">
      <alignment horizontal="right"/>
    </xf>
    <xf numFmtId="0" fontId="15" fillId="17" borderId="23" xfId="0" applyFont="1" applyFill="1" applyBorder="1" applyAlignment="1">
      <alignment horizontal="right"/>
    </xf>
    <xf numFmtId="0" fontId="28" fillId="3" borderId="1" xfId="17" applyFont="1" applyFill="1" applyBorder="1" applyAlignment="1">
      <alignment horizontal="center" vertical="center"/>
    </xf>
    <xf numFmtId="0" fontId="15" fillId="17" borderId="11" xfId="0" applyFont="1" applyFill="1" applyBorder="1" applyAlignment="1">
      <alignment horizontal="right"/>
    </xf>
    <xf numFmtId="7" fontId="14" fillId="17" borderId="37" xfId="6" applyNumberFormat="1" applyFont="1" applyFill="1" applyBorder="1"/>
    <xf numFmtId="7" fontId="14" fillId="17" borderId="63" xfId="6" applyNumberFormat="1" applyFont="1" applyFill="1" applyBorder="1"/>
    <xf numFmtId="165" fontId="28" fillId="18" borderId="4" xfId="17" applyNumberFormat="1" applyFont="1" applyFill="1" applyBorder="1" applyAlignment="1">
      <alignment horizontal="right"/>
    </xf>
    <xf numFmtId="165" fontId="28" fillId="17" borderId="4" xfId="17" applyNumberFormat="1" applyFont="1" applyFill="1" applyBorder="1" applyAlignment="1">
      <alignment horizontal="right"/>
    </xf>
    <xf numFmtId="165" fontId="6" fillId="18" borderId="55" xfId="1" applyNumberFormat="1" applyFont="1" applyFill="1" applyBorder="1" applyAlignment="1" applyProtection="1">
      <alignment horizontal="right" vertical="center" wrapText="1"/>
    </xf>
    <xf numFmtId="165" fontId="28" fillId="18" borderId="55" xfId="17" applyNumberFormat="1" applyFont="1" applyFill="1" applyBorder="1" applyAlignment="1">
      <alignment horizontal="right"/>
    </xf>
    <xf numFmtId="165" fontId="28" fillId="0" borderId="17" xfId="17" applyNumberFormat="1" applyFont="1" applyBorder="1" applyAlignment="1">
      <alignment horizontal="right"/>
    </xf>
    <xf numFmtId="165" fontId="28" fillId="0" borderId="18" xfId="17" applyNumberFormat="1" applyFont="1" applyBorder="1" applyAlignment="1">
      <alignment horizontal="right"/>
    </xf>
    <xf numFmtId="165" fontId="28" fillId="0" borderId="19" xfId="17" applyNumberFormat="1" applyFont="1" applyBorder="1" applyAlignment="1">
      <alignment horizontal="right"/>
    </xf>
    <xf numFmtId="4" fontId="3" fillId="19" borderId="69" xfId="1" applyNumberFormat="1" applyFont="1" applyFill="1" applyBorder="1" applyAlignment="1" applyProtection="1">
      <alignment horizontal="center" vertical="center" wrapText="1"/>
      <protection locked="0"/>
    </xf>
    <xf numFmtId="4" fontId="3" fillId="18" borderId="68" xfId="1" applyNumberFormat="1" applyFont="1" applyFill="1" applyBorder="1" applyAlignment="1" applyProtection="1">
      <alignment horizontal="center" vertical="center" wrapText="1"/>
      <protection locked="0"/>
    </xf>
    <xf numFmtId="165" fontId="28" fillId="17" borderId="42" xfId="17" applyNumberFormat="1" applyFont="1" applyFill="1" applyBorder="1"/>
    <xf numFmtId="7" fontId="28" fillId="18" borderId="42" xfId="17" applyNumberFormat="1" applyFont="1" applyFill="1" applyBorder="1" applyAlignment="1">
      <alignment horizontal="right"/>
    </xf>
    <xf numFmtId="0" fontId="3" fillId="3" borderId="3" xfId="1" applyFont="1" applyFill="1" applyBorder="1" applyAlignment="1" applyProtection="1">
      <alignment horizontal="center" vertical="center" wrapText="1"/>
      <protection locked="0"/>
    </xf>
    <xf numFmtId="0" fontId="6" fillId="3" borderId="3" xfId="1" applyFont="1" applyFill="1" applyBorder="1" applyAlignment="1" applyProtection="1">
      <alignment vertical="center" wrapText="1"/>
      <protection locked="0"/>
    </xf>
    <xf numFmtId="0" fontId="15" fillId="17" borderId="11" xfId="0" applyFont="1" applyFill="1" applyBorder="1"/>
    <xf numFmtId="0" fontId="3" fillId="3" borderId="1" xfId="1" applyFont="1" applyFill="1" applyBorder="1" applyAlignment="1" applyProtection="1">
      <alignment horizontal="center" vertical="center" wrapText="1"/>
      <protection locked="0"/>
    </xf>
    <xf numFmtId="165" fontId="14" fillId="17" borderId="42" xfId="0" applyNumberFormat="1" applyFont="1" applyFill="1" applyBorder="1"/>
    <xf numFmtId="165" fontId="3" fillId="18" borderId="24" xfId="5" applyNumberFormat="1" applyFont="1" applyFill="1" applyBorder="1" applyAlignment="1" applyProtection="1">
      <alignment horizontal="right" vertical="center" wrapText="1"/>
      <protection locked="0"/>
    </xf>
    <xf numFmtId="4" fontId="3" fillId="18" borderId="24" xfId="5" applyNumberFormat="1" applyFont="1" applyFill="1" applyBorder="1" applyAlignment="1" applyProtection="1">
      <alignment horizontal="right" vertical="center"/>
      <protection locked="0"/>
    </xf>
    <xf numFmtId="0" fontId="6" fillId="18" borderId="42" xfId="1" applyFont="1" applyFill="1" applyBorder="1" applyAlignment="1" applyProtection="1">
      <alignment horizontal="center" wrapText="1"/>
      <protection locked="0"/>
    </xf>
    <xf numFmtId="0" fontId="14" fillId="18" borderId="42" xfId="0" applyFont="1" applyFill="1" applyBorder="1" applyAlignment="1">
      <alignment horizontal="center"/>
    </xf>
    <xf numFmtId="4" fontId="50" fillId="18" borderId="24" xfId="1" applyNumberFormat="1" applyFont="1" applyFill="1" applyBorder="1" applyAlignment="1" applyProtection="1">
      <alignment horizontal="right" vertical="center" wrapText="1"/>
      <protection locked="0"/>
    </xf>
    <xf numFmtId="0" fontId="28" fillId="18" borderId="42" xfId="17" applyFont="1" applyFill="1" applyBorder="1" applyAlignment="1">
      <alignment horizontal="center"/>
    </xf>
    <xf numFmtId="0" fontId="28" fillId="18" borderId="37" xfId="17" applyFont="1" applyFill="1" applyBorder="1" applyAlignment="1">
      <alignment horizontal="center"/>
    </xf>
    <xf numFmtId="0" fontId="51" fillId="17" borderId="24" xfId="0" applyFont="1" applyFill="1" applyBorder="1"/>
    <xf numFmtId="0" fontId="28" fillId="17" borderId="42" xfId="17" applyFont="1" applyFill="1" applyBorder="1" applyAlignment="1">
      <alignment horizontal="center"/>
    </xf>
    <xf numFmtId="0" fontId="28" fillId="3" borderId="83" xfId="17" applyFont="1" applyFill="1" applyBorder="1" applyAlignment="1">
      <alignment horizontal="center" vertical="center"/>
    </xf>
    <xf numFmtId="7" fontId="28" fillId="0" borderId="42" xfId="17" applyNumberFormat="1" applyFont="1" applyBorder="1"/>
    <xf numFmtId="0" fontId="6" fillId="3" borderId="57" xfId="1" applyFont="1" applyFill="1" applyBorder="1" applyAlignment="1" applyProtection="1">
      <alignment vertical="center" wrapText="1"/>
      <protection locked="0"/>
    </xf>
    <xf numFmtId="4" fontId="3" fillId="19" borderId="1" xfId="1" applyNumberFormat="1" applyFont="1" applyFill="1" applyBorder="1" applyAlignment="1" applyProtection="1">
      <alignment horizontal="center" vertical="center" wrapText="1"/>
      <protection locked="0"/>
    </xf>
    <xf numFmtId="4" fontId="3" fillId="19" borderId="68" xfId="1" applyNumberFormat="1" applyFont="1" applyFill="1" applyBorder="1" applyAlignment="1" applyProtection="1">
      <alignment horizontal="center" vertical="center" wrapText="1"/>
      <protection locked="0"/>
    </xf>
    <xf numFmtId="4" fontId="3" fillId="19" borderId="38" xfId="1" applyNumberFormat="1" applyFont="1" applyFill="1" applyBorder="1" applyAlignment="1" applyProtection="1">
      <alignment horizontal="center" vertical="center" wrapText="1"/>
      <protection locked="0"/>
    </xf>
    <xf numFmtId="0" fontId="28" fillId="3" borderId="4" xfId="17" applyFont="1" applyFill="1" applyBorder="1" applyAlignment="1">
      <alignment horizontal="center" vertical="center"/>
    </xf>
    <xf numFmtId="173" fontId="10" fillId="0" borderId="9" xfId="1" applyNumberFormat="1" applyFont="1" applyBorder="1" applyAlignment="1" applyProtection="1">
      <alignment vertical="center"/>
      <protection locked="0"/>
    </xf>
    <xf numFmtId="0" fontId="15" fillId="3" borderId="20" xfId="0" applyNumberFormat="1" applyFont="1" applyFill="1" applyBorder="1" applyAlignment="1" applyProtection="1">
      <alignment horizontal="left" vertical="center" wrapText="1"/>
      <protection locked="0"/>
    </xf>
    <xf numFmtId="10" fontId="15" fillId="3" borderId="7" xfId="7" applyNumberFormat="1" applyFont="1" applyFill="1" applyBorder="1" applyAlignment="1" applyProtection="1">
      <alignment horizontal="center" vertical="center" wrapText="1"/>
      <protection locked="0"/>
    </xf>
    <xf numFmtId="0" fontId="3" fillId="3" borderId="5" xfId="5" applyNumberFormat="1" applyFont="1" applyFill="1" applyBorder="1" applyAlignment="1" applyProtection="1">
      <alignment horizontal="left" vertical="center"/>
      <protection locked="0"/>
    </xf>
    <xf numFmtId="10" fontId="3" fillId="3" borderId="7" xfId="7" applyNumberFormat="1" applyFont="1" applyFill="1" applyBorder="1" applyAlignment="1" applyProtection="1">
      <alignment horizontal="center"/>
      <protection locked="0"/>
    </xf>
    <xf numFmtId="0" fontId="15" fillId="3" borderId="48" xfId="0" applyNumberFormat="1" applyFont="1" applyFill="1" applyBorder="1" applyAlignment="1" applyProtection="1">
      <alignment horizontal="left" vertical="center" wrapText="1"/>
      <protection locked="0"/>
    </xf>
    <xf numFmtId="10" fontId="15" fillId="3" borderId="69" xfId="7" applyNumberFormat="1" applyFont="1" applyFill="1" applyBorder="1" applyAlignment="1" applyProtection="1">
      <alignment horizontal="center" vertical="center" wrapText="1"/>
      <protection locked="0"/>
    </xf>
    <xf numFmtId="0" fontId="3" fillId="3" borderId="8" xfId="5" applyNumberFormat="1" applyFont="1" applyFill="1" applyBorder="1" applyAlignment="1" applyProtection="1">
      <alignment horizontal="left" vertical="center"/>
      <protection locked="0"/>
    </xf>
    <xf numFmtId="10" fontId="3" fillId="3" borderId="9" xfId="7" applyNumberFormat="1" applyFont="1" applyFill="1" applyBorder="1" applyAlignment="1" applyProtection="1">
      <alignment horizontal="center"/>
      <protection locked="0"/>
    </xf>
    <xf numFmtId="10" fontId="0" fillId="3" borderId="9" xfId="7" applyNumberFormat="1" applyFont="1" applyFill="1" applyBorder="1" applyProtection="1">
      <protection locked="0"/>
    </xf>
    <xf numFmtId="0" fontId="15" fillId="3" borderId="32" xfId="0" applyNumberFormat="1" applyFont="1" applyFill="1" applyBorder="1" applyAlignment="1" applyProtection="1">
      <alignment horizontal="left" vertical="center" wrapText="1"/>
      <protection locked="0"/>
    </xf>
    <xf numFmtId="10" fontId="15" fillId="3" borderId="62" xfId="7" applyNumberFormat="1" applyFont="1" applyFill="1" applyBorder="1" applyAlignment="1" applyProtection="1">
      <alignment horizontal="center" vertical="center" wrapText="1"/>
      <protection locked="0"/>
    </xf>
    <xf numFmtId="0" fontId="3" fillId="3" borderId="10" xfId="5" applyNumberFormat="1" applyFont="1" applyFill="1" applyBorder="1" applyAlignment="1" applyProtection="1">
      <alignment horizontal="left" vertical="center"/>
      <protection locked="0"/>
    </xf>
    <xf numFmtId="10" fontId="0" fillId="3" borderId="12" xfId="7" applyNumberFormat="1" applyFont="1" applyFill="1" applyBorder="1" applyProtection="1">
      <protection locked="0"/>
    </xf>
    <xf numFmtId="0" fontId="15" fillId="0" borderId="5" xfId="0" applyFont="1" applyFill="1" applyBorder="1" applyAlignment="1" applyProtection="1">
      <alignment horizontal="left" vertical="center" wrapText="1"/>
      <protection locked="0"/>
    </xf>
    <xf numFmtId="2" fontId="15" fillId="0" borderId="6" xfId="0" applyNumberFormat="1" applyFont="1" applyFill="1" applyBorder="1" applyAlignment="1" applyProtection="1">
      <alignment horizontal="center" vertical="center" wrapText="1"/>
      <protection locked="0"/>
    </xf>
    <xf numFmtId="1" fontId="15" fillId="0" borderId="7" xfId="0" applyNumberFormat="1" applyFont="1" applyFill="1" applyBorder="1" applyAlignment="1" applyProtection="1">
      <alignment horizontal="center" vertical="center" wrapText="1"/>
      <protection locked="0"/>
    </xf>
    <xf numFmtId="0" fontId="15" fillId="0" borderId="43" xfId="0" applyFont="1" applyFill="1" applyBorder="1" applyAlignment="1" applyProtection="1">
      <alignment horizontal="left" vertical="center" wrapText="1"/>
      <protection locked="0"/>
    </xf>
    <xf numFmtId="2" fontId="15" fillId="0" borderId="24" xfId="0" applyNumberFormat="1" applyFont="1" applyFill="1" applyBorder="1" applyAlignment="1" applyProtection="1">
      <alignment horizontal="center" vertical="center" wrapText="1"/>
      <protection locked="0"/>
    </xf>
    <xf numFmtId="1" fontId="15" fillId="0" borderId="69" xfId="0" applyNumberFormat="1" applyFont="1" applyFill="1" applyBorder="1" applyAlignment="1" applyProtection="1">
      <alignment horizontal="center" vertical="center" wrapText="1"/>
      <protection locked="0"/>
    </xf>
    <xf numFmtId="0" fontId="15" fillId="0" borderId="59" xfId="0" applyFont="1" applyFill="1" applyBorder="1" applyAlignment="1" applyProtection="1">
      <alignment horizontal="left" vertical="center" wrapText="1"/>
      <protection locked="0"/>
    </xf>
    <xf numFmtId="2" fontId="15" fillId="0" borderId="60" xfId="0" applyNumberFormat="1" applyFont="1" applyFill="1" applyBorder="1" applyAlignment="1" applyProtection="1">
      <alignment horizontal="center" vertical="center" wrapText="1"/>
      <protection locked="0"/>
    </xf>
    <xf numFmtId="1" fontId="15" fillId="0" borderId="62"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xf>
    <xf numFmtId="0" fontId="14" fillId="24" borderId="37" xfId="0" applyFont="1" applyFill="1" applyBorder="1" applyAlignment="1" applyProtection="1">
      <alignment horizontal="center" vertical="center" wrapText="1"/>
    </xf>
    <xf numFmtId="0" fontId="14" fillId="24" borderId="55" xfId="0" applyFont="1" applyFill="1" applyBorder="1" applyAlignment="1" applyProtection="1">
      <alignment horizontal="center" vertical="center" wrapText="1"/>
    </xf>
    <xf numFmtId="0" fontId="14" fillId="24" borderId="63" xfId="0" applyFont="1" applyFill="1" applyBorder="1" applyAlignment="1" applyProtection="1">
      <alignment horizontal="center" vertical="center" wrapText="1"/>
    </xf>
    <xf numFmtId="0" fontId="14" fillId="36" borderId="55" xfId="0" applyFont="1" applyFill="1" applyBorder="1" applyAlignment="1" applyProtection="1">
      <alignment horizontal="center" vertical="center" wrapText="1"/>
    </xf>
    <xf numFmtId="0" fontId="14" fillId="36" borderId="63" xfId="0" applyFont="1" applyFill="1" applyBorder="1" applyAlignment="1" applyProtection="1">
      <alignment horizontal="center" vertical="center" wrapText="1"/>
    </xf>
    <xf numFmtId="171" fontId="3" fillId="36" borderId="43" xfId="0" applyNumberFormat="1" applyFont="1" applyFill="1" applyBorder="1" applyAlignment="1" applyProtection="1">
      <alignment horizontal="left" vertical="center" wrapText="1"/>
    </xf>
    <xf numFmtId="171" fontId="15" fillId="36" borderId="24" xfId="0" applyNumberFormat="1" applyFont="1" applyFill="1" applyBorder="1" applyAlignment="1" applyProtection="1">
      <alignment horizontal="left" vertical="center" wrapText="1"/>
    </xf>
    <xf numFmtId="171" fontId="15" fillId="36" borderId="69" xfId="0" applyNumberFormat="1" applyFont="1" applyFill="1" applyBorder="1" applyAlignment="1" applyProtection="1">
      <alignment horizontal="left" vertical="center" wrapText="1"/>
    </xf>
    <xf numFmtId="171" fontId="3" fillId="36" borderId="8" xfId="0" applyNumberFormat="1" applyFont="1" applyFill="1" applyBorder="1" applyAlignment="1" applyProtection="1">
      <alignment horizontal="left" vertical="center" wrapText="1"/>
    </xf>
    <xf numFmtId="171" fontId="15" fillId="36" borderId="4" xfId="0" applyNumberFormat="1" applyFont="1" applyFill="1" applyBorder="1" applyAlignment="1" applyProtection="1">
      <alignment horizontal="left" vertical="center" wrapText="1"/>
    </xf>
    <xf numFmtId="171" fontId="15" fillId="36" borderId="9" xfId="0" applyNumberFormat="1" applyFont="1" applyFill="1" applyBorder="1" applyAlignment="1" applyProtection="1">
      <alignment horizontal="left" vertical="center" wrapText="1"/>
    </xf>
    <xf numFmtId="171" fontId="3" fillId="36" borderId="10" xfId="0" applyNumberFormat="1" applyFont="1" applyFill="1" applyBorder="1" applyAlignment="1" applyProtection="1">
      <alignment horizontal="left" vertical="center" wrapText="1"/>
    </xf>
    <xf numFmtId="171" fontId="15" fillId="36" borderId="11" xfId="0" applyNumberFormat="1" applyFont="1" applyFill="1" applyBorder="1" applyAlignment="1" applyProtection="1">
      <alignment horizontal="left" vertical="center" wrapText="1"/>
    </xf>
    <xf numFmtId="171" fontId="15" fillId="36" borderId="12" xfId="0" applyNumberFormat="1" applyFont="1" applyFill="1" applyBorder="1" applyAlignment="1" applyProtection="1">
      <alignment horizontal="left" vertical="center" wrapText="1"/>
    </xf>
    <xf numFmtId="0" fontId="51" fillId="0" borderId="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2" fontId="51" fillId="0" borderId="6" xfId="0" applyNumberFormat="1" applyFont="1" applyBorder="1" applyAlignment="1" applyProtection="1">
      <alignment horizontal="center" vertical="center" wrapText="1"/>
      <protection locked="0"/>
    </xf>
    <xf numFmtId="4" fontId="51" fillId="0" borderId="6" xfId="0" applyNumberFormat="1" applyFont="1" applyBorder="1" applyAlignment="1" applyProtection="1">
      <alignment horizontal="center" vertical="center" wrapText="1"/>
      <protection locked="0"/>
    </xf>
    <xf numFmtId="0" fontId="51" fillId="0" borderId="8" xfId="0"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2" fontId="51" fillId="0" borderId="4" xfId="0" applyNumberFormat="1" applyFont="1" applyBorder="1" applyAlignment="1" applyProtection="1">
      <alignment horizontal="center" vertical="center" wrapText="1"/>
      <protection locked="0"/>
    </xf>
    <xf numFmtId="4" fontId="51" fillId="0" borderId="4" xfId="0" applyNumberFormat="1" applyFont="1" applyBorder="1" applyAlignment="1" applyProtection="1">
      <alignment horizontal="center" vertical="center" wrapText="1"/>
      <protection locked="0"/>
    </xf>
    <xf numFmtId="0" fontId="51" fillId="0" borderId="7" xfId="0" applyFont="1" applyBorder="1" applyAlignment="1" applyProtection="1">
      <alignment horizontal="center" vertical="center" wrapText="1"/>
      <protection locked="0"/>
    </xf>
    <xf numFmtId="0" fontId="51" fillId="0" borderId="9" xfId="0" applyFont="1" applyBorder="1" applyAlignment="1" applyProtection="1">
      <alignment horizontal="center" vertical="center" wrapText="1"/>
      <protection locked="0"/>
    </xf>
    <xf numFmtId="0" fontId="0" fillId="0" borderId="6" xfId="0" applyFont="1" applyBorder="1" applyAlignment="1" applyProtection="1">
      <alignment horizontal="right" vertical="center" wrapText="1"/>
      <protection locked="0"/>
    </xf>
    <xf numFmtId="171" fontId="67" fillId="41" borderId="42" xfId="0" applyNumberFormat="1" applyFont="1" applyFill="1" applyBorder="1" applyAlignment="1" applyProtection="1">
      <alignment vertical="center"/>
    </xf>
    <xf numFmtId="171" fontId="15" fillId="0" borderId="0" xfId="0" applyNumberFormat="1" applyFont="1" applyAlignment="1" applyProtection="1">
      <alignment vertical="center"/>
    </xf>
    <xf numFmtId="44" fontId="15" fillId="0" borderId="0" xfId="6" applyFont="1" applyAlignment="1" applyProtection="1">
      <alignment vertical="center"/>
    </xf>
    <xf numFmtId="44" fontId="15" fillId="0" borderId="0" xfId="0" applyNumberFormat="1" applyFont="1" applyAlignment="1" applyProtection="1">
      <alignment vertical="center"/>
    </xf>
    <xf numFmtId="171" fontId="67" fillId="4" borderId="37" xfId="0" applyNumberFormat="1" applyFont="1" applyFill="1" applyBorder="1" applyAlignment="1" applyProtection="1">
      <alignment vertical="center"/>
    </xf>
    <xf numFmtId="171" fontId="67" fillId="4" borderId="55" xfId="0" applyNumberFormat="1" applyFont="1" applyFill="1" applyBorder="1" applyAlignment="1" applyProtection="1">
      <alignment vertical="center"/>
    </xf>
    <xf numFmtId="171" fontId="67" fillId="4" borderId="63" xfId="0" applyNumberFormat="1" applyFont="1" applyFill="1" applyBorder="1" applyAlignment="1" applyProtection="1">
      <alignment vertical="center"/>
    </xf>
    <xf numFmtId="171" fontId="67" fillId="4" borderId="52" xfId="0" applyNumberFormat="1" applyFont="1" applyFill="1" applyBorder="1" applyAlignment="1" applyProtection="1">
      <alignment vertical="center"/>
    </xf>
    <xf numFmtId="0" fontId="3" fillId="0" borderId="0" xfId="5" applyFont="1" applyProtection="1"/>
    <xf numFmtId="4" fontId="60" fillId="50" borderId="69" xfId="5" applyNumberFormat="1" applyFont="1" applyFill="1" applyBorder="1" applyAlignment="1" applyProtection="1">
      <alignment horizontal="left" vertical="center" wrapText="1"/>
      <protection locked="0"/>
    </xf>
    <xf numFmtId="4" fontId="60" fillId="50" borderId="9" xfId="5" applyNumberFormat="1" applyFont="1" applyFill="1" applyBorder="1" applyAlignment="1" applyProtection="1">
      <alignment horizontal="left" vertical="center" wrapText="1"/>
      <protection locked="0"/>
    </xf>
    <xf numFmtId="4" fontId="60" fillId="50" borderId="9" xfId="5" applyNumberFormat="1" applyFont="1" applyFill="1" applyBorder="1" applyAlignment="1" applyProtection="1">
      <alignment horizontal="center" vertical="center" wrapText="1"/>
      <protection locked="0"/>
    </xf>
    <xf numFmtId="4" fontId="60" fillId="24" borderId="69" xfId="5" applyNumberFormat="1" applyFont="1" applyFill="1" applyBorder="1" applyAlignment="1" applyProtection="1">
      <alignment horizontal="left" vertical="center" wrapText="1"/>
      <protection locked="0"/>
    </xf>
    <xf numFmtId="4" fontId="60" fillId="24" borderId="9" xfId="5" applyNumberFormat="1" applyFont="1" applyFill="1" applyBorder="1" applyAlignment="1" applyProtection="1">
      <alignment horizontal="left" vertical="center" wrapText="1"/>
      <protection locked="0"/>
    </xf>
    <xf numFmtId="4" fontId="60" fillId="24" borderId="9" xfId="5" applyNumberFormat="1" applyFont="1" applyFill="1" applyBorder="1" applyAlignment="1" applyProtection="1">
      <alignment horizontal="center" vertical="center" wrapText="1"/>
      <protection locked="0"/>
    </xf>
    <xf numFmtId="4" fontId="60" fillId="24" borderId="12" xfId="5" applyNumberFormat="1" applyFont="1" applyFill="1" applyBorder="1" applyAlignment="1" applyProtection="1">
      <alignment horizontal="center" vertical="center" wrapText="1"/>
      <protection locked="0"/>
    </xf>
    <xf numFmtId="0" fontId="61" fillId="4" borderId="24" xfId="0" applyFont="1" applyFill="1" applyBorder="1" applyAlignment="1" applyProtection="1">
      <alignment horizontal="center" vertical="center" wrapText="1"/>
      <protection locked="0"/>
    </xf>
    <xf numFmtId="0" fontId="61" fillId="4" borderId="24" xfId="0" applyFont="1" applyFill="1" applyBorder="1" applyAlignment="1" applyProtection="1">
      <alignment horizontal="left" vertical="center" wrapText="1"/>
      <protection locked="0"/>
    </xf>
    <xf numFmtId="0" fontId="60" fillId="4" borderId="24" xfId="5" applyFont="1" applyFill="1" applyBorder="1" applyAlignment="1" applyProtection="1">
      <alignment horizontal="center" vertical="center" wrapText="1"/>
      <protection locked="0"/>
    </xf>
    <xf numFmtId="44" fontId="61" fillId="0" borderId="6" xfId="6" applyFont="1" applyBorder="1" applyAlignment="1" applyProtection="1">
      <alignment horizontal="right" vertical="center" wrapText="1"/>
      <protection locked="0"/>
    </xf>
    <xf numFmtId="9" fontId="61" fillId="0" borderId="6" xfId="7" applyFont="1" applyBorder="1" applyAlignment="1" applyProtection="1">
      <alignment horizontal="center" vertical="center" wrapText="1"/>
      <protection locked="0"/>
    </xf>
    <xf numFmtId="4" fontId="61" fillId="0" borderId="6" xfId="0" applyNumberFormat="1" applyFont="1" applyBorder="1" applyAlignment="1" applyProtection="1">
      <alignment vertical="center" wrapText="1"/>
      <protection locked="0"/>
    </xf>
    <xf numFmtId="10" fontId="61" fillId="0" borderId="6" xfId="7" applyNumberFormat="1" applyFont="1" applyBorder="1" applyAlignment="1" applyProtection="1">
      <alignment horizontal="center" vertical="center" wrapText="1"/>
      <protection locked="0"/>
    </xf>
    <xf numFmtId="44" fontId="61" fillId="0" borderId="25" xfId="6" applyFont="1" applyBorder="1" applyAlignment="1" applyProtection="1">
      <alignment vertical="center" wrapText="1"/>
      <protection locked="0"/>
    </xf>
    <xf numFmtId="44" fontId="60" fillId="25" borderId="24" xfId="7" applyNumberFormat="1" applyFont="1" applyFill="1" applyBorder="1" applyAlignment="1" applyProtection="1">
      <alignment horizontal="right" vertical="center" wrapText="1"/>
      <protection locked="0"/>
    </xf>
    <xf numFmtId="44" fontId="60" fillId="52" borderId="24" xfId="7" applyNumberFormat="1" applyFont="1" applyFill="1" applyBorder="1" applyAlignment="1" applyProtection="1">
      <alignment horizontal="right" vertical="center" wrapText="1"/>
      <protection locked="0"/>
    </xf>
    <xf numFmtId="0" fontId="61" fillId="4" borderId="4" xfId="0" applyFont="1" applyFill="1" applyBorder="1" applyAlignment="1" applyProtection="1">
      <alignment horizontal="center" vertical="center" wrapText="1"/>
      <protection locked="0"/>
    </xf>
    <xf numFmtId="0" fontId="61" fillId="4" borderId="4" xfId="0" applyFont="1" applyFill="1" applyBorder="1" applyAlignment="1" applyProtection="1">
      <alignment horizontal="left" vertical="center" wrapText="1"/>
      <protection locked="0"/>
    </xf>
    <xf numFmtId="0" fontId="60" fillId="4" borderId="4" xfId="5" applyFont="1" applyFill="1" applyBorder="1" applyAlignment="1" applyProtection="1">
      <alignment horizontal="center" vertical="center" wrapText="1"/>
      <protection locked="0"/>
    </xf>
    <xf numFmtId="44" fontId="61" fillId="0" borderId="4" xfId="6" applyFont="1" applyBorder="1" applyAlignment="1" applyProtection="1">
      <alignment horizontal="right" vertical="center" wrapText="1"/>
      <protection locked="0"/>
    </xf>
    <xf numFmtId="9" fontId="61" fillId="0" borderId="4" xfId="7" applyFont="1" applyBorder="1" applyAlignment="1" applyProtection="1">
      <alignment horizontal="center" vertical="center" wrapText="1"/>
      <protection locked="0"/>
    </xf>
    <xf numFmtId="4" fontId="61" fillId="0" borderId="4" xfId="0" applyNumberFormat="1" applyFont="1" applyBorder="1" applyAlignment="1" applyProtection="1">
      <alignment vertical="center" wrapText="1"/>
      <protection locked="0"/>
    </xf>
    <xf numFmtId="10" fontId="61" fillId="0" borderId="4" xfId="7" applyNumberFormat="1" applyFont="1" applyBorder="1" applyAlignment="1" applyProtection="1">
      <alignment horizontal="center" vertical="center" wrapText="1"/>
      <protection locked="0"/>
    </xf>
    <xf numFmtId="44" fontId="61" fillId="0" borderId="1" xfId="6" applyFont="1" applyBorder="1" applyAlignment="1" applyProtection="1">
      <alignment vertical="center" wrapText="1"/>
      <protection locked="0"/>
    </xf>
    <xf numFmtId="1" fontId="60" fillId="38" borderId="8" xfId="7" applyNumberFormat="1" applyFont="1" applyFill="1" applyBorder="1" applyAlignment="1" applyProtection="1">
      <alignment horizontal="right" vertical="center" wrapText="1"/>
      <protection locked="0"/>
    </xf>
    <xf numFmtId="171" fontId="60" fillId="4" borderId="4" xfId="5" applyNumberFormat="1" applyFont="1" applyFill="1" applyBorder="1" applyAlignment="1" applyProtection="1">
      <alignment horizontal="right" vertical="center" wrapText="1"/>
      <protection locked="0"/>
    </xf>
    <xf numFmtId="1" fontId="60" fillId="37" borderId="4" xfId="7" applyNumberFormat="1" applyFont="1" applyFill="1" applyBorder="1" applyAlignment="1" applyProtection="1">
      <alignment horizontal="right" vertical="center" wrapText="1"/>
      <protection locked="0"/>
    </xf>
    <xf numFmtId="10" fontId="60" fillId="33" borderId="1" xfId="7" applyNumberFormat="1" applyFont="1" applyFill="1" applyBorder="1" applyAlignment="1" applyProtection="1">
      <alignment horizontal="right" vertical="center" wrapText="1"/>
      <protection locked="0"/>
    </xf>
    <xf numFmtId="44" fontId="60" fillId="29" borderId="4" xfId="7" applyNumberFormat="1" applyFont="1" applyFill="1" applyBorder="1" applyAlignment="1" applyProtection="1">
      <alignment horizontal="right" vertical="center" wrapText="1"/>
      <protection locked="0"/>
    </xf>
    <xf numFmtId="44" fontId="60" fillId="25" borderId="4" xfId="7" applyNumberFormat="1" applyFont="1" applyFill="1" applyBorder="1" applyAlignment="1" applyProtection="1">
      <alignment horizontal="right" vertical="center" wrapText="1"/>
      <protection locked="0"/>
    </xf>
    <xf numFmtId="44" fontId="60" fillId="52" borderId="4" xfId="7" applyNumberFormat="1" applyFont="1" applyFill="1" applyBorder="1" applyAlignment="1" applyProtection="1">
      <alignment horizontal="right" vertical="center" wrapText="1"/>
      <protection locked="0"/>
    </xf>
    <xf numFmtId="0" fontId="61" fillId="0" borderId="43" xfId="0" applyFont="1" applyBorder="1" applyAlignment="1" applyProtection="1">
      <alignment horizontal="center" vertical="center" wrapText="1"/>
      <protection locked="0"/>
    </xf>
    <xf numFmtId="0" fontId="61" fillId="0" borderId="24" xfId="0" applyFont="1" applyBorder="1" applyAlignment="1" applyProtection="1">
      <alignment horizontal="left" vertical="center" wrapText="1"/>
      <protection locked="0"/>
    </xf>
    <xf numFmtId="0" fontId="60" fillId="0" borderId="24" xfId="5" applyFont="1" applyBorder="1" applyAlignment="1" applyProtection="1">
      <alignment horizontal="center" vertical="center" wrapText="1"/>
      <protection locked="0"/>
    </xf>
    <xf numFmtId="0" fontId="61" fillId="0" borderId="8" xfId="0" applyFont="1" applyBorder="1" applyAlignment="1" applyProtection="1">
      <alignment horizontal="center" vertical="center" wrapText="1"/>
      <protection locked="0"/>
    </xf>
    <xf numFmtId="9" fontId="61" fillId="0" borderId="4" xfId="0" applyNumberFormat="1" applyFont="1" applyBorder="1" applyAlignment="1" applyProtection="1">
      <alignment horizontal="center" vertical="center" wrapText="1"/>
      <protection locked="0"/>
    </xf>
    <xf numFmtId="0" fontId="61" fillId="0" borderId="4" xfId="0" applyFont="1" applyBorder="1" applyAlignment="1" applyProtection="1">
      <alignment horizontal="left" vertical="center" wrapText="1"/>
      <protection locked="0"/>
    </xf>
    <xf numFmtId="0" fontId="60" fillId="0" borderId="4" xfId="5" applyFont="1" applyBorder="1" applyAlignment="1" applyProtection="1">
      <alignment horizontal="center" vertical="center" wrapText="1"/>
      <protection locked="0"/>
    </xf>
    <xf numFmtId="0" fontId="61" fillId="0" borderId="10" xfId="0" applyFont="1" applyBorder="1" applyAlignment="1" applyProtection="1">
      <alignment horizontal="center" vertical="center" wrapText="1"/>
      <protection locked="0"/>
    </xf>
    <xf numFmtId="0" fontId="61" fillId="0" borderId="11" xfId="0" applyFont="1" applyBorder="1" applyAlignment="1" applyProtection="1">
      <alignment horizontal="left" vertical="center" wrapText="1"/>
      <protection locked="0"/>
    </xf>
    <xf numFmtId="0" fontId="60" fillId="0" borderId="11" xfId="5" applyFont="1" applyBorder="1" applyAlignment="1" applyProtection="1">
      <alignment horizontal="center" vertical="center" wrapText="1"/>
      <protection locked="0"/>
    </xf>
    <xf numFmtId="0" fontId="61" fillId="0" borderId="11" xfId="0" applyFont="1" applyBorder="1" applyAlignment="1" applyProtection="1">
      <alignment horizontal="center" vertical="center" wrapText="1"/>
      <protection locked="0"/>
    </xf>
    <xf numFmtId="44" fontId="61" fillId="0" borderId="11" xfId="6" applyFont="1" applyBorder="1" applyAlignment="1" applyProtection="1">
      <alignment horizontal="right" vertical="center" wrapText="1"/>
      <protection locked="0"/>
    </xf>
    <xf numFmtId="9" fontId="61" fillId="0" borderId="11" xfId="7" applyFont="1" applyBorder="1" applyAlignment="1" applyProtection="1">
      <alignment horizontal="center" vertical="center" wrapText="1"/>
      <protection locked="0"/>
    </xf>
    <xf numFmtId="4" fontId="61" fillId="0" borderId="11" xfId="0" applyNumberFormat="1" applyFont="1" applyBorder="1" applyAlignment="1" applyProtection="1">
      <alignment vertical="center" wrapText="1"/>
      <protection locked="0"/>
    </xf>
    <xf numFmtId="9" fontId="61" fillId="0" borderId="11" xfId="0" applyNumberFormat="1" applyFont="1" applyBorder="1" applyAlignment="1" applyProtection="1">
      <alignment horizontal="center" vertical="center" wrapText="1"/>
      <protection locked="0"/>
    </xf>
    <xf numFmtId="44" fontId="61" fillId="0" borderId="14" xfId="6" applyFont="1" applyBorder="1" applyAlignment="1" applyProtection="1">
      <alignment vertical="center" wrapText="1"/>
      <protection locked="0"/>
    </xf>
    <xf numFmtId="1" fontId="60" fillId="38" borderId="10" xfId="7" applyNumberFormat="1" applyFont="1" applyFill="1" applyBorder="1" applyAlignment="1" applyProtection="1">
      <alignment horizontal="right" vertical="center" wrapText="1"/>
      <protection locked="0"/>
    </xf>
    <xf numFmtId="171" fontId="60" fillId="4" borderId="11" xfId="5" applyNumberFormat="1" applyFont="1" applyFill="1" applyBorder="1" applyAlignment="1" applyProtection="1">
      <alignment horizontal="right" vertical="center" wrapText="1"/>
      <protection locked="0"/>
    </xf>
    <xf numFmtId="1" fontId="60" fillId="37" borderId="11" xfId="7" applyNumberFormat="1" applyFont="1" applyFill="1" applyBorder="1" applyAlignment="1" applyProtection="1">
      <alignment horizontal="right" vertical="center" wrapText="1"/>
      <protection locked="0"/>
    </xf>
    <xf numFmtId="10" fontId="60" fillId="33" borderId="14" xfId="7" applyNumberFormat="1" applyFont="1" applyFill="1" applyBorder="1" applyAlignment="1" applyProtection="1">
      <alignment horizontal="right" vertical="center" wrapText="1"/>
      <protection locked="0"/>
    </xf>
    <xf numFmtId="44" fontId="60" fillId="29" borderId="11" xfId="7" applyNumberFormat="1" applyFont="1" applyFill="1" applyBorder="1" applyAlignment="1" applyProtection="1">
      <alignment horizontal="right" vertical="center" wrapText="1"/>
      <protection locked="0"/>
    </xf>
    <xf numFmtId="44" fontId="60" fillId="25" borderId="11" xfId="7" applyNumberFormat="1" applyFont="1" applyFill="1" applyBorder="1" applyAlignment="1" applyProtection="1">
      <alignment horizontal="right" vertical="center" wrapText="1"/>
      <protection locked="0"/>
    </xf>
    <xf numFmtId="44" fontId="60" fillId="52" borderId="11" xfId="7" applyNumberFormat="1" applyFont="1" applyFill="1" applyBorder="1" applyAlignment="1" applyProtection="1">
      <alignment horizontal="right" vertical="center" wrapText="1"/>
      <protection locked="0"/>
    </xf>
    <xf numFmtId="4" fontId="60" fillId="50" borderId="12" xfId="5" applyNumberFormat="1" applyFont="1" applyFill="1" applyBorder="1" applyAlignment="1" applyProtection="1">
      <alignment horizontal="center" vertical="center" wrapText="1"/>
      <protection locked="0"/>
    </xf>
    <xf numFmtId="0" fontId="0" fillId="0" borderId="6" xfId="0" applyFont="1" applyBorder="1" applyAlignment="1" applyProtection="1">
      <alignment horizontal="left" vertical="center" wrapText="1"/>
      <protection locked="0"/>
    </xf>
    <xf numFmtId="10" fontId="20" fillId="42" borderId="6" xfId="7" applyNumberFormat="1" applyFont="1" applyFill="1" applyBorder="1" applyAlignment="1" applyProtection="1">
      <alignment horizontal="center" vertical="center" wrapText="1"/>
    </xf>
    <xf numFmtId="0" fontId="0" fillId="0" borderId="5" xfId="0" applyFont="1" applyBorder="1" applyAlignment="1" applyProtection="1">
      <alignment horizontal="center" vertical="center" wrapText="1"/>
      <protection locked="0"/>
    </xf>
    <xf numFmtId="0" fontId="0" fillId="0" borderId="6" xfId="0" applyNumberFormat="1" applyFont="1" applyBorder="1" applyAlignment="1" applyProtection="1">
      <alignment horizontal="center" vertical="center" wrapText="1"/>
      <protection locked="0"/>
    </xf>
    <xf numFmtId="10" fontId="20" fillId="42" borderId="7" xfId="7" applyNumberFormat="1" applyFont="1" applyFill="1" applyBorder="1" applyAlignment="1" applyProtection="1">
      <alignment horizontal="center" vertical="center" wrapText="1"/>
    </xf>
    <xf numFmtId="171" fontId="0" fillId="42" borderId="5" xfId="0" applyNumberFormat="1" applyFont="1" applyFill="1" applyBorder="1" applyAlignment="1" applyProtection="1">
      <alignment horizontal="right" vertical="center" wrapText="1"/>
    </xf>
    <xf numFmtId="171" fontId="0" fillId="42" borderId="7" xfId="0" applyNumberFormat="1" applyFont="1" applyFill="1" applyBorder="1" applyAlignment="1" applyProtection="1">
      <alignment horizontal="right" vertical="center" wrapText="1"/>
    </xf>
    <xf numFmtId="1" fontId="0" fillId="33" borderId="5" xfId="0" applyNumberFormat="1" applyFont="1" applyFill="1" applyBorder="1" applyAlignment="1" applyProtection="1">
      <alignment horizontal="center" vertical="center" wrapText="1"/>
      <protection locked="0"/>
    </xf>
    <xf numFmtId="171" fontId="0" fillId="42" borderId="6" xfId="0" applyNumberFormat="1" applyFont="1" applyFill="1" applyBorder="1" applyAlignment="1" applyProtection="1">
      <alignment horizontal="right" vertical="center" wrapText="1"/>
    </xf>
    <xf numFmtId="1" fontId="0" fillId="33" borderId="6" xfId="0" applyNumberFormat="1" applyFont="1" applyFill="1" applyBorder="1" applyAlignment="1" applyProtection="1">
      <alignment horizontal="center" vertical="center" wrapText="1"/>
      <protection locked="0"/>
    </xf>
    <xf numFmtId="14" fontId="0" fillId="0" borderId="3" xfId="0" applyNumberFormat="1" applyBorder="1" applyAlignment="1" applyProtection="1">
      <alignment horizontal="center" vertical="center" wrapText="1"/>
      <protection locked="0"/>
    </xf>
    <xf numFmtId="44" fontId="0" fillId="42" borderId="6" xfId="6" applyFont="1" applyFill="1" applyBorder="1" applyAlignment="1" applyProtection="1">
      <alignment horizontal="right" vertical="center" wrapText="1"/>
    </xf>
    <xf numFmtId="1" fontId="0" fillId="0" borderId="6" xfId="0" applyNumberFormat="1" applyBorder="1" applyAlignment="1" applyProtection="1">
      <alignment horizontal="right" vertical="center" wrapText="1"/>
      <protection locked="0"/>
    </xf>
    <xf numFmtId="2" fontId="0" fillId="0" borderId="6" xfId="0" applyNumberFormat="1" applyBorder="1" applyAlignment="1" applyProtection="1">
      <alignment wrapText="1"/>
      <protection locked="0"/>
    </xf>
    <xf numFmtId="44" fontId="0" fillId="42" borderId="6" xfId="6" applyNumberFormat="1" applyFont="1" applyFill="1" applyBorder="1" applyAlignment="1" applyProtection="1">
      <alignment horizontal="right" vertical="center" wrapText="1"/>
    </xf>
    <xf numFmtId="44" fontId="0" fillId="42" borderId="7" xfId="6" applyFont="1" applyFill="1" applyBorder="1" applyAlignment="1" applyProtection="1">
      <alignment horizontal="right" vertical="center" wrapText="1"/>
    </xf>
    <xf numFmtId="0" fontId="0" fillId="0" borderId="24" xfId="0" applyBorder="1" applyAlignment="1" applyProtection="1">
      <alignment horizontal="left" vertical="center" wrapText="1"/>
      <protection locked="0"/>
    </xf>
    <xf numFmtId="10" fontId="20" fillId="42" borderId="24" xfId="7" applyNumberFormat="1" applyFont="1" applyFill="1" applyBorder="1" applyAlignment="1" applyProtection="1">
      <alignment horizontal="center" vertical="center" wrapText="1"/>
    </xf>
    <xf numFmtId="0" fontId="0" fillId="0" borderId="43" xfId="0" applyBorder="1" applyAlignment="1" applyProtection="1">
      <alignment horizontal="center" vertical="center" wrapText="1"/>
      <protection locked="0"/>
    </xf>
    <xf numFmtId="0" fontId="0" fillId="0" borderId="24" xfId="0" applyNumberFormat="1" applyFont="1" applyBorder="1" applyAlignment="1" applyProtection="1">
      <alignment horizontal="center" vertical="center" wrapText="1"/>
      <protection locked="0"/>
    </xf>
    <xf numFmtId="10" fontId="20" fillId="42" borderId="69" xfId="7" applyNumberFormat="1" applyFont="1" applyFill="1" applyBorder="1" applyAlignment="1" applyProtection="1">
      <alignment horizontal="center" vertical="center" wrapText="1"/>
    </xf>
    <xf numFmtId="171" fontId="0" fillId="42" borderId="8" xfId="0" applyNumberFormat="1" applyFont="1" applyFill="1" applyBorder="1" applyAlignment="1" applyProtection="1">
      <alignment horizontal="right" vertical="center" wrapText="1"/>
    </xf>
    <xf numFmtId="171" fontId="0" fillId="42" borderId="9" xfId="0" applyNumberFormat="1" applyFont="1" applyFill="1" applyBorder="1" applyAlignment="1" applyProtection="1">
      <alignment horizontal="right" vertical="center" wrapText="1"/>
    </xf>
    <xf numFmtId="1" fontId="0" fillId="33" borderId="8" xfId="0" applyNumberFormat="1" applyFont="1" applyFill="1" applyBorder="1" applyAlignment="1" applyProtection="1">
      <alignment horizontal="center" vertical="center" wrapText="1"/>
      <protection locked="0"/>
    </xf>
    <xf numFmtId="171" fontId="0" fillId="42" borderId="4" xfId="0" applyNumberFormat="1" applyFont="1" applyFill="1" applyBorder="1" applyAlignment="1" applyProtection="1">
      <alignment horizontal="right" vertical="center" wrapText="1"/>
    </xf>
    <xf numFmtId="1" fontId="0" fillId="33" borderId="24" xfId="0" applyNumberFormat="1" applyFont="1" applyFill="1" applyBorder="1" applyAlignment="1" applyProtection="1">
      <alignment horizontal="center" vertical="center" wrapText="1"/>
      <protection locked="0"/>
    </xf>
    <xf numFmtId="14" fontId="0" fillId="0" borderId="4" xfId="0" applyNumberFormat="1" applyBorder="1" applyAlignment="1" applyProtection="1">
      <alignment horizontal="center" vertical="center" wrapText="1"/>
      <protection locked="0"/>
    </xf>
    <xf numFmtId="1" fontId="0" fillId="42" borderId="4" xfId="6" applyNumberFormat="1" applyFont="1" applyFill="1" applyBorder="1" applyAlignment="1" applyProtection="1">
      <alignment horizontal="right" vertical="center" wrapText="1"/>
    </xf>
    <xf numFmtId="44" fontId="0" fillId="42" borderId="24" xfId="6" applyFont="1" applyFill="1" applyBorder="1" applyAlignment="1" applyProtection="1">
      <alignment horizontal="right" vertical="center" wrapText="1"/>
    </xf>
    <xf numFmtId="44" fontId="0" fillId="42" borderId="4" xfId="6" applyFont="1" applyFill="1" applyBorder="1" applyAlignment="1" applyProtection="1">
      <alignment horizontal="right" vertical="center" wrapText="1"/>
    </xf>
    <xf numFmtId="1" fontId="0" fillId="0" borderId="4" xfId="0" applyNumberFormat="1" applyBorder="1" applyAlignment="1" applyProtection="1">
      <alignment horizontal="right" vertical="center" wrapText="1"/>
      <protection locked="0"/>
    </xf>
    <xf numFmtId="2" fontId="0" fillId="0" borderId="4" xfId="0" applyNumberFormat="1" applyBorder="1" applyAlignment="1" applyProtection="1">
      <alignment wrapText="1"/>
      <protection locked="0"/>
    </xf>
    <xf numFmtId="44" fontId="0" fillId="42" borderId="4" xfId="6" applyNumberFormat="1" applyFont="1" applyFill="1" applyBorder="1" applyAlignment="1" applyProtection="1">
      <alignment horizontal="right" vertical="center" wrapText="1"/>
    </xf>
    <xf numFmtId="44" fontId="0" fillId="42" borderId="9" xfId="6" applyFont="1" applyFill="1" applyBorder="1" applyAlignment="1" applyProtection="1">
      <alignment horizontal="right" vertical="center" wrapText="1"/>
    </xf>
    <xf numFmtId="0" fontId="0" fillId="0" borderId="24" xfId="0" applyNumberFormat="1" applyBorder="1" applyAlignment="1" applyProtection="1">
      <alignment horizontal="center" vertical="center" wrapText="1"/>
      <protection locked="0"/>
    </xf>
    <xf numFmtId="0" fontId="0" fillId="0" borderId="60" xfId="0" applyBorder="1" applyAlignment="1" applyProtection="1">
      <alignment horizontal="left" vertical="center" wrapText="1"/>
      <protection locked="0"/>
    </xf>
    <xf numFmtId="10" fontId="20" fillId="42" borderId="60" xfId="7" applyNumberFormat="1" applyFont="1" applyFill="1" applyBorder="1" applyAlignment="1" applyProtection="1">
      <alignment horizontal="center" vertical="center" wrapText="1"/>
    </xf>
    <xf numFmtId="0" fontId="0" fillId="0" borderId="59" xfId="0" applyBorder="1" applyAlignment="1" applyProtection="1">
      <alignment horizontal="center" vertical="center" wrapText="1"/>
      <protection locked="0"/>
    </xf>
    <xf numFmtId="0" fontId="0" fillId="0" borderId="60" xfId="0" applyNumberFormat="1" applyBorder="1" applyAlignment="1" applyProtection="1">
      <alignment horizontal="center" vertical="center" wrapText="1"/>
      <protection locked="0"/>
    </xf>
    <xf numFmtId="10" fontId="20" fillId="42" borderId="62" xfId="7" applyNumberFormat="1" applyFont="1" applyFill="1" applyBorder="1" applyAlignment="1" applyProtection="1">
      <alignment horizontal="center" vertical="center" wrapText="1"/>
    </xf>
    <xf numFmtId="171" fontId="0" fillId="42" borderId="10" xfId="0" applyNumberFormat="1" applyFont="1" applyFill="1" applyBorder="1" applyAlignment="1" applyProtection="1">
      <alignment horizontal="right" vertical="center" wrapText="1"/>
    </xf>
    <xf numFmtId="171" fontId="0" fillId="42" borderId="12" xfId="0" applyNumberFormat="1" applyFont="1" applyFill="1" applyBorder="1" applyAlignment="1" applyProtection="1">
      <alignment horizontal="right" vertical="center" wrapText="1"/>
    </xf>
    <xf numFmtId="1" fontId="0" fillId="33" borderId="10" xfId="0" applyNumberFormat="1" applyFont="1" applyFill="1" applyBorder="1" applyAlignment="1" applyProtection="1">
      <alignment horizontal="center" vertical="center" wrapText="1"/>
      <protection locked="0"/>
    </xf>
    <xf numFmtId="171" fontId="0" fillId="42" borderId="11" xfId="0" applyNumberFormat="1" applyFont="1" applyFill="1" applyBorder="1" applyAlignment="1" applyProtection="1">
      <alignment horizontal="right" vertical="center" wrapText="1"/>
    </xf>
    <xf numFmtId="1" fontId="0" fillId="33" borderId="60" xfId="0" applyNumberFormat="1" applyFont="1" applyFill="1" applyBorder="1" applyAlignment="1" applyProtection="1">
      <alignment horizontal="center" vertical="center" wrapText="1"/>
      <protection locked="0"/>
    </xf>
    <xf numFmtId="14" fontId="0" fillId="0" borderId="28" xfId="0" applyNumberFormat="1" applyBorder="1" applyAlignment="1" applyProtection="1">
      <alignment horizontal="center" vertical="center" wrapText="1"/>
      <protection locked="0"/>
    </xf>
    <xf numFmtId="14" fontId="0" fillId="0" borderId="11" xfId="0" applyNumberFormat="1" applyBorder="1" applyAlignment="1" applyProtection="1">
      <alignment horizontal="center" vertical="center" wrapText="1"/>
      <protection locked="0"/>
    </xf>
    <xf numFmtId="1" fontId="0" fillId="42" borderId="11" xfId="6" applyNumberFormat="1" applyFont="1" applyFill="1" applyBorder="1" applyAlignment="1" applyProtection="1">
      <alignment horizontal="right" vertical="center" wrapText="1"/>
    </xf>
    <xf numFmtId="44" fontId="0" fillId="42" borderId="60" xfId="6" applyFont="1" applyFill="1" applyBorder="1" applyAlignment="1" applyProtection="1">
      <alignment horizontal="right" vertical="center" wrapText="1"/>
    </xf>
    <xf numFmtId="44" fontId="0" fillId="42" borderId="11" xfId="6" applyFont="1" applyFill="1" applyBorder="1" applyAlignment="1" applyProtection="1">
      <alignment horizontal="right" vertical="center" wrapText="1"/>
    </xf>
    <xf numFmtId="1" fontId="0" fillId="0" borderId="11" xfId="0" applyNumberFormat="1" applyBorder="1" applyAlignment="1" applyProtection="1">
      <alignment horizontal="right" vertical="center" wrapText="1"/>
      <protection locked="0"/>
    </xf>
    <xf numFmtId="2" fontId="0" fillId="0" borderId="11" xfId="0" applyNumberFormat="1" applyBorder="1" applyAlignment="1" applyProtection="1">
      <alignment wrapText="1"/>
      <protection locked="0"/>
    </xf>
    <xf numFmtId="44" fontId="0" fillId="42" borderId="11" xfId="6" applyNumberFormat="1" applyFont="1" applyFill="1" applyBorder="1" applyAlignment="1" applyProtection="1">
      <alignment horizontal="right" vertical="center" wrapText="1"/>
    </xf>
    <xf numFmtId="44" fontId="0" fillId="42" borderId="12" xfId="6" applyFont="1" applyFill="1" applyBorder="1" applyAlignment="1" applyProtection="1">
      <alignment horizontal="right" vertical="center" wrapText="1"/>
    </xf>
    <xf numFmtId="44" fontId="0" fillId="42" borderId="5" xfId="6" applyFont="1" applyFill="1" applyBorder="1" applyAlignment="1" applyProtection="1">
      <alignment horizontal="right" vertical="center" wrapText="1"/>
    </xf>
    <xf numFmtId="44" fontId="0" fillId="42" borderId="8" xfId="6" applyFont="1" applyFill="1" applyBorder="1" applyAlignment="1" applyProtection="1">
      <alignment horizontal="right" vertical="center" wrapText="1"/>
    </xf>
    <xf numFmtId="44" fontId="0" fillId="42" borderId="43" xfId="6" applyFont="1" applyFill="1" applyBorder="1" applyAlignment="1" applyProtection="1">
      <alignment horizontal="right" vertical="center" wrapText="1"/>
    </xf>
    <xf numFmtId="44" fontId="0" fillId="42" borderId="38" xfId="6" applyFont="1" applyFill="1" applyBorder="1" applyAlignment="1" applyProtection="1">
      <alignment horizontal="right" vertical="center" wrapText="1"/>
    </xf>
    <xf numFmtId="44" fontId="0" fillId="42" borderId="69" xfId="6" applyFont="1" applyFill="1" applyBorder="1" applyAlignment="1" applyProtection="1">
      <alignment horizontal="right" vertical="center" wrapText="1"/>
    </xf>
    <xf numFmtId="0" fontId="0" fillId="0" borderId="4" xfId="0" applyBorder="1" applyAlignment="1" applyProtection="1">
      <alignment wrapText="1"/>
      <protection locked="0"/>
    </xf>
    <xf numFmtId="44" fontId="0" fillId="42" borderId="1" xfId="6" applyFont="1" applyFill="1" applyBorder="1" applyAlignment="1" applyProtection="1">
      <alignment horizontal="right" vertical="center" wrapText="1"/>
    </xf>
    <xf numFmtId="44" fontId="0" fillId="42" borderId="8" xfId="6" applyFont="1" applyFill="1" applyBorder="1" applyAlignment="1" applyProtection="1">
      <alignment horizontal="left" vertical="center" wrapText="1"/>
    </xf>
    <xf numFmtId="0" fontId="0" fillId="0" borderId="9" xfId="0" applyBorder="1" applyAlignment="1" applyProtection="1">
      <alignment wrapText="1"/>
      <protection locked="0"/>
    </xf>
    <xf numFmtId="0" fontId="0" fillId="0" borderId="8" xfId="0" applyBorder="1" applyAlignment="1" applyProtection="1">
      <alignment wrapText="1"/>
      <protection locked="0"/>
    </xf>
    <xf numFmtId="0" fontId="0" fillId="0" borderId="10" xfId="0" applyBorder="1" applyAlignment="1" applyProtection="1">
      <alignment wrapText="1"/>
      <protection locked="0"/>
    </xf>
    <xf numFmtId="0" fontId="0" fillId="0" borderId="11" xfId="0" applyBorder="1" applyAlignment="1" applyProtection="1">
      <alignment wrapText="1"/>
      <protection locked="0"/>
    </xf>
    <xf numFmtId="0" fontId="0" fillId="0" borderId="12" xfId="0" applyBorder="1" applyAlignment="1" applyProtection="1">
      <alignment wrapText="1"/>
      <protection locked="0"/>
    </xf>
    <xf numFmtId="44" fontId="0" fillId="42" borderId="10" xfId="6" applyFont="1" applyFill="1" applyBorder="1" applyAlignment="1" applyProtection="1">
      <alignment horizontal="right" vertical="center" wrapText="1"/>
    </xf>
    <xf numFmtId="44" fontId="0" fillId="42" borderId="14" xfId="6" applyFont="1" applyFill="1" applyBorder="1" applyAlignment="1" applyProtection="1">
      <alignment horizontal="right" vertical="center" wrapText="1"/>
    </xf>
    <xf numFmtId="44" fontId="0" fillId="42" borderId="10" xfId="6" applyFont="1" applyFill="1" applyBorder="1" applyAlignment="1" applyProtection="1">
      <alignment horizontal="left" vertical="center" wrapText="1"/>
    </xf>
    <xf numFmtId="0" fontId="39" fillId="0" borderId="0" xfId="15" applyNumberFormat="1" applyFont="1" applyFill="1" applyBorder="1" applyAlignment="1">
      <alignment horizontal="left" vertical="center" wrapText="1"/>
    </xf>
    <xf numFmtId="0" fontId="35" fillId="0" borderId="4" xfId="0" applyFont="1" applyBorder="1" applyAlignment="1">
      <alignment horizontal="center" vertical="center" wrapText="1"/>
    </xf>
    <xf numFmtId="0" fontId="15" fillId="0" borderId="0" xfId="0" applyFont="1" applyAlignment="1" applyProtection="1">
      <alignment horizontal="center"/>
      <protection locked="0"/>
    </xf>
    <xf numFmtId="0" fontId="91" fillId="2" borderId="4" xfId="0" applyFont="1" applyFill="1" applyBorder="1" applyAlignment="1" applyProtection="1">
      <alignment horizontal="center" vertical="center"/>
    </xf>
    <xf numFmtId="0" fontId="91" fillId="2" borderId="4" xfId="0" applyFont="1" applyFill="1" applyBorder="1" applyAlignment="1" applyProtection="1">
      <alignment vertical="center"/>
    </xf>
    <xf numFmtId="0" fontId="44" fillId="0" borderId="0" xfId="1" applyFont="1" applyFill="1" applyBorder="1" applyAlignment="1"/>
    <xf numFmtId="174" fontId="92" fillId="0" borderId="4" xfId="0" applyNumberFormat="1" applyFont="1" applyFill="1" applyBorder="1" applyAlignment="1" applyProtection="1">
      <alignment horizontal="center" vertical="center"/>
      <protection locked="0"/>
    </xf>
    <xf numFmtId="0" fontId="92" fillId="0" borderId="4" xfId="0" applyFont="1" applyFill="1" applyBorder="1" applyAlignment="1" applyProtection="1">
      <alignment horizontal="left" vertical="center" wrapText="1"/>
      <protection locked="0"/>
    </xf>
    <xf numFmtId="0" fontId="44" fillId="0" borderId="0" xfId="1" applyFont="1" applyBorder="1" applyAlignment="1"/>
    <xf numFmtId="0" fontId="1" fillId="0" borderId="0" xfId="0" applyFont="1"/>
    <xf numFmtId="0" fontId="92" fillId="0" borderId="4" xfId="1" applyFont="1" applyBorder="1" applyAlignment="1">
      <alignment vertical="center" wrapText="1"/>
    </xf>
    <xf numFmtId="0" fontId="44" fillId="0" borderId="54" xfId="1" applyFont="1" applyBorder="1" applyAlignment="1">
      <alignment horizontal="center"/>
    </xf>
    <xf numFmtId="0" fontId="92" fillId="0" borderId="4" xfId="1" applyFont="1" applyBorder="1" applyAlignment="1">
      <alignment wrapText="1"/>
    </xf>
    <xf numFmtId="0" fontId="92" fillId="0" borderId="4" xfId="0" applyFont="1" applyFill="1" applyBorder="1" applyAlignment="1" applyProtection="1">
      <alignment horizontal="center" vertical="center"/>
      <protection locked="0"/>
    </xf>
    <xf numFmtId="0" fontId="92" fillId="0" borderId="0" xfId="0" applyFont="1" applyFill="1" applyAlignment="1" applyProtection="1">
      <alignment horizontal="left" wrapText="1"/>
      <protection locked="0"/>
    </xf>
    <xf numFmtId="174" fontId="33" fillId="0" borderId="54" xfId="0" applyNumberFormat="1" applyFont="1" applyFill="1" applyBorder="1" applyAlignment="1" applyProtection="1">
      <alignment horizontal="center" vertical="center"/>
      <protection locked="0"/>
    </xf>
    <xf numFmtId="0" fontId="92" fillId="0" borderId="4" xfId="1" applyFont="1" applyFill="1" applyBorder="1" applyAlignment="1">
      <alignment vertical="center" wrapText="1"/>
    </xf>
    <xf numFmtId="0" fontId="44" fillId="0" borderId="0" xfId="1" applyFont="1" applyBorder="1" applyAlignment="1">
      <alignment vertical="center"/>
    </xf>
    <xf numFmtId="0" fontId="92" fillId="0" borderId="4" xfId="0" applyFont="1" applyFill="1" applyBorder="1" applyAlignment="1" applyProtection="1">
      <alignment horizontal="center" vertical="center" wrapText="1"/>
      <protection locked="0"/>
    </xf>
    <xf numFmtId="0" fontId="92" fillId="0" borderId="24" xfId="0" applyFont="1" applyFill="1" applyBorder="1" applyAlignment="1" applyProtection="1">
      <alignment horizontal="left" vertical="center" wrapText="1"/>
      <protection locked="0"/>
    </xf>
    <xf numFmtId="0" fontId="92" fillId="0" borderId="24" xfId="0" applyFont="1" applyFill="1" applyBorder="1" applyAlignment="1" applyProtection="1">
      <alignment horizontal="center" vertical="center"/>
      <protection locked="0"/>
    </xf>
    <xf numFmtId="0" fontId="92" fillId="0" borderId="11" xfId="1" applyFont="1" applyFill="1" applyBorder="1" applyAlignment="1">
      <alignment vertical="center" wrapText="1"/>
    </xf>
    <xf numFmtId="0" fontId="20" fillId="0" borderId="0" xfId="0" applyFont="1"/>
    <xf numFmtId="0" fontId="44" fillId="0" borderId="0" xfId="1" applyFont="1" applyBorder="1" applyAlignment="1">
      <alignment horizontal="center"/>
    </xf>
    <xf numFmtId="0" fontId="0" fillId="0" borderId="0" xfId="1" applyFont="1" applyFill="1" applyBorder="1" applyAlignment="1"/>
    <xf numFmtId="0" fontId="44" fillId="0" borderId="0" xfId="1" applyFont="1" applyFill="1" applyBorder="1" applyAlignment="1">
      <alignment horizontal="center"/>
    </xf>
    <xf numFmtId="0" fontId="0" fillId="0" borderId="0" xfId="1" applyFont="1" applyFill="1" applyBorder="1" applyAlignment="1">
      <alignment vertical="center"/>
    </xf>
    <xf numFmtId="0" fontId="43" fillId="0" borderId="0" xfId="0" applyFont="1" applyBorder="1"/>
    <xf numFmtId="0" fontId="0" fillId="0" borderId="0" xfId="1" applyFont="1" applyFill="1" applyBorder="1" applyAlignment="1">
      <alignment horizontal="center"/>
    </xf>
    <xf numFmtId="0" fontId="44" fillId="0" borderId="0" xfId="0" applyFont="1" applyBorder="1" applyAlignment="1">
      <alignment wrapText="1"/>
    </xf>
    <xf numFmtId="0" fontId="0" fillId="0" borderId="0" xfId="1" applyFont="1" applyFill="1" applyBorder="1" applyAlignment="1">
      <alignment horizontal="center" vertical="center"/>
    </xf>
    <xf numFmtId="0" fontId="44" fillId="0" borderId="0" xfId="0" applyFont="1" applyBorder="1" applyAlignment="1">
      <alignment horizontal="center"/>
    </xf>
    <xf numFmtId="0" fontId="93" fillId="0" borderId="4" xfId="1" applyFont="1" applyFill="1" applyBorder="1" applyAlignment="1">
      <alignment horizontal="center" wrapText="1"/>
    </xf>
    <xf numFmtId="0" fontId="1" fillId="0" borderId="2" xfId="0" applyFont="1" applyBorder="1"/>
    <xf numFmtId="0" fontId="92" fillId="0" borderId="2" xfId="0" applyFont="1" applyFill="1" applyBorder="1" applyAlignment="1" applyProtection="1">
      <alignment horizontal="left" vertical="center" wrapText="1"/>
      <protection locked="0"/>
    </xf>
    <xf numFmtId="174" fontId="92" fillId="0" borderId="2" xfId="0" applyNumberFormat="1" applyFont="1" applyFill="1" applyBorder="1" applyAlignment="1" applyProtection="1">
      <alignment horizontal="center" vertical="center"/>
      <protection locked="0"/>
    </xf>
    <xf numFmtId="0" fontId="93" fillId="0" borderId="2" xfId="1" applyFont="1" applyFill="1" applyBorder="1" applyAlignment="1">
      <alignment horizontal="center" wrapText="1"/>
    </xf>
    <xf numFmtId="0" fontId="92" fillId="0" borderId="2" xfId="1" applyFont="1" applyBorder="1" applyAlignment="1">
      <alignment wrapText="1"/>
    </xf>
    <xf numFmtId="0" fontId="92" fillId="0" borderId="49" xfId="0" applyFont="1" applyFill="1" applyBorder="1" applyAlignment="1" applyProtection="1">
      <alignment horizontal="left" wrapText="1"/>
      <protection locked="0"/>
    </xf>
    <xf numFmtId="0" fontId="92" fillId="0" borderId="2" xfId="1" applyFont="1" applyFill="1" applyBorder="1" applyAlignment="1">
      <alignment vertical="center" wrapText="1"/>
    </xf>
    <xf numFmtId="0" fontId="92" fillId="0" borderId="2" xfId="1" applyFont="1" applyFill="1" applyBorder="1" applyAlignment="1">
      <alignment horizontal="center" vertical="center" wrapText="1"/>
    </xf>
    <xf numFmtId="0" fontId="92" fillId="0" borderId="2" xfId="0" applyFont="1" applyFill="1" applyBorder="1" applyAlignment="1" applyProtection="1">
      <alignment horizontal="center" vertical="center"/>
      <protection locked="0"/>
    </xf>
    <xf numFmtId="0" fontId="15" fillId="0" borderId="4" xfId="0" applyFont="1" applyBorder="1" applyAlignment="1">
      <alignment horizontal="center"/>
    </xf>
    <xf numFmtId="4" fontId="15" fillId="0" borderId="24" xfId="6" applyNumberFormat="1" applyFont="1" applyBorder="1"/>
    <xf numFmtId="4" fontId="15" fillId="0" borderId="24" xfId="0" applyNumberFormat="1" applyFont="1" applyBorder="1"/>
    <xf numFmtId="4" fontId="15" fillId="0" borderId="4" xfId="6" applyNumberFormat="1" applyFont="1" applyBorder="1"/>
    <xf numFmtId="4" fontId="15" fillId="0" borderId="4" xfId="0" applyNumberFormat="1" applyFont="1" applyBorder="1"/>
    <xf numFmtId="4" fontId="14" fillId="6" borderId="4" xfId="0" applyNumberFormat="1" applyFont="1" applyFill="1" applyBorder="1"/>
    <xf numFmtId="4" fontId="0" fillId="6" borderId="23" xfId="0" applyNumberFormat="1" applyFill="1" applyBorder="1"/>
    <xf numFmtId="10" fontId="3" fillId="0" borderId="0" xfId="0" applyNumberFormat="1" applyFont="1" applyFill="1" applyBorder="1" applyAlignment="1" applyProtection="1">
      <alignment vertical="center"/>
      <protection locked="0"/>
    </xf>
    <xf numFmtId="4" fontId="14" fillId="0" borderId="4" xfId="0" applyNumberFormat="1" applyFont="1" applyFill="1" applyBorder="1"/>
    <xf numFmtId="4" fontId="14" fillId="6" borderId="3" xfId="0" applyNumberFormat="1" applyFont="1" applyFill="1" applyBorder="1"/>
    <xf numFmtId="4" fontId="14" fillId="12" borderId="4" xfId="0" applyNumberFormat="1" applyFont="1" applyFill="1" applyBorder="1"/>
    <xf numFmtId="4" fontId="14" fillId="12" borderId="24" xfId="0" applyNumberFormat="1" applyFont="1" applyFill="1" applyBorder="1"/>
    <xf numFmtId="10" fontId="9" fillId="0" borderId="138" xfId="1" applyNumberFormat="1" applyFont="1" applyBorder="1" applyAlignment="1" applyProtection="1">
      <alignment horizontal="right" vertical="center"/>
      <protection locked="0"/>
    </xf>
    <xf numFmtId="10" fontId="9" fillId="4" borderId="138" xfId="1" applyNumberFormat="1" applyFont="1" applyFill="1" applyBorder="1" applyAlignment="1" applyProtection="1">
      <alignment horizontal="right" vertical="center"/>
      <protection locked="0"/>
    </xf>
    <xf numFmtId="0" fontId="3" fillId="0" borderId="42" xfId="0" applyFont="1" applyBorder="1"/>
    <xf numFmtId="0" fontId="15" fillId="0" borderId="0" xfId="0" applyFont="1" applyAlignment="1" applyProtection="1">
      <alignment horizontal="center" vertical="center"/>
      <protection locked="0"/>
    </xf>
    <xf numFmtId="0" fontId="91" fillId="2" borderId="4" xfId="0" applyFont="1" applyFill="1" applyBorder="1" applyAlignment="1" applyProtection="1">
      <alignment horizontal="center" vertical="center" wrapText="1"/>
    </xf>
    <xf numFmtId="0" fontId="15" fillId="0" borderId="4" xfId="0" applyFont="1" applyBorder="1" applyAlignment="1" applyProtection="1">
      <alignment horizontal="center"/>
      <protection locked="0"/>
    </xf>
    <xf numFmtId="1" fontId="15" fillId="0" borderId="4" xfId="0" applyNumberFormat="1" applyFont="1" applyBorder="1" applyAlignment="1" applyProtection="1">
      <alignment horizontal="center"/>
    </xf>
    <xf numFmtId="0" fontId="14" fillId="0" borderId="8" xfId="0" applyFont="1" applyBorder="1" applyAlignment="1">
      <alignment horizontal="center"/>
    </xf>
    <xf numFmtId="44" fontId="0" fillId="42" borderId="5" xfId="6" applyFont="1" applyFill="1" applyBorder="1" applyAlignment="1" applyProtection="1">
      <alignment horizontal="left" vertical="center" wrapText="1"/>
    </xf>
    <xf numFmtId="0" fontId="78" fillId="35" borderId="37" xfId="0" applyNumberFormat="1" applyFont="1" applyFill="1" applyBorder="1" applyAlignment="1" applyProtection="1">
      <alignment horizontal="center" vertical="center" wrapText="1"/>
    </xf>
    <xf numFmtId="0" fontId="78" fillId="35" borderId="55" xfId="0" applyFont="1" applyFill="1" applyBorder="1" applyAlignment="1" applyProtection="1">
      <alignment horizontal="center" vertical="center" wrapText="1"/>
    </xf>
    <xf numFmtId="0" fontId="78" fillId="35" borderId="63" xfId="0" applyFont="1" applyFill="1" applyBorder="1" applyAlignment="1" applyProtection="1">
      <alignment horizontal="center" vertical="center" wrapText="1"/>
    </xf>
    <xf numFmtId="0" fontId="83" fillId="0" borderId="0" xfId="0" applyFont="1" applyAlignment="1" applyProtection="1">
      <alignment horizontal="center" vertical="center"/>
    </xf>
    <xf numFmtId="0" fontId="0" fillId="0" borderId="0" xfId="0" applyProtection="1"/>
    <xf numFmtId="0" fontId="78" fillId="49" borderId="122" xfId="0" applyFont="1" applyFill="1" applyBorder="1" applyAlignment="1" applyProtection="1">
      <alignment horizontal="center" vertical="center" wrapText="1"/>
    </xf>
    <xf numFmtId="0" fontId="78" fillId="49" borderId="128" xfId="0" applyFont="1" applyFill="1" applyBorder="1" applyAlignment="1" applyProtection="1">
      <alignment horizontal="center" vertical="center" wrapText="1"/>
    </xf>
    <xf numFmtId="0" fontId="78" fillId="49" borderId="121" xfId="0" applyFont="1" applyFill="1" applyBorder="1" applyAlignment="1" applyProtection="1">
      <alignment horizontal="center" vertical="center" wrapText="1"/>
    </xf>
    <xf numFmtId="0" fontId="80" fillId="49" borderId="121" xfId="0" applyFont="1" applyFill="1" applyBorder="1" applyAlignment="1" applyProtection="1">
      <alignment horizontal="center" vertical="center" wrapText="1"/>
    </xf>
    <xf numFmtId="0" fontId="82" fillId="49" borderId="121" xfId="0" applyFont="1" applyFill="1" applyBorder="1" applyAlignment="1" applyProtection="1">
      <alignment horizontal="center" vertical="center" wrapText="1"/>
    </xf>
    <xf numFmtId="0" fontId="79" fillId="49" borderId="121" xfId="0" applyFont="1" applyFill="1" applyBorder="1" applyAlignment="1" applyProtection="1">
      <alignment horizontal="center" vertical="center" wrapText="1"/>
    </xf>
    <xf numFmtId="0" fontId="79" fillId="49" borderId="120" xfId="0" applyFont="1" applyFill="1" applyBorder="1" applyAlignment="1" applyProtection="1">
      <alignment horizontal="center" vertical="center" wrapText="1"/>
    </xf>
    <xf numFmtId="0" fontId="78" fillId="48" borderId="132" xfId="0" applyFont="1" applyFill="1" applyBorder="1" applyAlignment="1" applyProtection="1">
      <alignment horizontal="center" vertical="center" wrapText="1"/>
    </xf>
    <xf numFmtId="0" fontId="78" fillId="48" borderId="133" xfId="0" applyFont="1" applyFill="1" applyBorder="1" applyAlignment="1" applyProtection="1">
      <alignment horizontal="center" vertical="center" wrapText="1"/>
    </xf>
    <xf numFmtId="0" fontId="78" fillId="48" borderId="135" xfId="0" applyFont="1" applyFill="1" applyBorder="1" applyAlignment="1" applyProtection="1">
      <alignment horizontal="center" vertical="center" wrapText="1"/>
    </xf>
    <xf numFmtId="0" fontId="78" fillId="48" borderId="134" xfId="0" applyFont="1" applyFill="1" applyBorder="1" applyAlignment="1" applyProtection="1">
      <alignment horizontal="center" vertical="center" wrapText="1"/>
    </xf>
    <xf numFmtId="0" fontId="78" fillId="47" borderId="37" xfId="0" applyFont="1" applyFill="1" applyBorder="1" applyAlignment="1" applyProtection="1">
      <alignment horizontal="center" vertical="center" wrapText="1"/>
    </xf>
    <xf numFmtId="0" fontId="78" fillId="47" borderId="40" xfId="0" applyFont="1" applyFill="1" applyBorder="1" applyAlignment="1" applyProtection="1">
      <alignment horizontal="center" vertical="center" wrapText="1"/>
    </xf>
    <xf numFmtId="0" fontId="78" fillId="47" borderId="63" xfId="0" applyFont="1" applyFill="1" applyBorder="1" applyAlignment="1" applyProtection="1">
      <alignment horizontal="center" vertical="center" wrapText="1"/>
    </xf>
    <xf numFmtId="0" fontId="78" fillId="47" borderId="130" xfId="0" applyFont="1" applyFill="1" applyBorder="1" applyAlignment="1" applyProtection="1">
      <alignment horizontal="center" vertical="center" wrapText="1"/>
    </xf>
    <xf numFmtId="0" fontId="78" fillId="47" borderId="123" xfId="0" applyFont="1" applyFill="1" applyBorder="1" applyAlignment="1" applyProtection="1">
      <alignment horizontal="center" vertical="center" wrapText="1"/>
    </xf>
    <xf numFmtId="0" fontId="0" fillId="0" borderId="0" xfId="0" applyAlignment="1" applyProtection="1">
      <alignment wrapText="1"/>
    </xf>
    <xf numFmtId="0" fontId="0" fillId="42" borderId="6" xfId="6" applyNumberFormat="1" applyFont="1" applyFill="1" applyBorder="1" applyAlignment="1" applyProtection="1">
      <alignment horizontal="right" vertical="center" wrapText="1"/>
    </xf>
    <xf numFmtId="0" fontId="15" fillId="24" borderId="26" xfId="0" applyFont="1" applyFill="1" applyBorder="1" applyAlignment="1" applyProtection="1">
      <alignment horizontal="left" vertical="center" wrapText="1"/>
    </xf>
    <xf numFmtId="171" fontId="3" fillId="24" borderId="6" xfId="0" applyNumberFormat="1" applyFont="1" applyFill="1" applyBorder="1" applyAlignment="1" applyProtection="1">
      <alignment horizontal="left" vertical="center" wrapText="1"/>
    </xf>
    <xf numFmtId="171" fontId="15" fillId="24" borderId="7" xfId="0" applyNumberFormat="1" applyFont="1" applyFill="1" applyBorder="1" applyAlignment="1" applyProtection="1">
      <alignment horizontal="left" vertical="center" wrapText="1"/>
    </xf>
    <xf numFmtId="0" fontId="15" fillId="24" borderId="3" xfId="0" applyFont="1" applyFill="1" applyBorder="1" applyAlignment="1" applyProtection="1">
      <alignment horizontal="left" vertical="center" wrapText="1"/>
    </xf>
    <xf numFmtId="171" fontId="3" fillId="24" borderId="4" xfId="0" applyNumberFormat="1" applyFont="1" applyFill="1" applyBorder="1" applyAlignment="1" applyProtection="1">
      <alignment horizontal="left" vertical="center" wrapText="1"/>
    </xf>
    <xf numFmtId="171" fontId="15" fillId="24" borderId="9" xfId="0" applyNumberFormat="1" applyFont="1" applyFill="1" applyBorder="1" applyAlignment="1" applyProtection="1">
      <alignment horizontal="left" vertical="center" wrapText="1"/>
    </xf>
    <xf numFmtId="0" fontId="15" fillId="24" borderId="28" xfId="0" applyFont="1" applyFill="1" applyBorder="1" applyAlignment="1" applyProtection="1">
      <alignment horizontal="left" vertical="center" wrapText="1"/>
    </xf>
    <xf numFmtId="171" fontId="3" fillId="24" borderId="11" xfId="0" applyNumberFormat="1" applyFont="1" applyFill="1" applyBorder="1" applyAlignment="1" applyProtection="1">
      <alignment horizontal="left" vertical="center" wrapText="1"/>
    </xf>
    <xf numFmtId="171" fontId="15" fillId="24" borderId="12" xfId="0" applyNumberFormat="1" applyFont="1" applyFill="1" applyBorder="1" applyAlignment="1" applyProtection="1">
      <alignment horizontal="left" vertical="center" wrapText="1"/>
    </xf>
    <xf numFmtId="0" fontId="62" fillId="0" borderId="0" xfId="0" applyFont="1" applyAlignment="1" applyProtection="1">
      <alignment horizontal="center" vertical="center"/>
    </xf>
    <xf numFmtId="0" fontId="3" fillId="0" borderId="0" xfId="5" applyFont="1" applyBorder="1" applyProtection="1"/>
    <xf numFmtId="171" fontId="0" fillId="0" borderId="0" xfId="0" applyNumberFormat="1" applyProtection="1"/>
    <xf numFmtId="2" fontId="17" fillId="4" borderId="37" xfId="5" applyNumberFormat="1" applyFont="1" applyFill="1" applyBorder="1" applyAlignment="1" applyProtection="1">
      <alignment horizontal="center" vertical="center" wrapText="1"/>
    </xf>
    <xf numFmtId="2" fontId="17" fillId="4" borderId="63" xfId="5" applyNumberFormat="1" applyFont="1" applyFill="1" applyBorder="1" applyAlignment="1" applyProtection="1">
      <alignment horizontal="center" vertical="center" wrapText="1"/>
    </xf>
    <xf numFmtId="2" fontId="17" fillId="43" borderId="44" xfId="5" applyNumberFormat="1" applyFont="1" applyFill="1" applyBorder="1" applyAlignment="1" applyProtection="1">
      <alignment horizontal="center" vertical="center" wrapText="1"/>
    </xf>
    <xf numFmtId="2" fontId="17" fillId="43" borderId="55" xfId="5" applyNumberFormat="1" applyFont="1" applyFill="1" applyBorder="1" applyAlignment="1" applyProtection="1">
      <alignment horizontal="center" vertical="center" wrapText="1"/>
    </xf>
    <xf numFmtId="2" fontId="17" fillId="43" borderId="40" xfId="5" applyNumberFormat="1" applyFont="1" applyFill="1" applyBorder="1" applyAlignment="1" applyProtection="1">
      <alignment horizontal="center" vertical="center" wrapText="1"/>
    </xf>
    <xf numFmtId="2" fontId="17" fillId="24" borderId="37" xfId="5" applyNumberFormat="1" applyFont="1" applyFill="1" applyBorder="1" applyAlignment="1" applyProtection="1">
      <alignment horizontal="center" vertical="center" wrapText="1"/>
    </xf>
    <xf numFmtId="2" fontId="17" fillId="24" borderId="63" xfId="5" applyNumberFormat="1" applyFont="1" applyFill="1" applyBorder="1" applyAlignment="1" applyProtection="1">
      <alignment horizontal="center" vertical="center" wrapText="1"/>
    </xf>
    <xf numFmtId="0" fontId="70" fillId="36" borderId="44" xfId="0" applyFont="1" applyFill="1" applyBorder="1" applyAlignment="1" applyProtection="1">
      <alignment horizontal="center" vertical="center" wrapText="1"/>
    </xf>
    <xf numFmtId="0" fontId="69" fillId="36" borderId="55" xfId="0" applyFont="1" applyFill="1" applyBorder="1" applyAlignment="1" applyProtection="1">
      <alignment horizontal="center" vertical="center" wrapText="1"/>
    </xf>
    <xf numFmtId="0" fontId="70" fillId="36" borderId="55" xfId="0" applyFont="1" applyFill="1" applyBorder="1" applyAlignment="1" applyProtection="1">
      <alignment horizontal="center" vertical="center" wrapText="1"/>
    </xf>
    <xf numFmtId="0" fontId="14" fillId="34" borderId="37" xfId="0" applyFont="1" applyFill="1" applyBorder="1" applyAlignment="1" applyProtection="1">
      <alignment horizontal="center" vertical="center" wrapText="1"/>
    </xf>
    <xf numFmtId="0" fontId="14" fillId="34" borderId="55" xfId="0" applyFont="1" applyFill="1" applyBorder="1" applyAlignment="1" applyProtection="1">
      <alignment horizontal="center" vertical="center" wrapText="1"/>
    </xf>
    <xf numFmtId="0" fontId="14" fillId="34" borderId="63" xfId="0" applyFont="1" applyFill="1" applyBorder="1" applyAlignment="1" applyProtection="1">
      <alignment horizontal="center" vertical="center" wrapText="1"/>
    </xf>
    <xf numFmtId="1" fontId="60" fillId="38" borderId="43" xfId="7" applyNumberFormat="1" applyFont="1" applyFill="1" applyBorder="1" applyAlignment="1" applyProtection="1">
      <alignment horizontal="right" vertical="center" wrapText="1"/>
      <protection locked="0"/>
    </xf>
    <xf numFmtId="171" fontId="60" fillId="4" borderId="24" xfId="5" applyNumberFormat="1" applyFont="1" applyFill="1" applyBorder="1" applyAlignment="1" applyProtection="1">
      <alignment horizontal="right" vertical="center" wrapText="1"/>
      <protection locked="0"/>
    </xf>
    <xf numFmtId="1" fontId="60" fillId="37" borderId="24" xfId="7" applyNumberFormat="1" applyFont="1" applyFill="1" applyBorder="1" applyAlignment="1" applyProtection="1">
      <alignment horizontal="right" vertical="center" wrapText="1"/>
      <protection locked="0"/>
    </xf>
    <xf numFmtId="10" fontId="60" fillId="33" borderId="38" xfId="7" applyNumberFormat="1" applyFont="1" applyFill="1" applyBorder="1" applyAlignment="1" applyProtection="1">
      <alignment horizontal="right" vertical="center" wrapText="1"/>
      <protection locked="0"/>
    </xf>
    <xf numFmtId="44" fontId="60" fillId="29" borderId="24" xfId="7" applyNumberFormat="1" applyFont="1" applyFill="1" applyBorder="1" applyAlignment="1" applyProtection="1">
      <alignment horizontal="right" vertical="center" wrapText="1"/>
      <protection locked="0"/>
    </xf>
    <xf numFmtId="0" fontId="17" fillId="2" borderId="66" xfId="5" applyFont="1" applyFill="1" applyBorder="1" applyAlignment="1" applyProtection="1"/>
    <xf numFmtId="0" fontId="17" fillId="2" borderId="21" xfId="5" applyFont="1" applyFill="1" applyBorder="1" applyAlignment="1" applyProtection="1">
      <alignment horizontal="right" vertical="center"/>
    </xf>
    <xf numFmtId="0" fontId="17" fillId="2" borderId="21" xfId="5" applyFont="1" applyFill="1" applyBorder="1" applyAlignment="1" applyProtection="1">
      <alignment vertical="center"/>
    </xf>
    <xf numFmtId="0" fontId="22" fillId="2" borderId="66" xfId="5" applyFont="1" applyFill="1" applyBorder="1" applyAlignment="1" applyProtection="1"/>
    <xf numFmtId="0" fontId="17" fillId="2" borderId="70" xfId="5" applyFont="1" applyFill="1" applyBorder="1" applyAlignment="1" applyProtection="1">
      <alignment horizontal="center" vertical="center" wrapText="1"/>
    </xf>
    <xf numFmtId="0" fontId="17" fillId="2" borderId="68" xfId="5" applyFont="1" applyFill="1" applyBorder="1" applyAlignment="1" applyProtection="1">
      <alignment horizontal="center" vertical="center" wrapText="1"/>
    </xf>
    <xf numFmtId="0" fontId="0" fillId="0" borderId="0" xfId="0" applyProtection="1">
      <protection locked="0"/>
    </xf>
    <xf numFmtId="0" fontId="16" fillId="0" borderId="0" xfId="0" applyFont="1" applyProtection="1">
      <protection locked="0"/>
    </xf>
    <xf numFmtId="0" fontId="4" fillId="2" borderId="18" xfId="5" applyFont="1" applyFill="1" applyBorder="1" applyAlignment="1" applyProtection="1">
      <alignment horizontal="center" vertical="center"/>
    </xf>
    <xf numFmtId="0" fontId="4" fillId="2" borderId="19" xfId="5" applyFont="1" applyFill="1" applyBorder="1" applyAlignment="1" applyProtection="1">
      <alignment horizontal="center" vertical="center"/>
    </xf>
    <xf numFmtId="0" fontId="6" fillId="2" borderId="1" xfId="1" applyFont="1" applyFill="1" applyBorder="1" applyAlignment="1" applyProtection="1">
      <alignment horizontal="left" vertical="center"/>
    </xf>
    <xf numFmtId="0" fontId="6" fillId="2" borderId="2" xfId="1" applyFont="1" applyFill="1" applyBorder="1" applyAlignment="1" applyProtection="1">
      <alignment horizontal="left" vertical="center"/>
    </xf>
    <xf numFmtId="2" fontId="17" fillId="4" borderId="55" xfId="5" applyNumberFormat="1" applyFont="1" applyFill="1" applyBorder="1" applyAlignment="1" applyProtection="1">
      <alignment horizontal="center" vertical="center" wrapText="1"/>
    </xf>
    <xf numFmtId="0" fontId="3" fillId="0" borderId="0" xfId="5" applyFont="1" applyAlignment="1" applyProtection="1">
      <alignment vertical="top" wrapText="1"/>
    </xf>
    <xf numFmtId="168" fontId="3" fillId="0" borderId="0" xfId="5" applyNumberFormat="1" applyFont="1" applyAlignment="1" applyProtection="1">
      <alignment wrapText="1"/>
    </xf>
    <xf numFmtId="0" fontId="68" fillId="0" borderId="0" xfId="5" applyFont="1" applyBorder="1" applyAlignment="1" applyProtection="1">
      <alignment vertical="top" wrapText="1"/>
    </xf>
    <xf numFmtId="4" fontId="3" fillId="0" borderId="0" xfId="5" applyNumberFormat="1" applyFont="1" applyProtection="1"/>
    <xf numFmtId="0" fontId="3" fillId="0" borderId="0" xfId="5" applyFont="1" applyAlignment="1" applyProtection="1">
      <alignment horizontal="center" vertical="center"/>
    </xf>
    <xf numFmtId="14" fontId="15" fillId="0" borderId="0" xfId="0" applyNumberFormat="1" applyFont="1" applyAlignment="1" applyProtection="1">
      <alignment vertical="center"/>
    </xf>
    <xf numFmtId="0" fontId="15" fillId="0" borderId="0" xfId="0" applyNumberFormat="1" applyFont="1" applyAlignment="1" applyProtection="1">
      <alignment vertical="center"/>
    </xf>
    <xf numFmtId="171" fontId="60" fillId="24" borderId="24" xfId="5" applyNumberFormat="1" applyFont="1" applyFill="1" applyBorder="1" applyAlignment="1" applyProtection="1">
      <alignment horizontal="right" vertical="center" wrapText="1"/>
    </xf>
    <xf numFmtId="171" fontId="60" fillId="36" borderId="24" xfId="5" applyNumberFormat="1" applyFont="1" applyFill="1" applyBorder="1" applyAlignment="1" applyProtection="1">
      <alignment horizontal="right" vertical="center" wrapText="1"/>
    </xf>
    <xf numFmtId="171" fontId="60" fillId="35" borderId="24" xfId="5" applyNumberFormat="1" applyFont="1" applyFill="1" applyBorder="1" applyAlignment="1" applyProtection="1">
      <alignment horizontal="right" vertical="center" wrapText="1"/>
    </xf>
    <xf numFmtId="171" fontId="60" fillId="34" borderId="24" xfId="5" applyNumberFormat="1" applyFont="1" applyFill="1" applyBorder="1" applyAlignment="1" applyProtection="1">
      <alignment horizontal="right" vertical="center" wrapText="1"/>
    </xf>
    <xf numFmtId="171" fontId="60" fillId="31" borderId="24" xfId="7" applyNumberFormat="1" applyFont="1" applyFill="1" applyBorder="1" applyAlignment="1" applyProtection="1">
      <alignment horizontal="right" vertical="center" wrapText="1"/>
    </xf>
    <xf numFmtId="44" fontId="60" fillId="32" borderId="24" xfId="7" applyNumberFormat="1" applyFont="1" applyFill="1" applyBorder="1" applyAlignment="1" applyProtection="1">
      <alignment horizontal="right" vertical="center" wrapText="1"/>
    </xf>
    <xf numFmtId="171" fontId="60" fillId="30" borderId="24" xfId="5" applyNumberFormat="1" applyFont="1" applyFill="1" applyBorder="1" applyAlignment="1" applyProtection="1">
      <alignment horizontal="right" vertical="center" wrapText="1"/>
    </xf>
    <xf numFmtId="44" fontId="60" fillId="28" borderId="24" xfId="7" applyNumberFormat="1" applyFont="1" applyFill="1" applyBorder="1" applyAlignment="1" applyProtection="1">
      <alignment horizontal="right" vertical="center" wrapText="1"/>
    </xf>
    <xf numFmtId="44" fontId="60" fillId="27" borderId="24" xfId="7" applyNumberFormat="1" applyFont="1" applyFill="1" applyBorder="1" applyAlignment="1" applyProtection="1">
      <alignment horizontal="right" vertical="center" wrapText="1"/>
    </xf>
    <xf numFmtId="44" fontId="60" fillId="26" borderId="69" xfId="7" applyNumberFormat="1" applyFont="1" applyFill="1" applyBorder="1" applyAlignment="1" applyProtection="1">
      <alignment horizontal="right" vertical="center" wrapText="1"/>
    </xf>
    <xf numFmtId="171" fontId="60" fillId="24" borderId="4" xfId="5" applyNumberFormat="1" applyFont="1" applyFill="1" applyBorder="1" applyAlignment="1" applyProtection="1">
      <alignment horizontal="right" vertical="center" wrapText="1"/>
    </xf>
    <xf numFmtId="171" fontId="60" fillId="36" borderId="4" xfId="5" applyNumberFormat="1" applyFont="1" applyFill="1" applyBorder="1" applyAlignment="1" applyProtection="1">
      <alignment horizontal="right" vertical="center" wrapText="1"/>
    </xf>
    <xf numFmtId="171" fontId="60" fillId="35" borderId="4" xfId="5" applyNumberFormat="1" applyFont="1" applyFill="1" applyBorder="1" applyAlignment="1" applyProtection="1">
      <alignment horizontal="right" vertical="center" wrapText="1"/>
    </xf>
    <xf numFmtId="171" fontId="60" fillId="34" borderId="4" xfId="5" applyNumberFormat="1" applyFont="1" applyFill="1" applyBorder="1" applyAlignment="1" applyProtection="1">
      <alignment horizontal="right" vertical="center" wrapText="1"/>
    </xf>
    <xf numFmtId="171" fontId="60" fillId="31" borderId="4" xfId="7" applyNumberFormat="1" applyFont="1" applyFill="1" applyBorder="1" applyAlignment="1" applyProtection="1">
      <alignment horizontal="right" vertical="center" wrapText="1"/>
    </xf>
    <xf numFmtId="44" fontId="60" fillId="32" borderId="4" xfId="7" applyNumberFormat="1" applyFont="1" applyFill="1" applyBorder="1" applyAlignment="1" applyProtection="1">
      <alignment horizontal="right" vertical="center" wrapText="1"/>
    </xf>
    <xf numFmtId="171" fontId="60" fillId="30" borderId="4" xfId="5" applyNumberFormat="1" applyFont="1" applyFill="1" applyBorder="1" applyAlignment="1" applyProtection="1">
      <alignment horizontal="right" vertical="center" wrapText="1"/>
    </xf>
    <xf numFmtId="44" fontId="60" fillId="28" borderId="4" xfId="7" applyNumberFormat="1" applyFont="1" applyFill="1" applyBorder="1" applyAlignment="1" applyProtection="1">
      <alignment horizontal="right" vertical="center" wrapText="1"/>
    </xf>
    <xf numFmtId="44" fontId="60" fillId="27" borderId="4" xfId="7" applyNumberFormat="1" applyFont="1" applyFill="1" applyBorder="1" applyAlignment="1" applyProtection="1">
      <alignment horizontal="right" vertical="center" wrapText="1"/>
    </xf>
    <xf numFmtId="44" fontId="60" fillId="26" borderId="9" xfId="7" applyNumberFormat="1" applyFont="1" applyFill="1" applyBorder="1" applyAlignment="1" applyProtection="1">
      <alignment horizontal="right" vertical="center" wrapText="1"/>
    </xf>
    <xf numFmtId="171" fontId="60" fillId="24" borderId="11" xfId="5" applyNumberFormat="1" applyFont="1" applyFill="1" applyBorder="1" applyAlignment="1" applyProtection="1">
      <alignment horizontal="right" vertical="center" wrapText="1"/>
    </xf>
    <xf numFmtId="171" fontId="60" fillId="36" borderId="11" xfId="5" applyNumberFormat="1" applyFont="1" applyFill="1" applyBorder="1" applyAlignment="1" applyProtection="1">
      <alignment horizontal="right" vertical="center" wrapText="1"/>
    </xf>
    <xf numFmtId="171" fontId="60" fillId="35" borderId="11" xfId="5" applyNumberFormat="1" applyFont="1" applyFill="1" applyBorder="1" applyAlignment="1" applyProtection="1">
      <alignment horizontal="right" vertical="center" wrapText="1"/>
    </xf>
    <xf numFmtId="171" fontId="60" fillId="34" borderId="11" xfId="5" applyNumberFormat="1" applyFont="1" applyFill="1" applyBorder="1" applyAlignment="1" applyProtection="1">
      <alignment horizontal="right" vertical="center" wrapText="1"/>
    </xf>
    <xf numFmtId="171" fontId="60" fillId="31" borderId="11" xfId="7" applyNumberFormat="1" applyFont="1" applyFill="1" applyBorder="1" applyAlignment="1" applyProtection="1">
      <alignment horizontal="right" vertical="center" wrapText="1"/>
    </xf>
    <xf numFmtId="44" fontId="60" fillId="32" borderId="11" xfId="7" applyNumberFormat="1" applyFont="1" applyFill="1" applyBorder="1" applyAlignment="1" applyProtection="1">
      <alignment horizontal="right" vertical="center" wrapText="1"/>
    </xf>
    <xf numFmtId="171" fontId="60" fillId="30" borderId="11" xfId="5" applyNumberFormat="1" applyFont="1" applyFill="1" applyBorder="1" applyAlignment="1" applyProtection="1">
      <alignment horizontal="right" vertical="center" wrapText="1"/>
    </xf>
    <xf numFmtId="44" fontId="60" fillId="28" borderId="11" xfId="7" applyNumberFormat="1" applyFont="1" applyFill="1" applyBorder="1" applyAlignment="1" applyProtection="1">
      <alignment horizontal="right" vertical="center" wrapText="1"/>
    </xf>
    <xf numFmtId="44" fontId="60" fillId="27" borderId="11" xfId="7" applyNumberFormat="1" applyFont="1" applyFill="1" applyBorder="1" applyAlignment="1" applyProtection="1">
      <alignment horizontal="right" vertical="center" wrapText="1"/>
    </xf>
    <xf numFmtId="44" fontId="60" fillId="26" borderId="12" xfId="7" applyNumberFormat="1" applyFont="1" applyFill="1" applyBorder="1" applyAlignment="1" applyProtection="1">
      <alignment horizontal="right" vertical="center" wrapText="1"/>
    </xf>
    <xf numFmtId="44" fontId="60" fillId="25" borderId="43" xfId="7" applyNumberFormat="1" applyFont="1" applyFill="1" applyBorder="1" applyAlignment="1" applyProtection="1">
      <alignment horizontal="right" vertical="center" wrapText="1"/>
      <protection locked="0"/>
    </xf>
    <xf numFmtId="44" fontId="60" fillId="52" borderId="43" xfId="7" applyNumberFormat="1" applyFont="1" applyFill="1" applyBorder="1" applyAlignment="1" applyProtection="1">
      <alignment horizontal="right" vertical="center" wrapText="1"/>
      <protection locked="0"/>
    </xf>
    <xf numFmtId="44" fontId="60" fillId="25" borderId="8" xfId="7" applyNumberFormat="1" applyFont="1" applyFill="1" applyBorder="1" applyAlignment="1" applyProtection="1">
      <alignment horizontal="right" vertical="center" wrapText="1"/>
      <protection locked="0"/>
    </xf>
    <xf numFmtId="44" fontId="60" fillId="52" borderId="8" xfId="7" applyNumberFormat="1" applyFont="1" applyFill="1" applyBorder="1" applyAlignment="1" applyProtection="1">
      <alignment horizontal="right" vertical="center" wrapText="1"/>
      <protection locked="0"/>
    </xf>
    <xf numFmtId="44" fontId="60" fillId="25" borderId="10" xfId="7" applyNumberFormat="1" applyFont="1" applyFill="1" applyBorder="1" applyAlignment="1" applyProtection="1">
      <alignment horizontal="right" vertical="center" wrapText="1"/>
      <protection locked="0"/>
    </xf>
    <xf numFmtId="44" fontId="60" fillId="52" borderId="10" xfId="7" applyNumberFormat="1" applyFont="1" applyFill="1" applyBorder="1" applyAlignment="1" applyProtection="1">
      <alignment horizontal="right" vertical="center" wrapText="1"/>
      <protection locked="0"/>
    </xf>
    <xf numFmtId="171" fontId="16" fillId="0" borderId="0" xfId="0" applyNumberFormat="1" applyFont="1" applyProtection="1">
      <protection locked="0"/>
    </xf>
    <xf numFmtId="10" fontId="20" fillId="0" borderId="0" xfId="7" applyNumberFormat="1" applyFont="1" applyFill="1" applyBorder="1" applyAlignment="1" applyProtection="1">
      <alignment horizontal="center" vertical="center"/>
      <protection locked="0"/>
    </xf>
    <xf numFmtId="170" fontId="16" fillId="0" borderId="0" xfId="7" applyNumberFormat="1" applyFont="1" applyProtection="1">
      <protection locked="0"/>
    </xf>
    <xf numFmtId="44" fontId="16" fillId="0" borderId="0" xfId="0" applyNumberFormat="1" applyFont="1" applyProtection="1">
      <protection locked="0"/>
    </xf>
    <xf numFmtId="0" fontId="0" fillId="0" borderId="0" xfId="0" applyBorder="1" applyProtection="1">
      <protection locked="0"/>
    </xf>
    <xf numFmtId="0" fontId="0" fillId="0" borderId="0" xfId="0" applyNumberFormat="1" applyProtection="1">
      <protection locked="0"/>
    </xf>
    <xf numFmtId="0" fontId="94" fillId="34" borderId="55" xfId="21" applyFont="1" applyFill="1" applyBorder="1" applyAlignment="1" applyProtection="1">
      <alignment horizontal="center" vertical="center" wrapText="1"/>
    </xf>
    <xf numFmtId="0" fontId="95" fillId="36" borderId="37" xfId="0" applyFont="1" applyFill="1" applyBorder="1" applyAlignment="1" applyProtection="1">
      <alignment horizontal="center" vertical="center" wrapText="1"/>
    </xf>
    <xf numFmtId="0" fontId="34" fillId="0" borderId="4" xfId="0" applyFont="1" applyBorder="1" applyAlignment="1" applyProtection="1">
      <alignment horizontal="center" vertical="center"/>
      <protection locked="0"/>
    </xf>
    <xf numFmtId="0" fontId="14" fillId="0" borderId="4" xfId="0" applyFont="1" applyBorder="1" applyAlignment="1" applyProtection="1">
      <alignment horizontal="center"/>
      <protection locked="0"/>
    </xf>
    <xf numFmtId="0" fontId="14" fillId="0" borderId="4" xfId="0" applyFont="1" applyBorder="1" applyAlignment="1" applyProtection="1">
      <alignment horizontal="center" vertical="center"/>
      <protection locked="0"/>
    </xf>
    <xf numFmtId="0" fontId="15" fillId="0" borderId="4" xfId="0" applyFont="1" applyBorder="1" applyProtection="1">
      <protection locked="0"/>
    </xf>
    <xf numFmtId="0" fontId="15" fillId="0" borderId="4" xfId="0" applyFont="1" applyBorder="1" applyAlignment="1" applyProtection="1">
      <alignment vertical="center"/>
      <protection locked="0"/>
    </xf>
    <xf numFmtId="0" fontId="3" fillId="0" borderId="0" xfId="5" applyFont="1" applyFill="1" applyBorder="1" applyAlignment="1" applyProtection="1">
      <alignment vertical="top" wrapText="1"/>
      <protection locked="0"/>
    </xf>
    <xf numFmtId="0" fontId="3" fillId="0" borderId="0" xfId="5" applyFont="1" applyFill="1" applyBorder="1" applyAlignment="1">
      <alignment horizontal="justify"/>
    </xf>
    <xf numFmtId="49" fontId="3" fillId="0" borderId="0" xfId="1" quotePrefix="1" applyNumberFormat="1" applyFont="1" applyBorder="1" applyAlignment="1" applyProtection="1">
      <alignment horizontal="center" vertical="center" wrapText="1"/>
    </xf>
    <xf numFmtId="9" fontId="3" fillId="0" borderId="0" xfId="10" applyFont="1" applyAlignment="1">
      <alignment vertical="center"/>
    </xf>
    <xf numFmtId="0" fontId="9" fillId="0" borderId="0" xfId="1" applyFont="1" applyAlignment="1">
      <alignment vertical="center"/>
    </xf>
    <xf numFmtId="0" fontId="3" fillId="4" borderId="0" xfId="1" applyFont="1" applyFill="1" applyAlignment="1">
      <alignment vertical="center"/>
    </xf>
    <xf numFmtId="0" fontId="3" fillId="0" borderId="0" xfId="5" applyFont="1" applyAlignment="1">
      <alignment vertical="center"/>
    </xf>
    <xf numFmtId="0" fontId="13" fillId="0" borderId="0" xfId="5" applyFont="1" applyAlignment="1">
      <alignment horizontal="center"/>
    </xf>
    <xf numFmtId="0" fontId="3" fillId="0" borderId="0" xfId="1" applyFont="1" applyAlignment="1">
      <alignment horizontal="center" vertical="center"/>
    </xf>
    <xf numFmtId="0" fontId="13" fillId="0" borderId="0" xfId="1" applyFont="1" applyAlignment="1">
      <alignment horizontal="center"/>
    </xf>
    <xf numFmtId="0" fontId="13" fillId="0" borderId="0" xfId="5" applyFont="1" applyAlignment="1">
      <alignment horizontal="center" vertical="center"/>
    </xf>
    <xf numFmtId="0" fontId="13" fillId="0" borderId="0" xfId="1" applyFont="1" applyAlignment="1">
      <alignment horizontal="center" vertical="center"/>
    </xf>
    <xf numFmtId="1" fontId="97" fillId="0" borderId="0" xfId="1" applyNumberFormat="1" applyFont="1" applyAlignment="1">
      <alignment horizontal="center" vertical="center"/>
    </xf>
    <xf numFmtId="0" fontId="97" fillId="0" borderId="0" xfId="1" applyFont="1" applyAlignment="1">
      <alignment horizontal="center" vertical="center"/>
    </xf>
    <xf numFmtId="0" fontId="13" fillId="4" borderId="0" xfId="5" applyFont="1" applyFill="1" applyAlignment="1">
      <alignment horizontal="center"/>
    </xf>
    <xf numFmtId="0" fontId="13" fillId="4" borderId="0" xfId="1" applyFont="1" applyFill="1" applyAlignment="1">
      <alignment horizontal="center"/>
    </xf>
    <xf numFmtId="0" fontId="13" fillId="4" borderId="0" xfId="1" applyFont="1" applyFill="1" applyAlignment="1">
      <alignment horizontal="center" vertical="center"/>
    </xf>
    <xf numFmtId="0" fontId="13" fillId="4" borderId="0" xfId="5" applyFont="1" applyFill="1" applyAlignment="1">
      <alignment horizontal="center" vertical="center"/>
    </xf>
    <xf numFmtId="0" fontId="7" fillId="5" borderId="6" xfId="5" applyFont="1" applyFill="1" applyBorder="1" applyAlignment="1">
      <alignment horizontal="center" vertical="center" wrapText="1"/>
    </xf>
    <xf numFmtId="0" fontId="68" fillId="0" borderId="4" xfId="5" applyFont="1" applyFill="1" applyBorder="1" applyAlignment="1">
      <alignment horizontal="center" vertical="center"/>
    </xf>
    <xf numFmtId="0" fontId="68" fillId="0" borderId="2" xfId="5" applyFont="1" applyFill="1" applyBorder="1" applyAlignment="1">
      <alignment horizontal="justify" vertical="center"/>
    </xf>
    <xf numFmtId="0" fontId="68" fillId="0" borderId="13" xfId="5" applyFont="1" applyFill="1" applyBorder="1" applyAlignment="1">
      <alignment horizontal="justify" vertical="center"/>
    </xf>
    <xf numFmtId="0" fontId="68" fillId="4" borderId="0" xfId="1" applyFont="1" applyFill="1" applyBorder="1" applyAlignment="1">
      <alignment vertical="center"/>
    </xf>
    <xf numFmtId="0" fontId="68" fillId="4" borderId="29" xfId="1" applyFont="1" applyFill="1" applyBorder="1" applyAlignment="1">
      <alignment vertical="center"/>
    </xf>
    <xf numFmtId="0" fontId="68" fillId="0" borderId="11" xfId="5" applyFont="1" applyFill="1" applyBorder="1" applyAlignment="1">
      <alignment horizontal="center" vertical="center"/>
    </xf>
    <xf numFmtId="0" fontId="68" fillId="0" borderId="24" xfId="5" applyFont="1" applyFill="1" applyBorder="1" applyAlignment="1">
      <alignment horizontal="center" vertical="center"/>
    </xf>
    <xf numFmtId="0" fontId="68" fillId="0" borderId="51" xfId="5" applyFont="1" applyFill="1" applyBorder="1" applyAlignment="1">
      <alignment horizontal="center" vertical="center"/>
    </xf>
    <xf numFmtId="0" fontId="7" fillId="4" borderId="24" xfId="5" applyFont="1" applyFill="1" applyBorder="1" applyAlignment="1">
      <alignment horizontal="center" vertical="center" wrapText="1"/>
    </xf>
    <xf numFmtId="0" fontId="68" fillId="4" borderId="0" xfId="5" applyFont="1" applyFill="1" applyAlignment="1"/>
    <xf numFmtId="0" fontId="68" fillId="4" borderId="0" xfId="1" applyFont="1" applyFill="1"/>
    <xf numFmtId="14" fontId="68" fillId="4" borderId="1" xfId="5" applyNumberFormat="1" applyFont="1" applyFill="1" applyBorder="1" applyAlignment="1">
      <alignment horizontal="center" vertical="center" wrapText="1"/>
    </xf>
    <xf numFmtId="14" fontId="68" fillId="4" borderId="2" xfId="5" applyNumberFormat="1" applyFont="1" applyFill="1" applyBorder="1" applyAlignment="1">
      <alignment horizontal="center" vertical="center" wrapText="1"/>
    </xf>
    <xf numFmtId="14" fontId="68" fillId="4" borderId="13" xfId="5" applyNumberFormat="1" applyFont="1" applyFill="1" applyBorder="1" applyAlignment="1">
      <alignment horizontal="center" vertical="center" wrapText="1"/>
    </xf>
    <xf numFmtId="0" fontId="68" fillId="4" borderId="14" xfId="5" applyFont="1" applyFill="1" applyBorder="1" applyAlignment="1">
      <alignment horizontal="left" vertical="center" wrapText="1"/>
    </xf>
    <xf numFmtId="0" fontId="68" fillId="4" borderId="15" xfId="5" applyFont="1" applyFill="1" applyBorder="1" applyAlignment="1">
      <alignment horizontal="left" vertical="center" wrapText="1"/>
    </xf>
    <xf numFmtId="0" fontId="68" fillId="4" borderId="16" xfId="5" applyFont="1" applyFill="1" applyBorder="1" applyAlignment="1">
      <alignment horizontal="left" vertical="center" wrapText="1"/>
    </xf>
    <xf numFmtId="0" fontId="68" fillId="0" borderId="2" xfId="5" applyFont="1" applyFill="1" applyBorder="1" applyAlignment="1">
      <alignment horizontal="justify" vertical="center"/>
    </xf>
    <xf numFmtId="0" fontId="68" fillId="0" borderId="13" xfId="5" applyFont="1" applyFill="1" applyBorder="1" applyAlignment="1">
      <alignment horizontal="justify" vertical="center"/>
    </xf>
    <xf numFmtId="0" fontId="68" fillId="0" borderId="4" xfId="5" applyFont="1" applyFill="1" applyBorder="1" applyAlignment="1">
      <alignment horizontal="center" vertical="center"/>
    </xf>
    <xf numFmtId="0" fontId="68" fillId="4" borderId="15" xfId="5" applyFont="1" applyFill="1" applyBorder="1" applyAlignment="1">
      <alignment horizontal="left" vertical="center" wrapText="1"/>
    </xf>
    <xf numFmtId="0" fontId="68" fillId="0" borderId="4" xfId="5" applyFont="1" applyFill="1" applyBorder="1" applyAlignment="1">
      <alignment horizontal="center" vertical="center"/>
    </xf>
    <xf numFmtId="0" fontId="7" fillId="2" borderId="0" xfId="5" applyFont="1" applyFill="1" applyBorder="1" applyAlignment="1" applyProtection="1">
      <alignment horizontal="center" vertical="center"/>
    </xf>
    <xf numFmtId="0" fontId="6" fillId="2" borderId="31" xfId="1" applyFont="1" applyFill="1" applyBorder="1" applyAlignment="1" applyProtection="1">
      <alignment horizontal="left" vertical="center" wrapText="1"/>
    </xf>
    <xf numFmtId="0" fontId="6" fillId="2" borderId="28" xfId="1" applyFont="1" applyFill="1" applyBorder="1" applyAlignment="1" applyProtection="1">
      <alignment horizontal="left" vertical="center" wrapText="1"/>
    </xf>
    <xf numFmtId="0" fontId="3" fillId="0" borderId="14" xfId="1" applyFont="1" applyBorder="1" applyAlignment="1" applyProtection="1">
      <alignment horizontal="left" vertical="center" wrapText="1"/>
      <protection locked="0"/>
    </xf>
    <xf numFmtId="0" fontId="3" fillId="0" borderId="15" xfId="1" applyFont="1" applyBorder="1" applyAlignment="1" applyProtection="1">
      <alignment horizontal="left" vertical="center" wrapText="1"/>
      <protection locked="0"/>
    </xf>
    <xf numFmtId="0" fontId="3" fillId="0" borderId="16" xfId="1" applyFont="1" applyBorder="1" applyAlignment="1" applyProtection="1">
      <alignment horizontal="left" vertical="center" wrapText="1"/>
      <protection locked="0"/>
    </xf>
    <xf numFmtId="0" fontId="6" fillId="2" borderId="30" xfId="1" applyFont="1" applyFill="1" applyBorder="1" applyAlignment="1" applyProtection="1">
      <alignment horizontal="left" vertical="center" wrapText="1"/>
    </xf>
    <xf numFmtId="0" fontId="6" fillId="2" borderId="3" xfId="1" applyFont="1" applyFill="1" applyBorder="1" applyAlignment="1" applyProtection="1">
      <alignment horizontal="left" vertical="center" wrapText="1"/>
    </xf>
    <xf numFmtId="14" fontId="3" fillId="0" borderId="1" xfId="1" applyNumberFormat="1" applyFont="1" applyBorder="1" applyAlignment="1" applyProtection="1">
      <alignment horizontal="center" vertical="center" wrapText="1"/>
      <protection locked="0"/>
    </xf>
    <xf numFmtId="0" fontId="3" fillId="0" borderId="2" xfId="1" applyFont="1" applyBorder="1" applyAlignment="1" applyProtection="1">
      <alignment horizontal="center" vertical="center" wrapText="1"/>
      <protection locked="0"/>
    </xf>
    <xf numFmtId="0" fontId="3" fillId="0" borderId="13" xfId="1" applyFont="1" applyBorder="1" applyAlignment="1" applyProtection="1">
      <alignment horizontal="center" vertical="center" wrapText="1"/>
      <protection locked="0"/>
    </xf>
    <xf numFmtId="0" fontId="3" fillId="0" borderId="14" xfId="1" applyFont="1" applyBorder="1" applyAlignment="1" applyProtection="1">
      <alignment horizontal="center" vertical="center" wrapText="1"/>
      <protection locked="0"/>
    </xf>
    <xf numFmtId="0" fontId="3" fillId="0" borderId="15" xfId="1" applyFont="1" applyBorder="1" applyAlignment="1" applyProtection="1">
      <alignment horizontal="center" vertical="center" wrapText="1"/>
      <protection locked="0"/>
    </xf>
    <xf numFmtId="0" fontId="3" fillId="0" borderId="16" xfId="1" applyFont="1" applyBorder="1" applyAlignment="1" applyProtection="1">
      <alignment horizontal="center" vertical="center" wrapText="1"/>
      <protection locked="0"/>
    </xf>
    <xf numFmtId="0" fontId="7" fillId="0" borderId="0" xfId="1" applyFont="1" applyBorder="1" applyAlignment="1" applyProtection="1">
      <alignment horizontal="left" vertical="center" wrapText="1"/>
    </xf>
    <xf numFmtId="0" fontId="6" fillId="2" borderId="20" xfId="1" applyFont="1" applyFill="1" applyBorder="1" applyAlignment="1" applyProtection="1">
      <alignment horizontal="left" vertical="center" wrapText="1"/>
    </xf>
    <xf numFmtId="0" fontId="6" fillId="2" borderId="26" xfId="1" applyFont="1" applyFill="1" applyBorder="1" applyAlignment="1" applyProtection="1">
      <alignment horizontal="left" vertical="center" wrapText="1"/>
    </xf>
    <xf numFmtId="0" fontId="3" fillId="0" borderId="25" xfId="1" applyFont="1" applyBorder="1" applyAlignment="1" applyProtection="1">
      <alignment horizontal="left" vertical="center" wrapText="1"/>
      <protection locked="0"/>
    </xf>
    <xf numFmtId="0" fontId="3" fillId="0" borderId="21" xfId="1" applyFont="1" applyBorder="1" applyAlignment="1" applyProtection="1">
      <alignment horizontal="left" vertical="center" wrapText="1"/>
      <protection locked="0"/>
    </xf>
    <xf numFmtId="0" fontId="3" fillId="0" borderId="22" xfId="1" applyFont="1" applyBorder="1" applyAlignment="1" applyProtection="1">
      <alignment horizontal="left" vertical="center" wrapText="1"/>
      <protection locked="0"/>
    </xf>
    <xf numFmtId="0" fontId="3" fillId="0" borderId="1" xfId="1" applyFont="1" applyBorder="1" applyAlignment="1" applyProtection="1">
      <alignment horizontal="center" vertical="center" wrapText="1"/>
      <protection locked="0"/>
    </xf>
    <xf numFmtId="0" fontId="71" fillId="0" borderId="1" xfId="21" applyBorder="1" applyAlignment="1" applyProtection="1">
      <alignment horizontal="left" vertical="center" wrapText="1"/>
      <protection locked="0"/>
    </xf>
    <xf numFmtId="0" fontId="3" fillId="0" borderId="2" xfId="1" applyFont="1" applyBorder="1" applyAlignment="1" applyProtection="1">
      <alignment horizontal="left" vertical="center" wrapText="1"/>
      <protection locked="0"/>
    </xf>
    <xf numFmtId="0" fontId="3" fillId="0" borderId="13" xfId="1" applyFont="1" applyBorder="1" applyAlignment="1" applyProtection="1">
      <alignment horizontal="left" vertical="center" wrapText="1"/>
      <protection locked="0"/>
    </xf>
    <xf numFmtId="0" fontId="6" fillId="5" borderId="25" xfId="1" applyFont="1" applyFill="1" applyBorder="1" applyAlignment="1" applyProtection="1">
      <alignment horizontal="center" vertical="center" wrapText="1"/>
    </xf>
    <xf numFmtId="0" fontId="6" fillId="5" borderId="21" xfId="1" applyFont="1" applyFill="1" applyBorder="1" applyAlignment="1" applyProtection="1">
      <alignment horizontal="center" vertical="center" wrapText="1"/>
    </xf>
    <xf numFmtId="0" fontId="6" fillId="5" borderId="22" xfId="1" applyFont="1" applyFill="1" applyBorder="1" applyAlignment="1" applyProtection="1">
      <alignment horizontal="center" vertical="center" wrapText="1"/>
    </xf>
    <xf numFmtId="0" fontId="3" fillId="0" borderId="1" xfId="1" applyFont="1" applyBorder="1" applyAlignment="1" applyProtection="1">
      <alignment horizontal="left" vertical="center" wrapText="1"/>
      <protection locked="0"/>
    </xf>
    <xf numFmtId="49" fontId="3" fillId="0" borderId="25" xfId="1" applyNumberFormat="1" applyFont="1" applyBorder="1" applyAlignment="1" applyProtection="1">
      <alignment horizontal="left" vertical="center" wrapText="1"/>
      <protection locked="0"/>
    </xf>
    <xf numFmtId="49" fontId="3" fillId="0" borderId="21" xfId="1" applyNumberFormat="1" applyFont="1" applyBorder="1" applyAlignment="1" applyProtection="1">
      <alignment horizontal="left" vertical="center" wrapText="1"/>
      <protection locked="0"/>
    </xf>
    <xf numFmtId="49" fontId="3" fillId="0" borderId="22" xfId="1" applyNumberFormat="1" applyFont="1" applyBorder="1" applyAlignment="1" applyProtection="1">
      <alignment horizontal="left" vertical="center" wrapText="1"/>
      <protection locked="0"/>
    </xf>
    <xf numFmtId="0" fontId="8" fillId="2" borderId="30" xfId="1" applyFont="1" applyFill="1" applyBorder="1" applyAlignment="1" applyProtection="1">
      <alignment horizontal="left" vertical="center" wrapText="1"/>
    </xf>
    <xf numFmtId="0" fontId="8" fillId="2" borderId="3" xfId="1" applyFont="1" applyFill="1" applyBorder="1" applyAlignment="1" applyProtection="1">
      <alignment horizontal="left" vertical="center" wrapText="1"/>
    </xf>
    <xf numFmtId="164" fontId="3" fillId="0" borderId="1" xfId="1" applyNumberFormat="1" applyFont="1" applyBorder="1" applyAlignment="1" applyProtection="1">
      <alignment horizontal="left" vertical="center" wrapText="1"/>
      <protection locked="0"/>
    </xf>
    <xf numFmtId="164" fontId="3" fillId="0" borderId="3" xfId="1" applyNumberFormat="1" applyFont="1" applyBorder="1" applyAlignment="1" applyProtection="1">
      <alignment horizontal="left" vertical="center" wrapText="1"/>
      <protection locked="0"/>
    </xf>
    <xf numFmtId="14" fontId="11" fillId="0" borderId="1" xfId="1" applyNumberFormat="1" applyFont="1" applyBorder="1" applyAlignment="1" applyProtection="1">
      <alignment horizontal="left" vertical="center" wrapText="1"/>
      <protection locked="0"/>
    </xf>
    <xf numFmtId="0" fontId="11" fillId="0" borderId="2" xfId="1" applyFont="1" applyBorder="1" applyAlignment="1" applyProtection="1">
      <alignment horizontal="left" vertical="center" wrapText="1"/>
      <protection locked="0"/>
    </xf>
    <xf numFmtId="0" fontId="11" fillId="0" borderId="13" xfId="1" applyFont="1" applyBorder="1" applyAlignment="1" applyProtection="1">
      <alignment horizontal="left" vertical="center" wrapText="1"/>
      <protection locked="0"/>
    </xf>
    <xf numFmtId="0" fontId="11" fillId="0" borderId="14" xfId="1" applyFont="1" applyBorder="1" applyAlignment="1" applyProtection="1">
      <alignment horizontal="left" vertical="center" wrapText="1"/>
      <protection locked="0"/>
    </xf>
    <xf numFmtId="0" fontId="11" fillId="0" borderId="15" xfId="1" applyFont="1" applyBorder="1" applyAlignment="1" applyProtection="1">
      <alignment horizontal="left" vertical="center" wrapText="1"/>
      <protection locked="0"/>
    </xf>
    <xf numFmtId="0" fontId="11" fillId="0" borderId="16" xfId="1" applyFont="1" applyBorder="1" applyAlignment="1" applyProtection="1">
      <alignment horizontal="left" vertical="center" wrapText="1"/>
      <protection locked="0"/>
    </xf>
    <xf numFmtId="0" fontId="12" fillId="0" borderId="0" xfId="1" applyFont="1" applyFill="1" applyBorder="1" applyAlignment="1" applyProtection="1">
      <alignment horizontal="left" vertical="center" wrapText="1"/>
    </xf>
    <xf numFmtId="0" fontId="13" fillId="0" borderId="0" xfId="1" applyFont="1" applyFill="1" applyBorder="1" applyAlignment="1" applyProtection="1">
      <alignment horizontal="left" vertical="center" wrapText="1"/>
      <protection locked="0"/>
    </xf>
    <xf numFmtId="0" fontId="6" fillId="2" borderId="30" xfId="1" applyFont="1" applyFill="1" applyBorder="1" applyAlignment="1" applyProtection="1">
      <alignment vertical="center" wrapText="1"/>
    </xf>
    <xf numFmtId="0" fontId="6" fillId="2" borderId="3" xfId="1" applyFont="1" applyFill="1" applyBorder="1" applyAlignment="1" applyProtection="1">
      <alignment vertical="center" wrapText="1"/>
    </xf>
    <xf numFmtId="165" fontId="3" fillId="0" borderId="1" xfId="1" applyNumberFormat="1" applyFont="1" applyBorder="1" applyAlignment="1" applyProtection="1">
      <alignment horizontal="right" vertical="center" wrapText="1"/>
      <protection locked="0"/>
    </xf>
    <xf numFmtId="165" fontId="3" fillId="0" borderId="2" xfId="1" applyNumberFormat="1" applyFont="1" applyBorder="1" applyAlignment="1" applyProtection="1">
      <alignment horizontal="right" vertical="center" wrapText="1"/>
      <protection locked="0"/>
    </xf>
    <xf numFmtId="165" fontId="3" fillId="0" borderId="13" xfId="1" applyNumberFormat="1" applyFont="1" applyBorder="1" applyAlignment="1" applyProtection="1">
      <alignment horizontal="right" vertical="center" wrapText="1"/>
      <protection locked="0"/>
    </xf>
    <xf numFmtId="44" fontId="3" fillId="0" borderId="1" xfId="1" applyNumberFormat="1" applyFont="1" applyBorder="1" applyAlignment="1" applyProtection="1">
      <alignment horizontal="left" vertical="center" wrapText="1"/>
      <protection locked="0"/>
    </xf>
    <xf numFmtId="44" fontId="3" fillId="0" borderId="2" xfId="1" applyNumberFormat="1" applyFont="1" applyBorder="1" applyAlignment="1" applyProtection="1">
      <alignment horizontal="left" vertical="center" wrapText="1"/>
      <protection locked="0"/>
    </xf>
    <xf numFmtId="44" fontId="3" fillId="0" borderId="13" xfId="1" applyNumberFormat="1" applyFont="1" applyBorder="1" applyAlignment="1" applyProtection="1">
      <alignment horizontal="left" vertical="center" wrapText="1"/>
      <protection locked="0"/>
    </xf>
    <xf numFmtId="165" fontId="3" fillId="0" borderId="1" xfId="1" applyNumberFormat="1" applyFont="1" applyBorder="1" applyAlignment="1" applyProtection="1">
      <alignment horizontal="left" vertical="center" wrapText="1"/>
      <protection locked="0"/>
    </xf>
    <xf numFmtId="165" fontId="3" fillId="0" borderId="2" xfId="1" applyNumberFormat="1" applyFont="1" applyBorder="1" applyAlignment="1" applyProtection="1">
      <alignment horizontal="left" vertical="center" wrapText="1"/>
      <protection locked="0"/>
    </xf>
    <xf numFmtId="165" fontId="3" fillId="0" borderId="13" xfId="1" applyNumberFormat="1" applyFont="1" applyBorder="1" applyAlignment="1" applyProtection="1">
      <alignment horizontal="left" vertical="center" wrapText="1"/>
      <protection locked="0"/>
    </xf>
    <xf numFmtId="49" fontId="3" fillId="0" borderId="1" xfId="1" applyNumberFormat="1" applyFont="1" applyBorder="1" applyAlignment="1" applyProtection="1">
      <alignment horizontal="left" vertical="center"/>
      <protection locked="0"/>
    </xf>
    <xf numFmtId="49" fontId="3" fillId="0" borderId="2" xfId="1" applyNumberFormat="1" applyFont="1" applyBorder="1" applyAlignment="1" applyProtection="1">
      <alignment horizontal="left" vertical="center"/>
      <protection locked="0"/>
    </xf>
    <xf numFmtId="49" fontId="3" fillId="0" borderId="13" xfId="1" applyNumberFormat="1" applyFont="1" applyBorder="1" applyAlignment="1" applyProtection="1">
      <alignment horizontal="left" vertical="center"/>
      <protection locked="0"/>
    </xf>
    <xf numFmtId="49" fontId="3" fillId="0" borderId="1" xfId="1" applyNumberFormat="1" applyFont="1" applyBorder="1" applyAlignment="1" applyProtection="1">
      <alignment horizontal="left" vertical="center" wrapText="1"/>
      <protection locked="0"/>
    </xf>
    <xf numFmtId="164" fontId="3" fillId="4" borderId="1" xfId="4" applyNumberFormat="1" applyFont="1" applyFill="1" applyBorder="1" applyAlignment="1" applyProtection="1">
      <alignment horizontal="left" vertical="center" wrapText="1"/>
      <protection locked="0"/>
    </xf>
    <xf numFmtId="164" fontId="3" fillId="4" borderId="3" xfId="4" applyNumberFormat="1" applyFont="1" applyFill="1" applyBorder="1" applyAlignment="1" applyProtection="1">
      <alignment horizontal="left" vertical="center" wrapText="1"/>
      <protection locked="0"/>
    </xf>
    <xf numFmtId="49" fontId="3" fillId="0" borderId="1" xfId="1" applyNumberFormat="1" applyFont="1" applyBorder="1" applyAlignment="1" applyProtection="1">
      <alignment horizontal="left" vertical="center"/>
    </xf>
    <xf numFmtId="49" fontId="3" fillId="0" borderId="2" xfId="1" applyNumberFormat="1" applyFont="1" applyBorder="1" applyAlignment="1" applyProtection="1">
      <alignment horizontal="left" vertical="center"/>
    </xf>
    <xf numFmtId="49" fontId="3" fillId="0" borderId="13" xfId="1" applyNumberFormat="1" applyFont="1" applyBorder="1" applyAlignment="1" applyProtection="1">
      <alignment horizontal="left" vertical="center"/>
    </xf>
    <xf numFmtId="0" fontId="8" fillId="2" borderId="30" xfId="1" applyFont="1" applyFill="1" applyBorder="1" applyAlignment="1" applyProtection="1">
      <alignment vertical="center" wrapText="1"/>
    </xf>
    <xf numFmtId="0" fontId="8" fillId="2" borderId="3" xfId="1" applyFont="1" applyFill="1" applyBorder="1" applyAlignment="1" applyProtection="1">
      <alignment vertical="center" wrapText="1"/>
    </xf>
    <xf numFmtId="0" fontId="4" fillId="2" borderId="20" xfId="1" applyFont="1" applyFill="1" applyBorder="1" applyAlignment="1" applyProtection="1">
      <alignment horizontal="center" vertical="center" wrapText="1"/>
    </xf>
    <xf numFmtId="0" fontId="4" fillId="2" borderId="21" xfId="1" applyFont="1" applyFill="1" applyBorder="1" applyAlignment="1" applyProtection="1">
      <alignment horizontal="center" vertical="center" wrapText="1"/>
    </xf>
    <xf numFmtId="0" fontId="4" fillId="2" borderId="22" xfId="1" applyFont="1" applyFill="1" applyBorder="1" applyAlignment="1" applyProtection="1">
      <alignment horizontal="center" vertical="center" wrapText="1"/>
    </xf>
    <xf numFmtId="0" fontId="4" fillId="3" borderId="32" xfId="1" applyFont="1" applyFill="1" applyBorder="1" applyAlignment="1" applyProtection="1">
      <alignment horizontal="right" vertical="center" wrapText="1"/>
    </xf>
    <xf numFmtId="0" fontId="4" fillId="3" borderId="27" xfId="1" applyFont="1" applyFill="1" applyBorder="1" applyAlignment="1" applyProtection="1">
      <alignment horizontal="right" vertical="center" wrapText="1"/>
    </xf>
    <xf numFmtId="0" fontId="4" fillId="3" borderId="15" xfId="1" applyFont="1" applyFill="1" applyBorder="1" applyAlignment="1" applyProtection="1">
      <alignment horizontal="left" vertical="center" wrapText="1"/>
      <protection locked="0"/>
    </xf>
    <xf numFmtId="0" fontId="4" fillId="3" borderId="16" xfId="1" applyFont="1" applyFill="1" applyBorder="1" applyAlignment="1" applyProtection="1">
      <alignment horizontal="left" vertical="center" wrapText="1"/>
      <protection locked="0"/>
    </xf>
    <xf numFmtId="49" fontId="3" fillId="0" borderId="25" xfId="1" applyNumberFormat="1" applyFont="1" applyBorder="1" applyAlignment="1" applyProtection="1">
      <alignment horizontal="left" vertical="center"/>
      <protection locked="0"/>
    </xf>
    <xf numFmtId="49" fontId="3" fillId="0" borderId="21" xfId="1" applyNumberFormat="1" applyFont="1" applyBorder="1" applyAlignment="1" applyProtection="1">
      <alignment horizontal="left" vertical="center"/>
      <protection locked="0"/>
    </xf>
    <xf numFmtId="49" fontId="3" fillId="0" borderId="22" xfId="1" applyNumberFormat="1" applyFont="1" applyBorder="1" applyAlignment="1" applyProtection="1">
      <alignment horizontal="left" vertical="center"/>
      <protection locked="0"/>
    </xf>
    <xf numFmtId="0" fontId="3" fillId="0" borderId="14" xfId="0"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wrapText="1"/>
      <protection locked="0"/>
    </xf>
    <xf numFmtId="0" fontId="3" fillId="0" borderId="16" xfId="0" applyFont="1" applyFill="1" applyBorder="1" applyAlignment="1" applyProtection="1">
      <alignment horizontal="center" vertical="center" wrapText="1"/>
      <protection locked="0"/>
    </xf>
    <xf numFmtId="0" fontId="32" fillId="0" borderId="0" xfId="5" applyFont="1" applyBorder="1" applyAlignment="1" applyProtection="1">
      <alignment horizontal="left" vertical="top" wrapText="1"/>
      <protection locked="0"/>
    </xf>
    <xf numFmtId="0" fontId="3" fillId="0" borderId="1"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13" xfId="0" applyFont="1" applyFill="1" applyBorder="1" applyAlignment="1" applyProtection="1">
      <alignment horizontal="center" vertical="center" wrapText="1"/>
      <protection locked="0"/>
    </xf>
    <xf numFmtId="0" fontId="4" fillId="2" borderId="5" xfId="1" applyFont="1" applyFill="1" applyBorder="1" applyAlignment="1" applyProtection="1">
      <alignment horizontal="left" vertical="center" wrapText="1"/>
      <protection locked="0"/>
    </xf>
    <xf numFmtId="0" fontId="27" fillId="2" borderId="6" xfId="0" applyFont="1" applyFill="1" applyBorder="1" applyAlignment="1" applyProtection="1">
      <alignment horizontal="left" vertical="center" wrapText="1"/>
      <protection locked="0"/>
    </xf>
    <xf numFmtId="0" fontId="27" fillId="2" borderId="7"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top" wrapText="1"/>
      <protection locked="0"/>
    </xf>
    <xf numFmtId="0" fontId="3" fillId="0" borderId="4" xfId="0" applyFont="1" applyFill="1" applyBorder="1" applyAlignment="1" applyProtection="1">
      <alignment horizontal="left" vertical="top" wrapText="1"/>
      <protection locked="0"/>
    </xf>
    <xf numFmtId="0" fontId="3" fillId="0" borderId="9" xfId="0" applyFont="1" applyFill="1" applyBorder="1" applyAlignment="1" applyProtection="1">
      <alignment horizontal="left" vertical="top" wrapText="1"/>
      <protection locked="0"/>
    </xf>
    <xf numFmtId="0" fontId="3" fillId="0" borderId="8" xfId="0" applyFont="1" applyFill="1" applyBorder="1" applyAlignment="1" applyProtection="1">
      <alignment horizontal="center" vertical="top" wrapText="1"/>
      <protection locked="0"/>
    </xf>
    <xf numFmtId="0" fontId="3" fillId="0" borderId="4" xfId="0" applyFont="1" applyFill="1" applyBorder="1" applyAlignment="1" applyProtection="1">
      <alignment horizontal="center" vertical="top" wrapText="1"/>
      <protection locked="0"/>
    </xf>
    <xf numFmtId="0" fontId="3" fillId="0" borderId="9" xfId="0" applyFont="1" applyFill="1" applyBorder="1" applyAlignment="1" applyProtection="1">
      <alignment horizontal="center" vertical="top" wrapText="1"/>
      <protection locked="0"/>
    </xf>
    <xf numFmtId="0" fontId="3" fillId="0" borderId="10" xfId="0" applyFont="1" applyFill="1" applyBorder="1" applyAlignment="1" applyProtection="1">
      <alignment horizontal="left" vertical="center" wrapText="1"/>
      <protection locked="0"/>
    </xf>
    <xf numFmtId="0" fontId="3" fillId="0" borderId="11" xfId="0" applyFont="1" applyFill="1" applyBorder="1" applyAlignment="1" applyProtection="1">
      <alignment horizontal="left" vertical="center" wrapText="1"/>
      <protection locked="0"/>
    </xf>
    <xf numFmtId="0" fontId="3" fillId="0" borderId="12" xfId="0" applyFont="1" applyFill="1" applyBorder="1" applyAlignment="1" applyProtection="1">
      <alignment horizontal="left" vertical="center" wrapText="1"/>
      <protection locked="0"/>
    </xf>
    <xf numFmtId="0" fontId="13" fillId="0" borderId="0" xfId="0" applyFont="1" applyFill="1" applyBorder="1" applyAlignment="1" applyProtection="1">
      <alignment horizontal="left" vertical="top" wrapText="1"/>
      <protection locked="0"/>
    </xf>
    <xf numFmtId="0" fontId="6" fillId="2" borderId="1" xfId="5" applyFont="1" applyFill="1" applyBorder="1" applyAlignment="1" applyProtection="1">
      <alignment horizontal="center" vertical="center"/>
      <protection locked="0"/>
    </xf>
    <xf numFmtId="0" fontId="6" fillId="2" borderId="2" xfId="5" applyFont="1" applyFill="1" applyBorder="1" applyAlignment="1" applyProtection="1">
      <alignment horizontal="center" vertical="center"/>
      <protection locked="0"/>
    </xf>
    <xf numFmtId="0" fontId="6" fillId="2" borderId="13" xfId="5" applyFont="1" applyFill="1" applyBorder="1" applyAlignment="1" applyProtection="1">
      <alignment horizontal="center" vertical="center"/>
      <protection locked="0"/>
    </xf>
    <xf numFmtId="0" fontId="8" fillId="2" borderId="8" xfId="1" applyFont="1" applyFill="1" applyBorder="1" applyAlignment="1" applyProtection="1">
      <alignment vertical="center" wrapText="1"/>
    </xf>
    <xf numFmtId="0" fontId="8" fillId="2" borderId="4" xfId="1" applyFont="1" applyFill="1" applyBorder="1" applyAlignment="1" applyProtection="1">
      <alignment vertical="center" wrapText="1"/>
    </xf>
    <xf numFmtId="0" fontId="3" fillId="0" borderId="2" xfId="1" applyNumberFormat="1" applyFont="1" applyBorder="1" applyAlignment="1" applyProtection="1">
      <alignment horizontal="left" vertical="center"/>
    </xf>
    <xf numFmtId="0" fontId="3" fillId="0" borderId="13" xfId="1" applyNumberFormat="1" applyFont="1" applyBorder="1" applyAlignment="1" applyProtection="1">
      <alignment horizontal="left" vertical="center"/>
    </xf>
    <xf numFmtId="0" fontId="8" fillId="2" borderId="10" xfId="1" applyFont="1" applyFill="1" applyBorder="1" applyAlignment="1" applyProtection="1">
      <alignment vertical="center" wrapText="1"/>
    </xf>
    <xf numFmtId="0" fontId="8" fillId="2" borderId="11" xfId="1" applyFont="1" applyFill="1" applyBorder="1" applyAlignment="1" applyProtection="1">
      <alignment vertical="center" wrapText="1"/>
    </xf>
    <xf numFmtId="0" fontId="3" fillId="0" borderId="14" xfId="1" applyNumberFormat="1" applyFont="1" applyBorder="1" applyAlignment="1" applyProtection="1">
      <alignment horizontal="left" vertical="center"/>
    </xf>
    <xf numFmtId="0" fontId="3" fillId="0" borderId="15" xfId="1" applyNumberFormat="1" applyFont="1" applyBorder="1" applyAlignment="1" applyProtection="1">
      <alignment horizontal="left" vertical="center"/>
    </xf>
    <xf numFmtId="0" fontId="3" fillId="0" borderId="16" xfId="1" applyNumberFormat="1" applyFont="1" applyBorder="1" applyAlignment="1" applyProtection="1">
      <alignment horizontal="left" vertical="center"/>
    </xf>
    <xf numFmtId="0" fontId="4" fillId="2" borderId="5" xfId="1" applyFont="1" applyFill="1" applyBorder="1" applyAlignment="1" applyProtection="1">
      <alignment horizontal="center" vertical="center" wrapText="1"/>
    </xf>
    <xf numFmtId="0" fontId="27" fillId="2" borderId="6" xfId="0" applyFont="1" applyFill="1" applyBorder="1" applyAlignment="1" applyProtection="1">
      <alignment horizontal="center" vertical="center" wrapText="1"/>
    </xf>
    <xf numFmtId="0" fontId="27" fillId="2" borderId="35" xfId="0" applyFont="1" applyFill="1" applyBorder="1" applyAlignment="1" applyProtection="1">
      <alignment horizontal="center" vertical="center" wrapText="1"/>
    </xf>
    <xf numFmtId="0" fontId="27" fillId="2" borderId="36" xfId="0" applyFont="1" applyFill="1" applyBorder="1" applyAlignment="1" applyProtection="1">
      <alignment horizontal="center" vertical="center" wrapText="1"/>
    </xf>
    <xf numFmtId="0" fontId="3" fillId="0" borderId="1" xfId="1" applyNumberFormat="1" applyFont="1" applyBorder="1" applyAlignment="1" applyProtection="1">
      <alignment horizontal="left" vertical="center"/>
    </xf>
    <xf numFmtId="0" fontId="6" fillId="2" borderId="10" xfId="1" applyFont="1" applyFill="1" applyBorder="1" applyAlignment="1" applyProtection="1">
      <alignment horizontal="left" vertical="center" wrapText="1"/>
    </xf>
    <xf numFmtId="0" fontId="6" fillId="2" borderId="11" xfId="1" applyFont="1" applyFill="1" applyBorder="1" applyAlignment="1" applyProtection="1">
      <alignment horizontal="left" vertical="center" wrapText="1"/>
    </xf>
    <xf numFmtId="49" fontId="3" fillId="0" borderId="14" xfId="1" quotePrefix="1" applyNumberFormat="1" applyFont="1" applyBorder="1" applyAlignment="1" applyProtection="1">
      <alignment horizontal="left" vertical="center" wrapText="1"/>
    </xf>
    <xf numFmtId="0" fontId="3" fillId="0" borderId="15" xfId="1" quotePrefix="1" applyNumberFormat="1" applyFont="1" applyBorder="1" applyAlignment="1" applyProtection="1">
      <alignment horizontal="left" vertical="center" wrapText="1"/>
    </xf>
    <xf numFmtId="0" fontId="3" fillId="0" borderId="16" xfId="1" quotePrefix="1" applyNumberFormat="1" applyFont="1" applyBorder="1" applyAlignment="1" applyProtection="1">
      <alignment horizontal="left" vertical="center" wrapText="1"/>
    </xf>
    <xf numFmtId="0" fontId="4" fillId="2" borderId="17" xfId="5" applyFont="1" applyFill="1" applyBorder="1" applyAlignment="1" applyProtection="1">
      <alignment horizontal="center" vertical="center"/>
    </xf>
    <xf numFmtId="0" fontId="4" fillId="2" borderId="18" xfId="5" applyFont="1" applyFill="1" applyBorder="1" applyAlignment="1" applyProtection="1">
      <alignment horizontal="center" vertical="center"/>
    </xf>
    <xf numFmtId="0" fontId="4" fillId="2" borderId="19" xfId="5" applyFont="1" applyFill="1" applyBorder="1" applyAlignment="1" applyProtection="1">
      <alignment horizontal="center" vertical="center"/>
    </xf>
    <xf numFmtId="49" fontId="3" fillId="0" borderId="25" xfId="1" quotePrefix="1" applyNumberFormat="1" applyFont="1" applyBorder="1" applyAlignment="1" applyProtection="1">
      <alignment horizontal="left" vertical="center" wrapText="1"/>
    </xf>
    <xf numFmtId="49" fontId="3" fillId="0" borderId="21" xfId="1" quotePrefix="1" applyNumberFormat="1" applyFont="1" applyBorder="1" applyAlignment="1" applyProtection="1">
      <alignment horizontal="left" vertical="center" wrapText="1"/>
    </xf>
    <xf numFmtId="49" fontId="3" fillId="0" borderId="22" xfId="1" quotePrefix="1" applyNumberFormat="1" applyFont="1" applyBorder="1" applyAlignment="1" applyProtection="1">
      <alignment horizontal="left" vertical="center" wrapText="1"/>
    </xf>
    <xf numFmtId="0" fontId="6" fillId="2" borderId="8" xfId="1" quotePrefix="1" applyNumberFormat="1" applyFont="1" applyFill="1" applyBorder="1" applyAlignment="1" applyProtection="1">
      <alignment horizontal="left" vertical="center" wrapText="1"/>
    </xf>
    <xf numFmtId="0" fontId="6" fillId="2" borderId="4" xfId="1" quotePrefix="1" applyNumberFormat="1" applyFont="1" applyFill="1" applyBorder="1" applyAlignment="1" applyProtection="1">
      <alignment horizontal="left" vertical="center" wrapText="1"/>
    </xf>
    <xf numFmtId="49" fontId="3" fillId="0" borderId="1" xfId="1" quotePrefix="1" applyNumberFormat="1" applyFont="1" applyBorder="1" applyAlignment="1" applyProtection="1">
      <alignment horizontal="left" vertical="center" wrapText="1"/>
    </xf>
    <xf numFmtId="0" fontId="3" fillId="0" borderId="2" xfId="1" quotePrefix="1" applyNumberFormat="1" applyFont="1" applyBorder="1" applyAlignment="1" applyProtection="1">
      <alignment horizontal="left" vertical="center" wrapText="1"/>
    </xf>
    <xf numFmtId="0" fontId="3" fillId="0" borderId="13" xfId="1" quotePrefix="1" applyNumberFormat="1" applyFont="1" applyBorder="1" applyAlignment="1" applyProtection="1">
      <alignment horizontal="left" vertical="center" wrapText="1"/>
    </xf>
    <xf numFmtId="0" fontId="6" fillId="2" borderId="8" xfId="1" applyFont="1" applyFill="1" applyBorder="1" applyAlignment="1" applyProtection="1">
      <alignment horizontal="left" vertical="center" wrapText="1"/>
    </xf>
    <xf numFmtId="0" fontId="6" fillId="2" borderId="4" xfId="1" applyFont="1" applyFill="1" applyBorder="1" applyAlignment="1" applyProtection="1">
      <alignment horizontal="left" vertical="center" wrapText="1"/>
    </xf>
    <xf numFmtId="0" fontId="15" fillId="0" borderId="0" xfId="0" applyFont="1" applyAlignment="1" applyProtection="1">
      <alignment horizontal="center"/>
      <protection locked="0"/>
    </xf>
    <xf numFmtId="0" fontId="6" fillId="2" borderId="5" xfId="1" applyFont="1" applyFill="1" applyBorder="1" applyAlignment="1" applyProtection="1">
      <alignment horizontal="left" vertical="center" wrapText="1"/>
    </xf>
    <xf numFmtId="0" fontId="6" fillId="2" borderId="6" xfId="1" applyFont="1" applyFill="1" applyBorder="1" applyAlignment="1" applyProtection="1">
      <alignment horizontal="left" vertical="center" wrapText="1"/>
    </xf>
    <xf numFmtId="49" fontId="3" fillId="0" borderId="6" xfId="1" quotePrefix="1" applyNumberFormat="1" applyFont="1" applyBorder="1" applyAlignment="1" applyProtection="1">
      <alignment horizontal="left" vertical="center" wrapText="1"/>
    </xf>
    <xf numFmtId="0" fontId="3" fillId="0" borderId="6" xfId="1" quotePrefix="1" applyNumberFormat="1" applyFont="1" applyBorder="1" applyAlignment="1" applyProtection="1">
      <alignment horizontal="left" vertical="center" wrapText="1"/>
    </xf>
    <xf numFmtId="0" fontId="3" fillId="0" borderId="7" xfId="1" quotePrefix="1" applyNumberFormat="1" applyFont="1" applyBorder="1" applyAlignment="1" applyProtection="1">
      <alignment horizontal="left" vertical="center" wrapText="1"/>
    </xf>
    <xf numFmtId="49" fontId="3" fillId="0" borderId="4" xfId="1" quotePrefix="1" applyNumberFormat="1" applyFont="1" applyBorder="1" applyAlignment="1" applyProtection="1">
      <alignment horizontal="left" vertical="center" wrapText="1"/>
    </xf>
    <xf numFmtId="0" fontId="3" fillId="0" borderId="4" xfId="1" quotePrefix="1" applyNumberFormat="1" applyFont="1" applyBorder="1" applyAlignment="1" applyProtection="1">
      <alignment horizontal="left" vertical="center" wrapText="1"/>
    </xf>
    <xf numFmtId="0" fontId="3" fillId="0" borderId="9" xfId="1" quotePrefix="1" applyNumberFormat="1" applyFont="1" applyBorder="1" applyAlignment="1" applyProtection="1">
      <alignment horizontal="left" vertical="center" wrapText="1"/>
    </xf>
    <xf numFmtId="49" fontId="3" fillId="0" borderId="11" xfId="1" quotePrefix="1" applyNumberFormat="1" applyFont="1" applyBorder="1" applyAlignment="1" applyProtection="1">
      <alignment horizontal="left" vertical="center" wrapText="1"/>
    </xf>
    <xf numFmtId="0" fontId="3" fillId="0" borderId="11" xfId="1" quotePrefix="1" applyNumberFormat="1" applyFont="1" applyBorder="1" applyAlignment="1" applyProtection="1">
      <alignment horizontal="left" vertical="center" wrapText="1"/>
    </xf>
    <xf numFmtId="0" fontId="3" fillId="0" borderId="12" xfId="1" quotePrefix="1" applyNumberFormat="1" applyFont="1" applyBorder="1" applyAlignment="1" applyProtection="1">
      <alignment horizontal="left" vertical="center" wrapText="1"/>
    </xf>
    <xf numFmtId="166" fontId="6" fillId="2" borderId="46" xfId="13" applyFont="1" applyFill="1" applyBorder="1" applyAlignment="1" applyProtection="1">
      <alignment horizontal="left" vertical="center" wrapText="1"/>
    </xf>
    <xf numFmtId="166" fontId="6" fillId="2" borderId="47" xfId="13" applyFont="1" applyFill="1" applyBorder="1" applyAlignment="1" applyProtection="1">
      <alignment horizontal="left" vertical="center" wrapText="1"/>
    </xf>
    <xf numFmtId="166" fontId="6" fillId="2" borderId="43" xfId="13" applyFont="1" applyFill="1" applyBorder="1" applyAlignment="1" applyProtection="1">
      <alignment horizontal="left" vertical="center" wrapText="1"/>
    </xf>
    <xf numFmtId="44" fontId="3" fillId="0" borderId="25" xfId="6" applyFont="1" applyFill="1" applyBorder="1" applyAlignment="1" applyProtection="1">
      <alignment horizontal="left" vertical="center" wrapText="1"/>
      <protection locked="0"/>
    </xf>
    <xf numFmtId="44" fontId="3" fillId="0" borderId="21" xfId="6" applyFont="1" applyFill="1" applyBorder="1" applyAlignment="1" applyProtection="1">
      <alignment horizontal="left" vertical="center" wrapText="1"/>
      <protection locked="0"/>
    </xf>
    <xf numFmtId="44" fontId="3" fillId="0" borderId="22" xfId="6" applyFont="1" applyFill="1" applyBorder="1" applyAlignment="1" applyProtection="1">
      <alignment horizontal="left" vertical="center" wrapText="1"/>
      <protection locked="0"/>
    </xf>
    <xf numFmtId="44" fontId="3" fillId="0" borderId="1" xfId="6" applyFont="1" applyFill="1" applyBorder="1" applyAlignment="1" applyProtection="1">
      <alignment horizontal="left" vertical="center" wrapText="1"/>
      <protection locked="0"/>
    </xf>
    <xf numFmtId="44" fontId="3" fillId="0" borderId="2" xfId="6" applyFont="1" applyFill="1" applyBorder="1" applyAlignment="1" applyProtection="1">
      <alignment horizontal="left" vertical="center" wrapText="1"/>
      <protection locked="0"/>
    </xf>
    <xf numFmtId="44" fontId="3" fillId="0" borderId="3" xfId="6" applyFont="1" applyFill="1" applyBorder="1" applyAlignment="1" applyProtection="1">
      <alignment horizontal="left" vertical="center" wrapText="1"/>
      <protection locked="0"/>
    </xf>
    <xf numFmtId="10" fontId="3" fillId="0" borderId="1" xfId="7" applyNumberFormat="1" applyFont="1" applyBorder="1" applyAlignment="1" applyProtection="1">
      <alignment horizontal="center"/>
    </xf>
    <xf numFmtId="10" fontId="3" fillId="0" borderId="13" xfId="7" applyNumberFormat="1" applyFont="1" applyBorder="1" applyAlignment="1" applyProtection="1">
      <alignment horizontal="center"/>
    </xf>
    <xf numFmtId="0" fontId="6" fillId="0" borderId="4" xfId="3" applyFont="1" applyFill="1" applyBorder="1" applyAlignment="1" applyProtection="1">
      <alignment horizontal="center" vertical="center" wrapText="1"/>
      <protection locked="0"/>
    </xf>
    <xf numFmtId="166" fontId="6" fillId="5" borderId="4" xfId="13" applyFont="1" applyFill="1" applyBorder="1" applyAlignment="1" applyProtection="1">
      <alignment horizontal="left" vertical="center" wrapText="1"/>
    </xf>
    <xf numFmtId="0" fontId="3" fillId="13" borderId="4" xfId="0" applyFont="1" applyFill="1" applyBorder="1" applyAlignment="1" applyProtection="1">
      <alignment horizontal="center" vertical="center" wrapText="1"/>
      <protection locked="0"/>
    </xf>
    <xf numFmtId="0" fontId="3" fillId="13" borderId="9" xfId="0" applyFont="1" applyFill="1" applyBorder="1" applyAlignment="1" applyProtection="1">
      <alignment horizontal="center" vertical="center" wrapText="1"/>
      <protection locked="0"/>
    </xf>
    <xf numFmtId="0" fontId="6" fillId="2" borderId="8" xfId="12" applyFont="1" applyFill="1" applyBorder="1" applyAlignment="1" applyProtection="1">
      <alignment vertical="center" wrapText="1"/>
    </xf>
    <xf numFmtId="0" fontId="3" fillId="2" borderId="4" xfId="12" applyFont="1" applyFill="1" applyBorder="1" applyAlignment="1" applyProtection="1">
      <alignment vertical="center" wrapText="1"/>
    </xf>
    <xf numFmtId="0" fontId="3" fillId="0" borderId="4" xfId="12" applyFont="1" applyBorder="1" applyAlignment="1" applyProtection="1">
      <alignment horizontal="left" vertical="center" wrapText="1"/>
      <protection locked="0"/>
    </xf>
    <xf numFmtId="0" fontId="3" fillId="0" borderId="9" xfId="12" applyFont="1" applyBorder="1" applyAlignment="1" applyProtection="1">
      <alignment horizontal="left" vertical="center" wrapText="1"/>
      <protection locked="0"/>
    </xf>
    <xf numFmtId="0" fontId="3" fillId="0" borderId="1" xfId="12" applyFont="1" applyBorder="1" applyAlignment="1" applyProtection="1">
      <alignment horizontal="left" vertical="center" wrapText="1"/>
      <protection locked="0"/>
    </xf>
    <xf numFmtId="0" fontId="3" fillId="0" borderId="2" xfId="12" applyFont="1" applyBorder="1" applyAlignment="1" applyProtection="1">
      <alignment horizontal="left" vertical="center" wrapText="1"/>
      <protection locked="0"/>
    </xf>
    <xf numFmtId="0" fontId="3" fillId="0" borderId="13" xfId="12" applyFont="1" applyBorder="1" applyAlignment="1" applyProtection="1">
      <alignment horizontal="left" vertical="center" wrapText="1"/>
      <protection locked="0"/>
    </xf>
    <xf numFmtId="166" fontId="6" fillId="2" borderId="56" xfId="13" applyFont="1" applyFill="1" applyBorder="1" applyAlignment="1" applyProtection="1">
      <alignment horizontal="center" vertical="center" wrapText="1"/>
    </xf>
    <xf numFmtId="166" fontId="6" fillId="2" borderId="47" xfId="13" applyFont="1" applyFill="1" applyBorder="1" applyAlignment="1" applyProtection="1">
      <alignment horizontal="center" vertical="center" wrapText="1"/>
    </xf>
    <xf numFmtId="166" fontId="6" fillId="2" borderId="43" xfId="13" applyFont="1" applyFill="1" applyBorder="1" applyAlignment="1" applyProtection="1">
      <alignment horizontal="center" vertical="center" wrapText="1"/>
    </xf>
    <xf numFmtId="44" fontId="3" fillId="0" borderId="1" xfId="6" applyFont="1" applyFill="1" applyBorder="1" applyAlignment="1" applyProtection="1">
      <alignment horizontal="center" vertical="center" wrapText="1"/>
      <protection locked="0"/>
    </xf>
    <xf numFmtId="44" fontId="3" fillId="0" borderId="2" xfId="6" applyFont="1" applyFill="1" applyBorder="1" applyAlignment="1" applyProtection="1">
      <alignment horizontal="center" vertical="center" wrapText="1"/>
      <protection locked="0"/>
    </xf>
    <xf numFmtId="44" fontId="3" fillId="0" borderId="13" xfId="6" applyFont="1" applyFill="1" applyBorder="1" applyAlignment="1" applyProtection="1">
      <alignment horizontal="center" vertical="center" wrapText="1"/>
      <protection locked="0"/>
    </xf>
    <xf numFmtId="4" fontId="3" fillId="0" borderId="1" xfId="14" applyNumberFormat="1" applyFont="1" applyFill="1" applyBorder="1" applyAlignment="1" applyProtection="1">
      <alignment horizontal="center" vertical="center" wrapText="1"/>
      <protection locked="0"/>
    </xf>
    <xf numFmtId="4" fontId="3" fillId="0" borderId="2" xfId="14" applyNumberFormat="1" applyFont="1" applyFill="1" applyBorder="1" applyAlignment="1" applyProtection="1">
      <alignment horizontal="center" vertical="center" wrapText="1"/>
      <protection locked="0"/>
    </xf>
    <xf numFmtId="4" fontId="3" fillId="0" borderId="3" xfId="14" applyNumberFormat="1" applyFont="1" applyFill="1" applyBorder="1" applyAlignment="1" applyProtection="1">
      <alignment horizontal="center" vertical="center" wrapText="1"/>
      <protection locked="0"/>
    </xf>
    <xf numFmtId="0" fontId="6" fillId="2" borderId="10" xfId="1" applyFont="1" applyFill="1" applyBorder="1" applyAlignment="1" applyProtection="1">
      <alignment vertical="center" wrapText="1"/>
    </xf>
    <xf numFmtId="0" fontId="3" fillId="2" borderId="11" xfId="1" applyFont="1" applyFill="1" applyBorder="1" applyAlignment="1" applyProtection="1">
      <alignment vertical="center" wrapText="1"/>
    </xf>
    <xf numFmtId="14" fontId="3" fillId="0" borderId="11" xfId="12" applyNumberFormat="1" applyFont="1" applyBorder="1" applyAlignment="1" applyProtection="1">
      <alignment horizontal="left" vertical="center" wrapText="1"/>
      <protection locked="0"/>
    </xf>
    <xf numFmtId="14" fontId="3" fillId="0" borderId="12" xfId="12" applyNumberFormat="1" applyFont="1" applyBorder="1" applyAlignment="1" applyProtection="1">
      <alignment horizontal="left" vertical="center" wrapText="1"/>
      <protection locked="0"/>
    </xf>
    <xf numFmtId="0" fontId="39" fillId="0" borderId="0" xfId="15" applyNumberFormat="1" applyFont="1" applyFill="1" applyBorder="1" applyAlignment="1">
      <alignment horizontal="left" vertical="center" wrapText="1"/>
    </xf>
    <xf numFmtId="0" fontId="6" fillId="5" borderId="17" xfId="12" applyFont="1" applyFill="1" applyBorder="1" applyAlignment="1" applyProtection="1">
      <alignment horizontal="center" vertical="center" wrapText="1"/>
    </xf>
    <xf numFmtId="0" fontId="6" fillId="5" borderId="18" xfId="12" applyFont="1" applyFill="1" applyBorder="1" applyAlignment="1" applyProtection="1">
      <alignment horizontal="center" vertical="center" wrapText="1"/>
    </xf>
    <xf numFmtId="0" fontId="6" fillId="5" borderId="19" xfId="12" applyFont="1" applyFill="1" applyBorder="1" applyAlignment="1" applyProtection="1">
      <alignment horizontal="center" vertical="center" wrapText="1"/>
    </xf>
    <xf numFmtId="0" fontId="6" fillId="6" borderId="24" xfId="12" applyFont="1" applyFill="1" applyBorder="1" applyAlignment="1" applyProtection="1">
      <alignment horizontal="center" vertical="center" wrapText="1"/>
    </xf>
    <xf numFmtId="0" fontId="6" fillId="6" borderId="4" xfId="12" applyFont="1" applyFill="1" applyBorder="1" applyAlignment="1" applyProtection="1">
      <alignment horizontal="center" vertical="center" wrapText="1"/>
    </xf>
    <xf numFmtId="0" fontId="6" fillId="5" borderId="24" xfId="1" applyFont="1" applyFill="1" applyBorder="1" applyAlignment="1" applyProtection="1">
      <alignment horizontal="center" vertical="center" wrapText="1"/>
    </xf>
    <xf numFmtId="0" fontId="6" fillId="5" borderId="4" xfId="1" applyFont="1" applyFill="1" applyBorder="1" applyAlignment="1" applyProtection="1">
      <alignment horizontal="center" vertical="center" wrapText="1"/>
    </xf>
    <xf numFmtId="49" fontId="39" fillId="0" borderId="0" xfId="15" applyNumberFormat="1" applyFont="1" applyFill="1" applyBorder="1" applyAlignment="1">
      <alignment horizontal="left" vertical="center" wrapText="1"/>
    </xf>
    <xf numFmtId="0" fontId="6" fillId="12" borderId="1" xfId="0" applyFont="1" applyFill="1" applyBorder="1" applyAlignment="1" applyProtection="1">
      <alignment horizontal="center" vertical="center" wrapText="1"/>
    </xf>
    <xf numFmtId="0" fontId="6" fillId="12" borderId="3" xfId="0" applyFont="1" applyFill="1" applyBorder="1" applyAlignment="1" applyProtection="1">
      <alignment horizontal="center" vertical="center" wrapText="1"/>
    </xf>
    <xf numFmtId="0" fontId="35" fillId="14" borderId="1" xfId="0" applyFont="1" applyFill="1" applyBorder="1" applyAlignment="1">
      <alignment horizontal="center" vertical="center" wrapText="1"/>
    </xf>
    <xf numFmtId="0" fontId="35" fillId="14" borderId="2" xfId="0" applyFont="1" applyFill="1" applyBorder="1" applyAlignment="1">
      <alignment horizontal="center" vertical="center" wrapText="1"/>
    </xf>
    <xf numFmtId="0" fontId="35" fillId="0" borderId="23" xfId="0" applyFont="1" applyBorder="1" applyAlignment="1">
      <alignment horizontal="center" vertical="center" wrapText="1"/>
    </xf>
    <xf numFmtId="0" fontId="35" fillId="0" borderId="24" xfId="0" applyFont="1" applyBorder="1" applyAlignment="1">
      <alignment horizontal="center" vertical="center" wrapText="1"/>
    </xf>
    <xf numFmtId="0" fontId="36" fillId="2" borderId="1"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19" fillId="5" borderId="1" xfId="0" applyFont="1" applyFill="1" applyBorder="1" applyAlignment="1" applyProtection="1">
      <alignment horizontal="center" vertical="center"/>
    </xf>
    <xf numFmtId="0" fontId="19" fillId="5" borderId="2" xfId="0" applyFont="1" applyFill="1" applyBorder="1" applyAlignment="1" applyProtection="1">
      <alignment horizontal="center" vertical="center"/>
    </xf>
    <xf numFmtId="0" fontId="19" fillId="5" borderId="3" xfId="0" applyFont="1" applyFill="1" applyBorder="1" applyAlignment="1" applyProtection="1">
      <alignment horizontal="center" vertical="center"/>
    </xf>
    <xf numFmtId="0" fontId="14" fillId="0" borderId="4" xfId="0" applyFont="1" applyBorder="1" applyAlignment="1" applyProtection="1">
      <alignment horizontal="center"/>
      <protection locked="0"/>
    </xf>
    <xf numFmtId="0" fontId="15" fillId="2" borderId="4" xfId="0" applyFont="1" applyFill="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9" fillId="5" borderId="4" xfId="0" applyFont="1" applyFill="1" applyBorder="1" applyAlignment="1" applyProtection="1">
      <alignment horizontal="center"/>
    </xf>
    <xf numFmtId="0" fontId="15" fillId="0" borderId="20" xfId="0" applyFont="1" applyBorder="1" applyAlignment="1">
      <alignment horizontal="center" readingOrder="1"/>
    </xf>
    <xf numFmtId="0" fontId="15" fillId="0" borderId="21" xfId="0" applyFont="1" applyBorder="1" applyAlignment="1">
      <alignment horizontal="center" readingOrder="1"/>
    </xf>
    <xf numFmtId="0" fontId="15" fillId="0" borderId="22" xfId="0" applyFont="1" applyBorder="1" applyAlignment="1">
      <alignment horizontal="center" readingOrder="1"/>
    </xf>
    <xf numFmtId="0" fontId="19" fillId="5" borderId="17" xfId="0" applyFont="1" applyFill="1" applyBorder="1" applyAlignment="1" applyProtection="1">
      <alignment horizontal="center"/>
    </xf>
    <xf numFmtId="0" fontId="19" fillId="5" borderId="18" xfId="0" applyFont="1" applyFill="1" applyBorder="1" applyAlignment="1" applyProtection="1">
      <alignment horizontal="center"/>
    </xf>
    <xf numFmtId="0" fontId="19" fillId="5" borderId="19" xfId="0" applyFont="1" applyFill="1" applyBorder="1" applyAlignment="1" applyProtection="1">
      <alignment horizontal="center"/>
    </xf>
    <xf numFmtId="0" fontId="15" fillId="0" borderId="11" xfId="0" applyFont="1" applyBorder="1" applyAlignment="1">
      <alignment horizontal="center"/>
    </xf>
    <xf numFmtId="0" fontId="15" fillId="0" borderId="12" xfId="0" applyFont="1" applyBorder="1" applyAlignment="1">
      <alignment horizontal="center"/>
    </xf>
    <xf numFmtId="0" fontId="15" fillId="0" borderId="37" xfId="0" applyFont="1" applyBorder="1" applyAlignment="1">
      <alignment horizontal="center"/>
    </xf>
    <xf numFmtId="0" fontId="15" fillId="0" borderId="63" xfId="0" applyFont="1" applyBorder="1" applyAlignment="1">
      <alignment horizontal="center"/>
    </xf>
    <xf numFmtId="0" fontId="9" fillId="0" borderId="11" xfId="0" applyFont="1" applyBorder="1" applyAlignment="1">
      <alignment horizontal="center"/>
    </xf>
    <xf numFmtId="0" fontId="9" fillId="0" borderId="12" xfId="0" applyFont="1" applyBorder="1" applyAlignment="1">
      <alignment horizontal="center"/>
    </xf>
    <xf numFmtId="0" fontId="14" fillId="2" borderId="8"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4" xfId="0" applyFont="1" applyFill="1" applyBorder="1" applyAlignment="1">
      <alignment horizontal="center"/>
    </xf>
    <xf numFmtId="0" fontId="14" fillId="2" borderId="9" xfId="0" applyFont="1" applyFill="1" applyBorder="1" applyAlignment="1">
      <alignment horizontal="center"/>
    </xf>
    <xf numFmtId="0" fontId="15" fillId="0" borderId="4" xfId="0" applyFont="1" applyBorder="1" applyAlignment="1">
      <alignment horizontal="center"/>
    </xf>
    <xf numFmtId="0" fontId="15" fillId="0" borderId="9" xfId="0" applyFont="1" applyBorder="1" applyAlignment="1">
      <alignment horizontal="center"/>
    </xf>
    <xf numFmtId="0" fontId="15" fillId="0" borderId="23" xfId="0" applyFont="1" applyBorder="1" applyAlignment="1">
      <alignment horizontal="center"/>
    </xf>
    <xf numFmtId="0" fontId="15" fillId="0" borderId="61" xfId="0" applyFont="1" applyBorder="1" applyAlignment="1">
      <alignment horizontal="center"/>
    </xf>
    <xf numFmtId="49" fontId="3" fillId="0" borderId="17" xfId="1" quotePrefix="1" applyNumberFormat="1" applyFont="1" applyBorder="1" applyAlignment="1" applyProtection="1">
      <alignment horizontal="center" vertical="center" wrapText="1"/>
    </xf>
    <xf numFmtId="49" fontId="3" fillId="0" borderId="18" xfId="1" quotePrefix="1" applyNumberFormat="1" applyFont="1" applyBorder="1" applyAlignment="1" applyProtection="1">
      <alignment horizontal="center" vertical="center" wrapText="1"/>
    </xf>
    <xf numFmtId="49" fontId="3" fillId="0" borderId="19" xfId="1" quotePrefix="1" applyNumberFormat="1" applyFont="1" applyBorder="1" applyAlignment="1" applyProtection="1">
      <alignment horizontal="center" vertical="center" wrapText="1"/>
    </xf>
    <xf numFmtId="0" fontId="68" fillId="4" borderId="30" xfId="5" applyFont="1" applyFill="1" applyBorder="1" applyAlignment="1">
      <alignment horizontal="left" vertical="center" wrapText="1"/>
    </xf>
    <xf numFmtId="0" fontId="68" fillId="4" borderId="2" xfId="5" applyFont="1" applyFill="1" applyBorder="1" applyAlignment="1">
      <alignment horizontal="left" vertical="center" wrapText="1"/>
    </xf>
    <xf numFmtId="0" fontId="68" fillId="4" borderId="3" xfId="5" applyFont="1" applyFill="1" applyBorder="1" applyAlignment="1">
      <alignment horizontal="left" vertical="center" wrapText="1"/>
    </xf>
    <xf numFmtId="0" fontId="68" fillId="4" borderId="31" xfId="5" applyFont="1" applyFill="1" applyBorder="1" applyAlignment="1">
      <alignment horizontal="left" vertical="center" wrapText="1"/>
    </xf>
    <xf numFmtId="0" fontId="68" fillId="4" borderId="15" xfId="5" applyFont="1" applyFill="1" applyBorder="1" applyAlignment="1">
      <alignment horizontal="left" vertical="center" wrapText="1"/>
    </xf>
    <xf numFmtId="0" fontId="68" fillId="4" borderId="28" xfId="5" applyFont="1" applyFill="1" applyBorder="1" applyAlignment="1">
      <alignment horizontal="left" vertical="center" wrapText="1"/>
    </xf>
    <xf numFmtId="0" fontId="68" fillId="0" borderId="2" xfId="5" applyFont="1" applyFill="1" applyBorder="1" applyAlignment="1">
      <alignment horizontal="center" vertical="center"/>
    </xf>
    <xf numFmtId="0" fontId="68" fillId="0" borderId="13" xfId="5" applyFont="1" applyFill="1" applyBorder="1" applyAlignment="1">
      <alignment horizontal="center" vertical="center"/>
    </xf>
    <xf numFmtId="0" fontId="7" fillId="5" borderId="20" xfId="5" applyFont="1" applyFill="1" applyBorder="1" applyAlignment="1">
      <alignment horizontal="left" vertical="center" wrapText="1"/>
    </xf>
    <xf numFmtId="0" fontId="7" fillId="5" borderId="21" xfId="5" applyFont="1" applyFill="1" applyBorder="1" applyAlignment="1">
      <alignment horizontal="left" vertical="center" wrapText="1"/>
    </xf>
    <xf numFmtId="0" fontId="7" fillId="5" borderId="26" xfId="5" applyFont="1" applyFill="1" applyBorder="1" applyAlignment="1">
      <alignment horizontal="left" vertical="center" wrapText="1"/>
    </xf>
    <xf numFmtId="0" fontId="7" fillId="5" borderId="21" xfId="5" applyFont="1" applyFill="1" applyBorder="1" applyAlignment="1">
      <alignment horizontal="center" vertical="center"/>
    </xf>
    <xf numFmtId="0" fontId="7" fillId="5" borderId="22" xfId="5" applyFont="1" applyFill="1" applyBorder="1" applyAlignment="1">
      <alignment horizontal="center" vertical="center"/>
    </xf>
    <xf numFmtId="0" fontId="7" fillId="4" borderId="2" xfId="5" applyFont="1" applyFill="1" applyBorder="1" applyAlignment="1">
      <alignment horizontal="center" vertical="center"/>
    </xf>
    <xf numFmtId="0" fontId="7" fillId="4" borderId="13" xfId="5" applyFont="1" applyFill="1" applyBorder="1" applyAlignment="1">
      <alignment horizontal="center" vertical="center"/>
    </xf>
    <xf numFmtId="0" fontId="68" fillId="0" borderId="3" xfId="5" applyFont="1" applyFill="1" applyBorder="1" applyAlignment="1">
      <alignment horizontal="center" vertical="center"/>
    </xf>
    <xf numFmtId="0" fontId="68" fillId="0" borderId="9" xfId="5" applyFont="1" applyFill="1" applyBorder="1" applyAlignment="1">
      <alignment horizontal="center" vertical="center"/>
    </xf>
    <xf numFmtId="0" fontId="7" fillId="2" borderId="17" xfId="5" applyFont="1" applyFill="1" applyBorder="1" applyAlignment="1" applyProtection="1">
      <alignment horizontal="center" vertical="center"/>
    </xf>
    <xf numFmtId="0" fontId="7" fillId="2" borderId="18" xfId="5" applyFont="1" applyFill="1" applyBorder="1" applyAlignment="1" applyProtection="1">
      <alignment horizontal="center" vertical="center"/>
    </xf>
    <xf numFmtId="0" fontId="7" fillId="2" borderId="19" xfId="5" applyFont="1" applyFill="1" applyBorder="1" applyAlignment="1" applyProtection="1">
      <alignment horizontal="center" vertical="center"/>
    </xf>
    <xf numFmtId="0" fontId="19" fillId="2" borderId="5" xfId="1" quotePrefix="1" applyNumberFormat="1" applyFont="1" applyFill="1" applyBorder="1" applyAlignment="1" applyProtection="1">
      <alignment horizontal="left" vertical="center" wrapText="1"/>
    </xf>
    <xf numFmtId="0" fontId="19" fillId="2" borderId="7" xfId="1" quotePrefix="1" applyNumberFormat="1" applyFont="1" applyFill="1" applyBorder="1" applyAlignment="1" applyProtection="1">
      <alignment horizontal="left" vertical="center" wrapText="1"/>
    </xf>
    <xf numFmtId="0" fontId="19" fillId="2" borderId="8" xfId="1" applyFont="1" applyFill="1" applyBorder="1" applyAlignment="1" applyProtection="1">
      <alignment horizontal="left" vertical="center" wrapText="1"/>
    </xf>
    <xf numFmtId="0" fontId="19" fillId="2" borderId="9" xfId="1" applyFont="1" applyFill="1" applyBorder="1" applyAlignment="1" applyProtection="1">
      <alignment horizontal="left" vertical="center" wrapText="1"/>
    </xf>
    <xf numFmtId="0" fontId="68" fillId="0" borderId="2" xfId="5" applyFont="1" applyFill="1" applyBorder="1" applyAlignment="1">
      <alignment horizontal="justify" vertical="center"/>
    </xf>
    <xf numFmtId="0" fontId="68" fillId="0" borderId="13" xfId="5" applyFont="1" applyFill="1" applyBorder="1" applyAlignment="1">
      <alignment horizontal="justify" vertical="center"/>
    </xf>
    <xf numFmtId="0" fontId="19" fillId="2" borderId="10" xfId="1" applyFont="1" applyFill="1" applyBorder="1" applyAlignment="1" applyProtection="1">
      <alignment horizontal="left" vertical="center" wrapText="1"/>
    </xf>
    <xf numFmtId="0" fontId="19" fillId="2" borderId="12" xfId="1" applyFont="1" applyFill="1" applyBorder="1" applyAlignment="1" applyProtection="1">
      <alignment horizontal="left" vertical="center" wrapText="1"/>
    </xf>
    <xf numFmtId="0" fontId="68" fillId="0" borderId="0" xfId="5" applyFont="1" applyFill="1" applyBorder="1" applyAlignment="1" applyProtection="1">
      <alignment horizontal="left" vertical="center" wrapText="1"/>
      <protection locked="0"/>
    </xf>
    <xf numFmtId="0" fontId="68" fillId="0" borderId="15" xfId="5" applyFont="1" applyFill="1" applyBorder="1" applyAlignment="1">
      <alignment horizontal="justify" vertical="center"/>
    </xf>
    <xf numFmtId="0" fontId="68" fillId="0" borderId="16" xfId="5" applyFont="1" applyFill="1" applyBorder="1" applyAlignment="1">
      <alignment horizontal="justify" vertical="center"/>
    </xf>
    <xf numFmtId="0" fontId="68" fillId="0" borderId="31" xfId="5" applyFont="1" applyFill="1" applyBorder="1" applyAlignment="1">
      <alignment vertical="center" wrapText="1"/>
    </xf>
    <xf numFmtId="0" fontId="68" fillId="0" borderId="15" xfId="5" applyFont="1" applyFill="1" applyBorder="1" applyAlignment="1">
      <alignment vertical="center" wrapText="1"/>
    </xf>
    <xf numFmtId="0" fontId="68" fillId="0" borderId="28" xfId="5" applyFont="1" applyFill="1" applyBorder="1" applyAlignment="1">
      <alignment vertical="center" wrapText="1"/>
    </xf>
    <xf numFmtId="0" fontId="68" fillId="0" borderId="30" xfId="5" applyFont="1" applyFill="1" applyBorder="1" applyAlignment="1">
      <alignment horizontal="left" vertical="center" wrapText="1"/>
    </xf>
    <xf numFmtId="0" fontId="68" fillId="0" borderId="2" xfId="5" applyFont="1" applyFill="1" applyBorder="1" applyAlignment="1">
      <alignment horizontal="left" vertical="center" wrapText="1"/>
    </xf>
    <xf numFmtId="0" fontId="68" fillId="0" borderId="3" xfId="5" applyFont="1" applyFill="1" applyBorder="1" applyAlignment="1">
      <alignment horizontal="left" vertical="center" wrapText="1"/>
    </xf>
    <xf numFmtId="0" fontId="68" fillId="0" borderId="31" xfId="5" applyFont="1" applyFill="1" applyBorder="1" applyAlignment="1">
      <alignment horizontal="left" vertical="center" wrapText="1"/>
    </xf>
    <xf numFmtId="0" fontId="68" fillId="0" borderId="15" xfId="5" applyFont="1" applyFill="1" applyBorder="1" applyAlignment="1">
      <alignment horizontal="left" vertical="center" wrapText="1"/>
    </xf>
    <xf numFmtId="0" fontId="68" fillId="0" borderId="28" xfId="5" applyFont="1" applyFill="1" applyBorder="1" applyAlignment="1">
      <alignment horizontal="left" vertical="center" wrapText="1"/>
    </xf>
    <xf numFmtId="0" fontId="68" fillId="0" borderId="30" xfId="5" applyFont="1" applyFill="1" applyBorder="1" applyAlignment="1" applyProtection="1">
      <alignment horizontal="left" vertical="center" wrapText="1"/>
    </xf>
    <xf numFmtId="0" fontId="68" fillId="0" borderId="2" xfId="5" applyFont="1" applyFill="1" applyBorder="1" applyAlignment="1" applyProtection="1">
      <alignment horizontal="left" vertical="center" wrapText="1"/>
    </xf>
    <xf numFmtId="0" fontId="68" fillId="0" borderId="3" xfId="5" applyFont="1" applyFill="1" applyBorder="1" applyAlignment="1" applyProtection="1">
      <alignment horizontal="left" vertical="center" wrapText="1"/>
    </xf>
    <xf numFmtId="0" fontId="68" fillId="0" borderId="30" xfId="5" applyFont="1" applyFill="1" applyBorder="1" applyAlignment="1">
      <alignment vertical="center" wrapText="1"/>
    </xf>
    <xf numFmtId="0" fontId="68" fillId="0" borderId="2" xfId="5" applyFont="1" applyFill="1" applyBorder="1" applyAlignment="1">
      <alignment vertical="center" wrapText="1"/>
    </xf>
    <xf numFmtId="0" fontId="68" fillId="0" borderId="3" xfId="5" applyFont="1" applyFill="1" applyBorder="1" applyAlignment="1">
      <alignment vertical="center" wrapText="1"/>
    </xf>
    <xf numFmtId="0" fontId="68" fillId="4" borderId="30" xfId="5" applyFont="1" applyFill="1" applyBorder="1" applyAlignment="1">
      <alignment vertical="top" wrapText="1"/>
    </xf>
    <xf numFmtId="0" fontId="68" fillId="4" borderId="2" xfId="5" applyFont="1" applyFill="1" applyBorder="1" applyAlignment="1">
      <alignment vertical="top"/>
    </xf>
    <xf numFmtId="0" fontId="68" fillId="4" borderId="3" xfId="5" applyFont="1" applyFill="1" applyBorder="1" applyAlignment="1">
      <alignment vertical="top"/>
    </xf>
    <xf numFmtId="0" fontId="68" fillId="0" borderId="49" xfId="5" applyFont="1" applyFill="1" applyBorder="1" applyAlignment="1">
      <alignment horizontal="center" vertical="center"/>
    </xf>
    <xf numFmtId="0" fontId="68" fillId="0" borderId="50" xfId="5" applyFont="1" applyFill="1" applyBorder="1" applyAlignment="1">
      <alignment horizontal="center" vertical="center"/>
    </xf>
    <xf numFmtId="0" fontId="64" fillId="36" borderId="35" xfId="0" applyFont="1" applyFill="1" applyBorder="1" applyAlignment="1" applyProtection="1">
      <alignment horizontal="center" vertical="center" wrapText="1"/>
    </xf>
    <xf numFmtId="0" fontId="64" fillId="36" borderId="51" xfId="0" applyFont="1" applyFill="1" applyBorder="1" applyAlignment="1" applyProtection="1">
      <alignment horizontal="center" vertical="center" wrapText="1"/>
    </xf>
    <xf numFmtId="0" fontId="64" fillId="36" borderId="60" xfId="0" applyFont="1" applyFill="1" applyBorder="1" applyAlignment="1" applyProtection="1">
      <alignment horizontal="center" vertical="center" wrapText="1"/>
    </xf>
    <xf numFmtId="4" fontId="6" fillId="4" borderId="35" xfId="5" applyNumberFormat="1" applyFont="1" applyFill="1" applyBorder="1" applyAlignment="1" applyProtection="1">
      <alignment horizontal="center" vertical="center" wrapText="1"/>
    </xf>
    <xf numFmtId="4" fontId="6" fillId="4" borderId="51" xfId="5" applyNumberFormat="1" applyFont="1" applyFill="1" applyBorder="1" applyAlignment="1" applyProtection="1">
      <alignment horizontal="center" vertical="center" wrapText="1"/>
    </xf>
    <xf numFmtId="4" fontId="6" fillId="4" borderId="60" xfId="5" applyNumberFormat="1" applyFont="1" applyFill="1" applyBorder="1" applyAlignment="1" applyProtection="1">
      <alignment horizontal="center" vertical="center" wrapText="1"/>
    </xf>
    <xf numFmtId="4" fontId="6" fillId="4" borderId="35" xfId="0" applyNumberFormat="1" applyFont="1" applyFill="1" applyBorder="1" applyAlignment="1" applyProtection="1">
      <alignment horizontal="center" vertical="center" wrapText="1"/>
    </xf>
    <xf numFmtId="4" fontId="6" fillId="4" borderId="51" xfId="0" applyNumberFormat="1" applyFont="1" applyFill="1" applyBorder="1" applyAlignment="1" applyProtection="1">
      <alignment horizontal="center" vertical="center" wrapText="1"/>
    </xf>
    <xf numFmtId="4" fontId="6" fillId="4" borderId="60" xfId="0" applyNumberFormat="1" applyFont="1" applyFill="1" applyBorder="1" applyAlignment="1" applyProtection="1">
      <alignment horizontal="center" vertical="center" wrapText="1"/>
    </xf>
    <xf numFmtId="4" fontId="6" fillId="35" borderId="35" xfId="0" applyNumberFormat="1" applyFont="1" applyFill="1" applyBorder="1" applyAlignment="1" applyProtection="1">
      <alignment horizontal="center" vertical="center" wrapText="1"/>
    </xf>
    <xf numFmtId="4" fontId="6" fillId="35" borderId="51" xfId="0" applyNumberFormat="1" applyFont="1" applyFill="1" applyBorder="1" applyAlignment="1" applyProtection="1">
      <alignment horizontal="center" vertical="center" wrapText="1"/>
    </xf>
    <xf numFmtId="4" fontId="6" fillId="35" borderId="60" xfId="0" applyNumberFormat="1" applyFont="1" applyFill="1" applyBorder="1" applyAlignment="1" applyProtection="1">
      <alignment horizontal="center" vertical="center" wrapText="1"/>
    </xf>
    <xf numFmtId="165" fontId="6" fillId="32" borderId="35" xfId="7" applyNumberFormat="1" applyFont="1" applyFill="1" applyBorder="1" applyAlignment="1" applyProtection="1">
      <alignment horizontal="center" vertical="center" wrapText="1"/>
    </xf>
    <xf numFmtId="165" fontId="6" fillId="32" borderId="51" xfId="7" applyNumberFormat="1" applyFont="1" applyFill="1" applyBorder="1" applyAlignment="1" applyProtection="1">
      <alignment horizontal="center" vertical="center" wrapText="1"/>
    </xf>
    <xf numFmtId="165" fontId="6" fillId="32" borderId="60" xfId="7" applyNumberFormat="1" applyFont="1" applyFill="1" applyBorder="1" applyAlignment="1" applyProtection="1">
      <alignment horizontal="center" vertical="center" wrapText="1"/>
    </xf>
    <xf numFmtId="44" fontId="43" fillId="33" borderId="65" xfId="7" applyNumberFormat="1" applyFont="1" applyFill="1" applyBorder="1" applyAlignment="1" applyProtection="1">
      <alignment horizontal="center" vertical="center" wrapText="1"/>
    </xf>
    <xf numFmtId="44" fontId="60" fillId="33" borderId="54" xfId="7" applyNumberFormat="1" applyFont="1" applyFill="1" applyBorder="1" applyAlignment="1" applyProtection="1">
      <alignment horizontal="center" vertical="center" wrapText="1"/>
    </xf>
    <xf numFmtId="44" fontId="60" fillId="33" borderId="67" xfId="7" applyNumberFormat="1" applyFont="1" applyFill="1" applyBorder="1" applyAlignment="1" applyProtection="1">
      <alignment horizontal="center" vertical="center" wrapText="1"/>
    </xf>
    <xf numFmtId="0" fontId="6" fillId="2" borderId="1" xfId="1" applyFont="1" applyFill="1" applyBorder="1" applyAlignment="1" applyProtection="1">
      <alignment horizontal="left" vertical="center"/>
    </xf>
    <xf numFmtId="0" fontId="6" fillId="2" borderId="2" xfId="1" applyFont="1" applyFill="1" applyBorder="1" applyAlignment="1" applyProtection="1">
      <alignment horizontal="left" vertical="center"/>
    </xf>
    <xf numFmtId="0" fontId="1" fillId="30" borderId="35" xfId="0" applyFont="1" applyFill="1" applyBorder="1" applyAlignment="1" applyProtection="1">
      <alignment horizontal="center" vertical="center" wrapText="1"/>
    </xf>
    <xf numFmtId="0" fontId="1" fillId="30" borderId="51" xfId="0" applyFont="1" applyFill="1" applyBorder="1" applyAlignment="1" applyProtection="1">
      <alignment horizontal="center" vertical="center" wrapText="1"/>
    </xf>
    <xf numFmtId="0" fontId="1" fillId="30" borderId="60" xfId="0" applyFont="1" applyFill="1" applyBorder="1" applyAlignment="1" applyProtection="1">
      <alignment horizontal="center" vertical="center" wrapText="1"/>
    </xf>
    <xf numFmtId="0" fontId="66" fillId="50" borderId="17" xfId="0" applyFont="1" applyFill="1" applyBorder="1" applyAlignment="1" applyProtection="1">
      <alignment horizontal="center" vertical="center"/>
    </xf>
    <xf numFmtId="0" fontId="66" fillId="50" borderId="18" xfId="0" applyFont="1" applyFill="1" applyBorder="1" applyAlignment="1" applyProtection="1">
      <alignment horizontal="center" vertical="center"/>
    </xf>
    <xf numFmtId="0" fontId="66" fillId="50" borderId="19" xfId="0" applyFont="1" applyFill="1" applyBorder="1" applyAlignment="1" applyProtection="1">
      <alignment horizontal="center" vertical="center"/>
    </xf>
    <xf numFmtId="0" fontId="62" fillId="50" borderId="46" xfId="0" applyFont="1" applyFill="1" applyBorder="1" applyAlignment="1" applyProtection="1">
      <alignment horizontal="center" vertical="center"/>
    </xf>
    <xf numFmtId="0" fontId="62" fillId="50" borderId="47" xfId="0" applyFont="1" applyFill="1" applyBorder="1" applyAlignment="1" applyProtection="1">
      <alignment horizontal="center" vertical="center"/>
    </xf>
    <xf numFmtId="0" fontId="62" fillId="50" borderId="59" xfId="0" applyFont="1" applyFill="1" applyBorder="1" applyAlignment="1" applyProtection="1">
      <alignment horizontal="center" vertical="center"/>
    </xf>
    <xf numFmtId="0" fontId="62" fillId="50" borderId="35" xfId="0" applyFont="1" applyFill="1" applyBorder="1" applyAlignment="1" applyProtection="1">
      <alignment horizontal="center" vertical="center"/>
    </xf>
    <xf numFmtId="0" fontId="62" fillId="50" borderId="51" xfId="0" applyFont="1" applyFill="1" applyBorder="1" applyAlignment="1" applyProtection="1">
      <alignment horizontal="center" vertical="center"/>
    </xf>
    <xf numFmtId="0" fontId="62" fillId="50" borderId="60" xfId="0" applyFont="1" applyFill="1" applyBorder="1" applyAlignment="1" applyProtection="1">
      <alignment horizontal="center" vertical="center"/>
    </xf>
    <xf numFmtId="0" fontId="62" fillId="50" borderId="36" xfId="0" applyFont="1" applyFill="1" applyBorder="1" applyAlignment="1" applyProtection="1">
      <alignment horizontal="center" vertical="center"/>
    </xf>
    <xf numFmtId="0" fontId="62" fillId="50" borderId="58" xfId="0" applyFont="1" applyFill="1" applyBorder="1" applyAlignment="1" applyProtection="1">
      <alignment horizontal="center" vertical="center"/>
    </xf>
    <xf numFmtId="0" fontId="62" fillId="50" borderId="62" xfId="0" applyFont="1" applyFill="1" applyBorder="1" applyAlignment="1" applyProtection="1">
      <alignment horizontal="center" vertical="center"/>
    </xf>
    <xf numFmtId="0" fontId="66" fillId="24" borderId="17" xfId="0" applyFont="1" applyFill="1" applyBorder="1" applyAlignment="1" applyProtection="1">
      <alignment horizontal="center" vertical="center"/>
    </xf>
    <xf numFmtId="0" fontId="66" fillId="24" borderId="18" xfId="0" applyFont="1" applyFill="1" applyBorder="1" applyAlignment="1" applyProtection="1">
      <alignment horizontal="center" vertical="center"/>
    </xf>
    <xf numFmtId="0" fontId="66" fillId="24" borderId="19" xfId="0" applyFont="1" applyFill="1" applyBorder="1" applyAlignment="1" applyProtection="1">
      <alignment horizontal="center" vertical="center"/>
    </xf>
    <xf numFmtId="0" fontId="62" fillId="24" borderId="36" xfId="0" applyFont="1" applyFill="1" applyBorder="1" applyAlignment="1" applyProtection="1">
      <alignment horizontal="center" vertical="center"/>
    </xf>
    <xf numFmtId="0" fontId="62" fillId="24" borderId="58" xfId="0" applyFont="1" applyFill="1" applyBorder="1" applyAlignment="1" applyProtection="1">
      <alignment horizontal="center" vertical="center"/>
    </xf>
    <xf numFmtId="0" fontId="62" fillId="24" borderId="62" xfId="0" applyFont="1" applyFill="1" applyBorder="1" applyAlignment="1" applyProtection="1">
      <alignment horizontal="center" vertical="center"/>
    </xf>
    <xf numFmtId="0" fontId="62" fillId="24" borderId="46" xfId="0" applyFont="1" applyFill="1" applyBorder="1" applyAlignment="1" applyProtection="1">
      <alignment horizontal="center" vertical="center"/>
    </xf>
    <xf numFmtId="0" fontId="62" fillId="24" borderId="47" xfId="0" applyFont="1" applyFill="1" applyBorder="1" applyAlignment="1" applyProtection="1">
      <alignment horizontal="center" vertical="center"/>
    </xf>
    <xf numFmtId="0" fontId="62" fillId="24" borderId="59" xfId="0" applyFont="1" applyFill="1" applyBorder="1" applyAlignment="1" applyProtection="1">
      <alignment horizontal="center" vertical="center"/>
    </xf>
    <xf numFmtId="0" fontId="62" fillId="24" borderId="35" xfId="0" applyFont="1" applyFill="1" applyBorder="1" applyAlignment="1" applyProtection="1">
      <alignment horizontal="center" vertical="center"/>
    </xf>
    <xf numFmtId="0" fontId="62" fillId="24" borderId="51" xfId="0" applyFont="1" applyFill="1" applyBorder="1" applyAlignment="1" applyProtection="1">
      <alignment horizontal="center" vertical="center"/>
    </xf>
    <xf numFmtId="0" fontId="62" fillId="24" borderId="60" xfId="0" applyFont="1" applyFill="1" applyBorder="1" applyAlignment="1" applyProtection="1">
      <alignment horizontal="center" vertical="center"/>
    </xf>
    <xf numFmtId="0" fontId="7" fillId="30" borderId="17" xfId="5" applyFont="1" applyFill="1" applyBorder="1" applyAlignment="1" applyProtection="1">
      <alignment horizontal="center" vertical="center" wrapText="1"/>
    </xf>
    <xf numFmtId="0" fontId="7" fillId="30" borderId="18" xfId="5" applyFont="1" applyFill="1" applyBorder="1" applyAlignment="1" applyProtection="1">
      <alignment horizontal="center" vertical="center" wrapText="1"/>
    </xf>
    <xf numFmtId="0" fontId="7" fillId="30" borderId="19" xfId="5" applyFont="1" applyFill="1" applyBorder="1" applyAlignment="1" applyProtection="1">
      <alignment horizontal="center" vertical="center" wrapText="1"/>
    </xf>
    <xf numFmtId="165" fontId="6" fillId="29" borderId="35" xfId="7" applyNumberFormat="1" applyFont="1" applyFill="1" applyBorder="1" applyAlignment="1" applyProtection="1">
      <alignment horizontal="center" vertical="center" wrapText="1"/>
    </xf>
    <xf numFmtId="165" fontId="6" fillId="29" borderId="51" xfId="7" applyNumberFormat="1" applyFont="1" applyFill="1" applyBorder="1" applyAlignment="1" applyProtection="1">
      <alignment horizontal="center" vertical="center" wrapText="1"/>
    </xf>
    <xf numFmtId="165" fontId="6" fillId="29" borderId="60" xfId="7" applyNumberFormat="1" applyFont="1" applyFill="1" applyBorder="1" applyAlignment="1" applyProtection="1">
      <alignment horizontal="center" vertical="center" wrapText="1"/>
    </xf>
    <xf numFmtId="0" fontId="62" fillId="4" borderId="35" xfId="0" applyFont="1" applyFill="1" applyBorder="1" applyAlignment="1" applyProtection="1">
      <alignment horizontal="center" vertical="center" wrapText="1"/>
    </xf>
    <xf numFmtId="0" fontId="62" fillId="4" borderId="51" xfId="0" applyFont="1" applyFill="1" applyBorder="1" applyAlignment="1" applyProtection="1">
      <alignment horizontal="center" vertical="center" wrapText="1"/>
    </xf>
    <xf numFmtId="0" fontId="62" fillId="4" borderId="60" xfId="0" applyFont="1" applyFill="1" applyBorder="1" applyAlignment="1" applyProtection="1">
      <alignment horizontal="center" vertical="center" wrapText="1"/>
    </xf>
    <xf numFmtId="165" fontId="6" fillId="28" borderId="35" xfId="7" applyNumberFormat="1" applyFont="1" applyFill="1" applyBorder="1" applyAlignment="1" applyProtection="1">
      <alignment horizontal="center" vertical="center" wrapText="1"/>
    </xf>
    <xf numFmtId="165" fontId="3" fillId="28" borderId="51" xfId="7" applyNumberFormat="1" applyFont="1" applyFill="1" applyBorder="1" applyAlignment="1" applyProtection="1">
      <alignment horizontal="center" vertical="center" wrapText="1"/>
    </xf>
    <xf numFmtId="165" fontId="3" fillId="28" borderId="60" xfId="7" applyNumberFormat="1" applyFont="1" applyFill="1" applyBorder="1" applyAlignment="1" applyProtection="1">
      <alignment horizontal="center" vertical="center" wrapText="1"/>
    </xf>
    <xf numFmtId="0" fontId="21" fillId="2" borderId="41" xfId="5" applyFont="1" applyFill="1" applyBorder="1" applyAlignment="1" applyProtection="1">
      <alignment horizontal="center" vertical="center" wrapText="1"/>
    </xf>
    <xf numFmtId="0" fontId="21" fillId="2" borderId="52" xfId="5" applyFont="1" applyFill="1" applyBorder="1" applyAlignment="1" applyProtection="1">
      <alignment horizontal="center" vertical="center" wrapText="1"/>
    </xf>
    <xf numFmtId="0" fontId="21" fillId="2" borderId="53" xfId="5" applyFont="1" applyFill="1" applyBorder="1" applyAlignment="1" applyProtection="1">
      <alignment horizontal="center" vertical="center" wrapText="1"/>
    </xf>
    <xf numFmtId="4" fontId="6" fillId="36" borderId="65" xfId="0" applyNumberFormat="1" applyFont="1" applyFill="1" applyBorder="1" applyAlignment="1" applyProtection="1">
      <alignment horizontal="center" vertical="center" wrapText="1"/>
    </xf>
    <xf numFmtId="4" fontId="6" fillId="36" borderId="54" xfId="0" applyNumberFormat="1" applyFont="1" applyFill="1" applyBorder="1" applyAlignment="1" applyProtection="1">
      <alignment horizontal="center" vertical="center" wrapText="1"/>
    </xf>
    <xf numFmtId="4" fontId="6" fillId="36" borderId="67" xfId="0" applyNumberFormat="1" applyFont="1" applyFill="1" applyBorder="1" applyAlignment="1" applyProtection="1">
      <alignment horizontal="center" vertical="center" wrapText="1"/>
    </xf>
    <xf numFmtId="49" fontId="3" fillId="0" borderId="2" xfId="1" quotePrefix="1" applyNumberFormat="1" applyFont="1" applyBorder="1" applyAlignment="1" applyProtection="1">
      <alignment horizontal="left" vertical="center" wrapText="1"/>
      <protection locked="0"/>
    </xf>
    <xf numFmtId="49" fontId="3" fillId="0" borderId="3" xfId="1" quotePrefix="1" applyNumberFormat="1" applyFont="1" applyBorder="1" applyAlignment="1" applyProtection="1">
      <alignment horizontal="left" vertical="center" wrapText="1"/>
      <protection locked="0"/>
    </xf>
    <xf numFmtId="49" fontId="3" fillId="0" borderId="1" xfId="1" quotePrefix="1" applyNumberFormat="1" applyFont="1" applyBorder="1" applyAlignment="1" applyProtection="1">
      <alignment horizontal="left" vertical="center" wrapText="1"/>
      <protection locked="0"/>
    </xf>
    <xf numFmtId="0" fontId="64" fillId="0" borderId="35" xfId="0" applyFont="1" applyBorder="1" applyAlignment="1" applyProtection="1">
      <alignment horizontal="center" vertical="center" wrapText="1"/>
    </xf>
    <xf numFmtId="0" fontId="64" fillId="0" borderId="51" xfId="0" applyFont="1" applyBorder="1" applyAlignment="1" applyProtection="1">
      <alignment horizontal="center" vertical="center" wrapText="1"/>
    </xf>
    <xf numFmtId="0" fontId="64" fillId="0" borderId="60" xfId="0" applyFont="1" applyBorder="1" applyAlignment="1" applyProtection="1">
      <alignment horizontal="center" vertical="center" wrapText="1"/>
    </xf>
    <xf numFmtId="0" fontId="17" fillId="2" borderId="1" xfId="5" applyFont="1" applyFill="1" applyBorder="1" applyAlignment="1" applyProtection="1">
      <alignment horizontal="center" vertical="center" wrapText="1"/>
    </xf>
    <xf numFmtId="0" fontId="17" fillId="2" borderId="3" xfId="5" applyFont="1" applyFill="1" applyBorder="1" applyAlignment="1" applyProtection="1">
      <alignment horizontal="center" vertical="center"/>
    </xf>
    <xf numFmtId="0" fontId="17" fillId="2" borderId="56" xfId="5" applyFont="1" applyFill="1" applyBorder="1" applyAlignment="1" applyProtection="1">
      <alignment horizontal="center" vertical="center" wrapText="1"/>
    </xf>
    <xf numFmtId="0" fontId="17" fillId="2" borderId="59" xfId="5" applyFont="1" applyFill="1" applyBorder="1" applyAlignment="1" applyProtection="1">
      <alignment horizontal="center" vertical="center" wrapText="1"/>
    </xf>
    <xf numFmtId="0" fontId="64" fillId="24" borderId="65" xfId="0" applyFont="1" applyFill="1" applyBorder="1" applyAlignment="1" applyProtection="1">
      <alignment horizontal="center" vertical="center" wrapText="1"/>
    </xf>
    <xf numFmtId="0" fontId="64" fillId="24" borderId="54" xfId="0" applyFont="1" applyFill="1" applyBorder="1" applyAlignment="1" applyProtection="1">
      <alignment horizontal="center" vertical="center" wrapText="1"/>
    </xf>
    <xf numFmtId="0" fontId="64" fillId="24" borderId="67" xfId="0" applyFont="1" applyFill="1" applyBorder="1" applyAlignment="1" applyProtection="1">
      <alignment horizontal="center" vertical="center" wrapText="1"/>
    </xf>
    <xf numFmtId="0" fontId="17" fillId="2" borderId="61" xfId="5" applyFont="1" applyFill="1" applyBorder="1" applyAlignment="1" applyProtection="1">
      <alignment horizontal="center" vertical="center" wrapText="1"/>
    </xf>
    <xf numFmtId="0" fontId="17" fillId="2" borderId="62" xfId="5" applyFont="1" applyFill="1" applyBorder="1" applyAlignment="1" applyProtection="1">
      <alignment horizontal="center" vertical="center" wrapText="1"/>
    </xf>
    <xf numFmtId="171" fontId="15" fillId="41" borderId="17" xfId="0" applyNumberFormat="1" applyFont="1" applyFill="1" applyBorder="1" applyAlignment="1" applyProtection="1">
      <alignment horizontal="center" vertical="center"/>
    </xf>
    <xf numFmtId="171" fontId="15" fillId="41" borderId="18" xfId="0" applyNumberFormat="1" applyFont="1" applyFill="1" applyBorder="1" applyAlignment="1" applyProtection="1">
      <alignment horizontal="center" vertical="center"/>
    </xf>
    <xf numFmtId="171" fontId="15" fillId="41" borderId="19" xfId="0" applyNumberFormat="1" applyFont="1" applyFill="1" applyBorder="1" applyAlignment="1" applyProtection="1">
      <alignment horizontal="center" vertical="center"/>
    </xf>
    <xf numFmtId="0" fontId="6" fillId="2" borderId="32" xfId="5" applyFont="1" applyFill="1" applyBorder="1" applyAlignment="1" applyProtection="1">
      <alignment horizontal="center" vertical="center"/>
    </xf>
    <xf numFmtId="0" fontId="6" fillId="2" borderId="27" xfId="5" applyFont="1" applyFill="1" applyBorder="1" applyAlignment="1" applyProtection="1">
      <alignment horizontal="center" vertical="center"/>
    </xf>
    <xf numFmtId="0" fontId="6" fillId="2" borderId="73" xfId="5" applyFont="1" applyFill="1" applyBorder="1" applyAlignment="1" applyProtection="1">
      <alignment horizontal="center" vertical="center"/>
    </xf>
    <xf numFmtId="4" fontId="14" fillId="4" borderId="35" xfId="5" applyNumberFormat="1" applyFont="1" applyFill="1" applyBorder="1" applyAlignment="1" applyProtection="1">
      <alignment horizontal="center" vertical="center" wrapText="1"/>
    </xf>
    <xf numFmtId="4" fontId="63" fillId="4" borderId="51" xfId="5" applyNumberFormat="1" applyFont="1" applyFill="1" applyBorder="1" applyAlignment="1" applyProtection="1">
      <alignment horizontal="center" vertical="center" wrapText="1"/>
    </xf>
    <xf numFmtId="4" fontId="63" fillId="4" borderId="60" xfId="5" applyNumberFormat="1" applyFont="1" applyFill="1" applyBorder="1" applyAlignment="1" applyProtection="1">
      <alignment horizontal="center" vertical="center" wrapText="1"/>
    </xf>
    <xf numFmtId="4" fontId="14" fillId="36" borderId="65" xfId="0" applyNumberFormat="1" applyFont="1" applyFill="1" applyBorder="1" applyAlignment="1" applyProtection="1">
      <alignment horizontal="center" vertical="center" wrapText="1"/>
    </xf>
    <xf numFmtId="4" fontId="14" fillId="36" borderId="54" xfId="0" applyNumberFormat="1" applyFont="1" applyFill="1" applyBorder="1" applyAlignment="1" applyProtection="1">
      <alignment horizontal="center" vertical="center" wrapText="1"/>
    </xf>
    <xf numFmtId="4" fontId="14" fillId="36" borderId="67" xfId="0" applyNumberFormat="1" applyFont="1" applyFill="1" applyBorder="1" applyAlignment="1" applyProtection="1">
      <alignment horizontal="center" vertical="center" wrapText="1"/>
    </xf>
    <xf numFmtId="0" fontId="65" fillId="4" borderId="35" xfId="0" applyFont="1" applyFill="1" applyBorder="1" applyAlignment="1" applyProtection="1">
      <alignment horizontal="center" vertical="center" wrapText="1"/>
    </xf>
    <xf numFmtId="0" fontId="64" fillId="4" borderId="51" xfId="0" applyFont="1" applyFill="1" applyBorder="1" applyAlignment="1" applyProtection="1">
      <alignment horizontal="center" vertical="center" wrapText="1"/>
    </xf>
    <xf numFmtId="0" fontId="64" fillId="4" borderId="60" xfId="0" applyFont="1" applyFill="1" applyBorder="1" applyAlignment="1" applyProtection="1">
      <alignment horizontal="center" vertical="center" wrapText="1"/>
    </xf>
    <xf numFmtId="4" fontId="6" fillId="4" borderId="64" xfId="5" applyNumberFormat="1" applyFont="1" applyFill="1" applyBorder="1" applyAlignment="1" applyProtection="1">
      <alignment horizontal="center" vertical="center" wrapText="1"/>
    </xf>
    <xf numFmtId="4" fontId="6" fillId="4" borderId="57" xfId="5" applyNumberFormat="1" applyFont="1" applyFill="1" applyBorder="1" applyAlignment="1" applyProtection="1">
      <alignment horizontal="center" vertical="center" wrapText="1"/>
    </xf>
    <xf numFmtId="4" fontId="6" fillId="4" borderId="72" xfId="5" applyNumberFormat="1" applyFont="1" applyFill="1" applyBorder="1" applyAlignment="1" applyProtection="1">
      <alignment horizontal="center" vertical="center" wrapText="1"/>
    </xf>
    <xf numFmtId="1" fontId="6" fillId="38" borderId="5" xfId="7" applyNumberFormat="1" applyFont="1" applyFill="1" applyBorder="1" applyAlignment="1" applyProtection="1">
      <alignment horizontal="center" vertical="center" wrapText="1"/>
    </xf>
    <xf numFmtId="1" fontId="6" fillId="38" borderId="8" xfId="7" applyNumberFormat="1" applyFont="1" applyFill="1" applyBorder="1" applyAlignment="1" applyProtection="1">
      <alignment horizontal="center" vertical="center" wrapText="1"/>
    </xf>
    <xf numFmtId="1" fontId="6" fillId="38" borderId="10" xfId="7" applyNumberFormat="1" applyFont="1" applyFill="1" applyBorder="1" applyAlignment="1" applyProtection="1">
      <alignment horizontal="center" vertical="center" wrapText="1"/>
    </xf>
    <xf numFmtId="1" fontId="6" fillId="37" borderId="35" xfId="7" applyNumberFormat="1" applyFont="1" applyFill="1" applyBorder="1" applyAlignment="1" applyProtection="1">
      <alignment horizontal="center" vertical="center" wrapText="1"/>
    </xf>
    <xf numFmtId="1" fontId="3" fillId="37" borderId="51" xfId="7" applyNumberFormat="1" applyFont="1" applyFill="1" applyBorder="1" applyAlignment="1" applyProtection="1">
      <alignment horizontal="center" vertical="center" wrapText="1"/>
    </xf>
    <xf numFmtId="1" fontId="3" fillId="37" borderId="60" xfId="7" applyNumberFormat="1" applyFont="1" applyFill="1" applyBorder="1" applyAlignment="1" applyProtection="1">
      <alignment horizontal="center" vertical="center" wrapText="1"/>
    </xf>
    <xf numFmtId="4" fontId="6" fillId="24" borderId="35" xfId="0" applyNumberFormat="1" applyFont="1" applyFill="1" applyBorder="1" applyAlignment="1" applyProtection="1">
      <alignment horizontal="center" vertical="center" wrapText="1"/>
    </xf>
    <xf numFmtId="4" fontId="6" fillId="24" borderId="51" xfId="0" applyNumberFormat="1" applyFont="1" applyFill="1" applyBorder="1" applyAlignment="1" applyProtection="1">
      <alignment horizontal="center" vertical="center" wrapText="1"/>
    </xf>
    <xf numFmtId="4" fontId="6" fillId="24" borderId="60" xfId="0" applyNumberFormat="1" applyFont="1" applyFill="1" applyBorder="1" applyAlignment="1" applyProtection="1">
      <alignment horizontal="center" vertical="center" wrapText="1"/>
    </xf>
    <xf numFmtId="0" fontId="1" fillId="40" borderId="35" xfId="0" applyFont="1" applyFill="1" applyBorder="1" applyAlignment="1" applyProtection="1">
      <alignment horizontal="center" vertical="center" wrapText="1"/>
    </xf>
    <xf numFmtId="0" fontId="1" fillId="40" borderId="51" xfId="0" applyFont="1" applyFill="1" applyBorder="1" applyAlignment="1" applyProtection="1">
      <alignment horizontal="center" vertical="center" wrapText="1"/>
    </xf>
    <xf numFmtId="0" fontId="1" fillId="40" borderId="60" xfId="0" applyFont="1" applyFill="1" applyBorder="1" applyAlignment="1" applyProtection="1">
      <alignment horizontal="center" vertical="center" wrapText="1"/>
    </xf>
    <xf numFmtId="0" fontId="62" fillId="39" borderId="36" xfId="0" applyFont="1" applyFill="1" applyBorder="1" applyAlignment="1" applyProtection="1">
      <alignment horizontal="center" vertical="center" wrapText="1"/>
    </xf>
    <xf numFmtId="0" fontId="62" fillId="39" borderId="58" xfId="0" applyFont="1" applyFill="1" applyBorder="1" applyAlignment="1" applyProtection="1">
      <alignment horizontal="center" vertical="center" wrapText="1"/>
    </xf>
    <xf numFmtId="0" fontId="62" fillId="39" borderId="62" xfId="0" applyFont="1" applyFill="1" applyBorder="1" applyAlignment="1" applyProtection="1">
      <alignment horizontal="center" vertical="center" wrapText="1"/>
    </xf>
    <xf numFmtId="165" fontId="6" fillId="31" borderId="35" xfId="7" applyNumberFormat="1" applyFont="1" applyFill="1" applyBorder="1" applyAlignment="1" applyProtection="1">
      <alignment horizontal="center" vertical="center" wrapText="1"/>
    </xf>
    <xf numFmtId="165" fontId="3" fillId="31" borderId="51" xfId="7" applyNumberFormat="1" applyFont="1" applyFill="1" applyBorder="1" applyAlignment="1" applyProtection="1">
      <alignment horizontal="center" vertical="center" wrapText="1"/>
    </xf>
    <xf numFmtId="165" fontId="3" fillId="31" borderId="60" xfId="7" applyNumberFormat="1" applyFont="1" applyFill="1" applyBorder="1" applyAlignment="1" applyProtection="1">
      <alignment horizontal="center" vertical="center" wrapText="1"/>
    </xf>
    <xf numFmtId="4" fontId="43" fillId="35" borderId="35" xfId="0" applyNumberFormat="1" applyFont="1" applyFill="1" applyBorder="1" applyAlignment="1" applyProtection="1">
      <alignment horizontal="center" vertical="center" wrapText="1"/>
    </xf>
    <xf numFmtId="4" fontId="43" fillId="35" borderId="51" xfId="0" applyNumberFormat="1" applyFont="1" applyFill="1" applyBorder="1" applyAlignment="1" applyProtection="1">
      <alignment horizontal="center" vertical="center" wrapText="1"/>
    </xf>
    <xf numFmtId="4" fontId="43" fillId="35" borderId="60" xfId="0" applyNumberFormat="1" applyFont="1" applyFill="1" applyBorder="1" applyAlignment="1" applyProtection="1">
      <alignment horizontal="center" vertical="center" wrapText="1"/>
    </xf>
    <xf numFmtId="165" fontId="6" fillId="27" borderId="35" xfId="7" applyNumberFormat="1" applyFont="1" applyFill="1" applyBorder="1" applyAlignment="1" applyProtection="1">
      <alignment horizontal="center" vertical="center" wrapText="1"/>
    </xf>
    <xf numFmtId="165" fontId="6" fillId="27" borderId="51" xfId="7" applyNumberFormat="1" applyFont="1" applyFill="1" applyBorder="1" applyAlignment="1" applyProtection="1">
      <alignment horizontal="center" vertical="center" wrapText="1"/>
    </xf>
    <xf numFmtId="165" fontId="6" fillId="27" borderId="60" xfId="7" applyNumberFormat="1" applyFont="1" applyFill="1" applyBorder="1" applyAlignment="1" applyProtection="1">
      <alignment horizontal="center" vertical="center" wrapText="1"/>
    </xf>
    <xf numFmtId="0" fontId="62" fillId="34" borderId="35" xfId="0" applyFont="1" applyFill="1" applyBorder="1" applyAlignment="1" applyProtection="1">
      <alignment horizontal="center" vertical="center" wrapText="1"/>
    </xf>
    <xf numFmtId="0" fontId="62" fillId="34" borderId="51" xfId="0" applyFont="1" applyFill="1" applyBorder="1" applyAlignment="1" applyProtection="1">
      <alignment horizontal="center" vertical="center" wrapText="1"/>
    </xf>
    <xf numFmtId="0" fontId="62" fillId="34" borderId="60" xfId="0" applyFont="1" applyFill="1" applyBorder="1" applyAlignment="1" applyProtection="1">
      <alignment horizontal="center" vertical="center" wrapText="1"/>
    </xf>
    <xf numFmtId="2" fontId="17" fillId="4" borderId="55" xfId="5" applyNumberFormat="1" applyFont="1" applyFill="1" applyBorder="1" applyAlignment="1" applyProtection="1">
      <alignment horizontal="center" vertical="center" wrapText="1"/>
    </xf>
    <xf numFmtId="0" fontId="14" fillId="34" borderId="34" xfId="0" applyFont="1" applyFill="1" applyBorder="1" applyAlignment="1" applyProtection="1">
      <alignment horizontal="center" vertical="center" wrapText="1"/>
    </xf>
    <xf numFmtId="0" fontId="14" fillId="34" borderId="66" xfId="0" applyFont="1" applyFill="1" applyBorder="1" applyAlignment="1" applyProtection="1">
      <alignment horizontal="center" vertical="center" wrapText="1"/>
    </xf>
    <xf numFmtId="0" fontId="14" fillId="34" borderId="83" xfId="0" applyFont="1" applyFill="1" applyBorder="1" applyAlignment="1" applyProtection="1">
      <alignment horizontal="center" vertical="center" wrapText="1"/>
    </xf>
    <xf numFmtId="2" fontId="17" fillId="43" borderId="17" xfId="5" applyNumberFormat="1" applyFont="1" applyFill="1" applyBorder="1" applyAlignment="1" applyProtection="1">
      <alignment horizontal="center" vertical="center" wrapText="1"/>
    </xf>
    <xf numFmtId="2" fontId="17" fillId="43" borderId="18" xfId="5" applyNumberFormat="1" applyFont="1" applyFill="1" applyBorder="1" applyAlignment="1" applyProtection="1">
      <alignment horizontal="center" vertical="center" wrapText="1"/>
    </xf>
    <xf numFmtId="2" fontId="17" fillId="43" borderId="19" xfId="5" applyNumberFormat="1" applyFont="1" applyFill="1" applyBorder="1" applyAlignment="1" applyProtection="1">
      <alignment horizontal="center" vertical="center" wrapText="1"/>
    </xf>
    <xf numFmtId="2" fontId="17" fillId="4" borderId="17" xfId="5" applyNumberFormat="1" applyFont="1" applyFill="1" applyBorder="1" applyAlignment="1" applyProtection="1">
      <alignment horizontal="center" vertical="center" wrapText="1"/>
    </xf>
    <xf numFmtId="2" fontId="17" fillId="4" borderId="18" xfId="5" applyNumberFormat="1" applyFont="1" applyFill="1" applyBorder="1" applyAlignment="1" applyProtection="1">
      <alignment horizontal="center" vertical="center" wrapText="1"/>
    </xf>
    <xf numFmtId="2" fontId="17" fillId="4" borderId="19" xfId="5" applyNumberFormat="1" applyFont="1" applyFill="1" applyBorder="1" applyAlignment="1" applyProtection="1">
      <alignment horizontal="center" vertical="center" wrapText="1"/>
    </xf>
    <xf numFmtId="2" fontId="17" fillId="24" borderId="17" xfId="5" applyNumberFormat="1" applyFont="1" applyFill="1" applyBorder="1" applyAlignment="1" applyProtection="1">
      <alignment horizontal="center" vertical="center" wrapText="1"/>
    </xf>
    <xf numFmtId="2" fontId="17" fillId="24" borderId="19" xfId="5" applyNumberFormat="1" applyFont="1" applyFill="1" applyBorder="1" applyAlignment="1" applyProtection="1">
      <alignment horizontal="center" vertical="center" wrapText="1"/>
    </xf>
    <xf numFmtId="0" fontId="14" fillId="36" borderId="18" xfId="0" applyFont="1" applyFill="1" applyBorder="1" applyAlignment="1" applyProtection="1">
      <alignment horizontal="center" vertical="center" wrapText="1"/>
    </xf>
    <xf numFmtId="0" fontId="14" fillId="36" borderId="19" xfId="0" applyFont="1" applyFill="1" applyBorder="1" applyAlignment="1" applyProtection="1">
      <alignment horizontal="center" vertical="center" wrapText="1"/>
    </xf>
    <xf numFmtId="0" fontId="94" fillId="24" borderId="17" xfId="21" applyFont="1" applyFill="1" applyBorder="1" applyAlignment="1" applyProtection="1">
      <alignment horizontal="center"/>
    </xf>
    <xf numFmtId="0" fontId="94" fillId="24" borderId="18" xfId="21" applyFont="1" applyFill="1" applyBorder="1" applyAlignment="1" applyProtection="1">
      <alignment horizontal="center"/>
    </xf>
    <xf numFmtId="0" fontId="94" fillId="24" borderId="19" xfId="21" applyFont="1" applyFill="1" applyBorder="1" applyAlignment="1" applyProtection="1">
      <alignment horizontal="center"/>
    </xf>
    <xf numFmtId="0" fontId="1" fillId="3" borderId="17" xfId="0" applyFont="1" applyFill="1" applyBorder="1" applyAlignment="1" applyProtection="1">
      <alignment horizontal="center"/>
    </xf>
    <xf numFmtId="0" fontId="1" fillId="3" borderId="18" xfId="0" applyFont="1" applyFill="1" applyBorder="1" applyAlignment="1" applyProtection="1">
      <alignment horizontal="center"/>
    </xf>
    <xf numFmtId="0" fontId="1" fillId="3" borderId="19" xfId="0" applyFont="1" applyFill="1" applyBorder="1" applyAlignment="1" applyProtection="1">
      <alignment horizontal="center"/>
    </xf>
    <xf numFmtId="0" fontId="94" fillId="36" borderId="37" xfId="21" applyFont="1" applyFill="1" applyBorder="1" applyAlignment="1" applyProtection="1">
      <alignment horizontal="center" vertical="center" wrapText="1"/>
    </xf>
    <xf numFmtId="0" fontId="94" fillId="36" borderId="55" xfId="21" applyFont="1" applyFill="1" applyBorder="1" applyAlignment="1" applyProtection="1">
      <alignment horizontal="center" vertical="center" wrapText="1"/>
    </xf>
    <xf numFmtId="0" fontId="94" fillId="36" borderId="63" xfId="21" applyFont="1" applyFill="1" applyBorder="1" applyAlignment="1" applyProtection="1">
      <alignment horizontal="center" vertical="center" wrapText="1"/>
    </xf>
    <xf numFmtId="0" fontId="94" fillId="3" borderId="17" xfId="21" applyFont="1" applyFill="1" applyBorder="1" applyAlignment="1" applyProtection="1">
      <alignment horizontal="center" vertical="center" wrapText="1"/>
    </xf>
    <xf numFmtId="0" fontId="94" fillId="3" borderId="19" xfId="21" applyFont="1" applyFill="1" applyBorder="1" applyAlignment="1" applyProtection="1">
      <alignment horizontal="center" vertical="center" wrapText="1"/>
    </xf>
    <xf numFmtId="0" fontId="14" fillId="3" borderId="17" xfId="0" applyFont="1" applyFill="1" applyBorder="1" applyAlignment="1" applyProtection="1">
      <alignment horizontal="center" vertical="center" wrapText="1"/>
    </xf>
    <xf numFmtId="0" fontId="14" fillId="3" borderId="18" xfId="0" applyFont="1" applyFill="1" applyBorder="1" applyAlignment="1" applyProtection="1">
      <alignment horizontal="center" vertical="center" wrapText="1"/>
    </xf>
    <xf numFmtId="0" fontId="1" fillId="0" borderId="106" xfId="0" applyFont="1" applyBorder="1" applyAlignment="1">
      <alignment horizontal="center" vertical="center" wrapText="1"/>
    </xf>
    <xf numFmtId="0" fontId="81" fillId="47" borderId="17" xfId="0" applyFont="1" applyFill="1" applyBorder="1" applyAlignment="1">
      <alignment horizontal="center" wrapText="1"/>
    </xf>
    <xf numFmtId="0" fontId="81" fillId="47" borderId="18" xfId="0" applyFont="1" applyFill="1" applyBorder="1" applyAlignment="1">
      <alignment horizontal="center" wrapText="1"/>
    </xf>
    <xf numFmtId="0" fontId="81" fillId="47" borderId="19" xfId="0" applyFont="1" applyFill="1" applyBorder="1" applyAlignment="1">
      <alignment horizontal="center" wrapText="1"/>
    </xf>
    <xf numFmtId="0" fontId="81" fillId="49" borderId="17" xfId="0" applyFont="1" applyFill="1" applyBorder="1" applyAlignment="1">
      <alignment horizontal="center"/>
    </xf>
    <xf numFmtId="0" fontId="81" fillId="49" borderId="18" xfId="0" applyFont="1" applyFill="1" applyBorder="1" applyAlignment="1">
      <alignment horizontal="center"/>
    </xf>
    <xf numFmtId="0" fontId="81" fillId="49" borderId="19" xfId="0" applyFont="1" applyFill="1" applyBorder="1" applyAlignment="1">
      <alignment horizontal="center"/>
    </xf>
    <xf numFmtId="0" fontId="0" fillId="48" borderId="17" xfId="0" applyFill="1" applyBorder="1" applyAlignment="1">
      <alignment horizontal="center"/>
    </xf>
    <xf numFmtId="0" fontId="0" fillId="48" borderId="18" xfId="0" applyFill="1" applyBorder="1" applyAlignment="1">
      <alignment horizontal="center"/>
    </xf>
    <xf numFmtId="0" fontId="0" fillId="48" borderId="19" xfId="0" applyFill="1" applyBorder="1" applyAlignment="1">
      <alignment horizontal="center"/>
    </xf>
    <xf numFmtId="0" fontId="0" fillId="34" borderId="17" xfId="0" applyFill="1" applyBorder="1" applyAlignment="1">
      <alignment horizontal="center"/>
    </xf>
    <xf numFmtId="0" fontId="0" fillId="34" borderId="18" xfId="0" applyFill="1" applyBorder="1" applyAlignment="1">
      <alignment horizontal="center"/>
    </xf>
    <xf numFmtId="0" fontId="0" fillId="34" borderId="19" xfId="0" applyFill="1" applyBorder="1" applyAlignment="1">
      <alignment horizontal="center"/>
    </xf>
    <xf numFmtId="0" fontId="81" fillId="35" borderId="34" xfId="0" applyFont="1" applyFill="1" applyBorder="1" applyAlignment="1" applyProtection="1">
      <alignment horizontal="center" vertical="center"/>
    </xf>
    <xf numFmtId="0" fontId="81" fillId="35" borderId="66" xfId="0" applyFont="1" applyFill="1" applyBorder="1" applyAlignment="1" applyProtection="1">
      <alignment horizontal="center" vertical="center"/>
    </xf>
    <xf numFmtId="0" fontId="81" fillId="35" borderId="83" xfId="0" applyFont="1" applyFill="1" applyBorder="1" applyAlignment="1" applyProtection="1">
      <alignment horizontal="center" vertical="center"/>
    </xf>
    <xf numFmtId="0" fontId="81" fillId="47" borderId="34" xfId="0" applyFont="1" applyFill="1" applyBorder="1" applyAlignment="1" applyProtection="1">
      <alignment horizontal="center" wrapText="1"/>
    </xf>
    <xf numFmtId="0" fontId="81" fillId="47" borderId="66" xfId="0" applyFont="1" applyFill="1" applyBorder="1" applyAlignment="1" applyProtection="1">
      <alignment horizontal="center" wrapText="1"/>
    </xf>
    <xf numFmtId="0" fontId="81" fillId="47" borderId="18" xfId="0" applyFont="1" applyFill="1" applyBorder="1" applyAlignment="1" applyProtection="1">
      <alignment horizontal="center" wrapText="1"/>
    </xf>
    <xf numFmtId="0" fontId="81" fillId="47" borderId="19" xfId="0" applyFont="1" applyFill="1" applyBorder="1" applyAlignment="1" applyProtection="1">
      <alignment horizontal="center" wrapText="1"/>
    </xf>
    <xf numFmtId="0" fontId="81" fillId="49" borderId="17" xfId="0" applyFont="1" applyFill="1" applyBorder="1" applyAlignment="1" applyProtection="1">
      <alignment horizontal="center"/>
    </xf>
    <xf numFmtId="0" fontId="81" fillId="49" borderId="18" xfId="0" applyFont="1" applyFill="1" applyBorder="1" applyAlignment="1" applyProtection="1">
      <alignment horizontal="center"/>
    </xf>
    <xf numFmtId="0" fontId="81" fillId="49" borderId="19" xfId="0" applyFont="1" applyFill="1" applyBorder="1" applyAlignment="1" applyProtection="1">
      <alignment horizontal="center"/>
    </xf>
    <xf numFmtId="0" fontId="0" fillId="48" borderId="17" xfId="0" applyFill="1" applyBorder="1" applyAlignment="1" applyProtection="1">
      <alignment horizontal="center"/>
    </xf>
    <xf numFmtId="0" fontId="0" fillId="48" borderId="18" xfId="0" applyFill="1" applyBorder="1" applyAlignment="1" applyProtection="1">
      <alignment horizontal="center"/>
    </xf>
    <xf numFmtId="0" fontId="0" fillId="48" borderId="19" xfId="0" applyFill="1" applyBorder="1" applyAlignment="1" applyProtection="1">
      <alignment horizontal="center"/>
    </xf>
    <xf numFmtId="0" fontId="0" fillId="34" borderId="17" xfId="0" applyFill="1" applyBorder="1" applyAlignment="1" applyProtection="1">
      <alignment horizontal="center"/>
    </xf>
    <xf numFmtId="0" fontId="0" fillId="34" borderId="18" xfId="0" applyFill="1" applyBorder="1" applyAlignment="1" applyProtection="1">
      <alignment horizontal="center"/>
    </xf>
    <xf numFmtId="0" fontId="0" fillId="34" borderId="19" xfId="0" applyFill="1" applyBorder="1" applyAlignment="1" applyProtection="1">
      <alignment horizontal="center"/>
    </xf>
    <xf numFmtId="0" fontId="1" fillId="0" borderId="0" xfId="0" applyFont="1" applyBorder="1" applyAlignment="1">
      <alignment horizontal="center" vertical="center" wrapText="1"/>
    </xf>
    <xf numFmtId="0" fontId="14" fillId="17" borderId="42" xfId="0" applyFont="1" applyFill="1" applyBorder="1" applyAlignment="1">
      <alignment horizontal="center"/>
    </xf>
    <xf numFmtId="0" fontId="28" fillId="3" borderId="57" xfId="17" applyFont="1" applyFill="1" applyBorder="1" applyAlignment="1">
      <alignment horizontal="center"/>
    </xf>
    <xf numFmtId="0" fontId="28" fillId="3" borderId="33" xfId="17" applyFont="1" applyFill="1" applyBorder="1" applyAlignment="1">
      <alignment horizontal="center"/>
    </xf>
    <xf numFmtId="0" fontId="14" fillId="17" borderId="42" xfId="0" applyFont="1" applyFill="1" applyBorder="1" applyAlignment="1">
      <alignment horizontal="center" wrapText="1"/>
    </xf>
    <xf numFmtId="0" fontId="6" fillId="18" borderId="42" xfId="5" applyFont="1" applyFill="1" applyBorder="1" applyAlignment="1" applyProtection="1">
      <alignment horizontal="center" vertical="center" wrapText="1"/>
      <protection locked="0"/>
    </xf>
    <xf numFmtId="0" fontId="28" fillId="3" borderId="0" xfId="17" applyFont="1" applyFill="1" applyBorder="1" applyAlignment="1">
      <alignment horizontal="center"/>
    </xf>
    <xf numFmtId="0" fontId="28" fillId="3" borderId="49" xfId="17" applyFont="1" applyFill="1" applyBorder="1" applyAlignment="1">
      <alignment horizontal="center"/>
    </xf>
    <xf numFmtId="0" fontId="38" fillId="0" borderId="41" xfId="17" applyFont="1" applyBorder="1" applyAlignment="1">
      <alignment horizontal="center" vertical="center" wrapText="1"/>
    </xf>
    <xf numFmtId="0" fontId="38" fillId="0" borderId="52" xfId="17" applyFont="1" applyBorder="1" applyAlignment="1">
      <alignment horizontal="center" vertical="center" wrapText="1"/>
    </xf>
    <xf numFmtId="0" fontId="38" fillId="0" borderId="53" xfId="17" applyFont="1" applyBorder="1" applyAlignment="1">
      <alignment horizontal="center" vertical="center" wrapText="1"/>
    </xf>
    <xf numFmtId="0" fontId="28" fillId="0" borderId="37" xfId="17" applyFont="1" applyBorder="1" applyAlignment="1">
      <alignment horizontal="right"/>
    </xf>
    <xf numFmtId="0" fontId="28" fillId="0" borderId="55" xfId="17" applyFont="1" applyBorder="1" applyAlignment="1">
      <alignment horizontal="right"/>
    </xf>
    <xf numFmtId="0" fontId="28" fillId="16" borderId="17" xfId="17" applyFont="1" applyFill="1" applyBorder="1" applyAlignment="1">
      <alignment horizontal="center" wrapText="1"/>
    </xf>
    <xf numFmtId="0" fontId="28" fillId="16" borderId="18" xfId="17" applyFont="1" applyFill="1" applyBorder="1" applyAlignment="1">
      <alignment horizontal="center" wrapText="1"/>
    </xf>
    <xf numFmtId="0" fontId="28" fillId="16" borderId="19" xfId="17" applyFont="1" applyFill="1" applyBorder="1" applyAlignment="1">
      <alignment horizontal="center" wrapText="1"/>
    </xf>
    <xf numFmtId="0" fontId="28" fillId="0" borderId="5" xfId="17" applyFont="1" applyBorder="1" applyAlignment="1">
      <alignment horizontal="center" vertical="center" wrapText="1"/>
    </xf>
    <xf numFmtId="0" fontId="28" fillId="0" borderId="47" xfId="17" applyFont="1" applyBorder="1" applyAlignment="1">
      <alignment horizontal="center" vertical="center" wrapText="1"/>
    </xf>
    <xf numFmtId="0" fontId="28" fillId="0" borderId="10" xfId="17" applyFont="1" applyBorder="1" applyAlignment="1">
      <alignment horizontal="center" vertical="center" wrapText="1"/>
    </xf>
    <xf numFmtId="0" fontId="28" fillId="0" borderId="6" xfId="17" applyFont="1" applyFill="1" applyBorder="1" applyAlignment="1">
      <alignment horizontal="center" vertical="center" wrapText="1"/>
    </xf>
    <xf numFmtId="0" fontId="28" fillId="0" borderId="51" xfId="17" applyFont="1" applyFill="1" applyBorder="1" applyAlignment="1">
      <alignment horizontal="center" vertical="center" wrapText="1"/>
    </xf>
    <xf numFmtId="0" fontId="28" fillId="0" borderId="11" xfId="17" applyFont="1" applyFill="1" applyBorder="1" applyAlignment="1">
      <alignment horizontal="center" vertical="center" wrapText="1"/>
    </xf>
    <xf numFmtId="0" fontId="28" fillId="0" borderId="6" xfId="17" applyFont="1" applyBorder="1" applyAlignment="1">
      <alignment horizontal="center" vertical="center" wrapText="1"/>
    </xf>
    <xf numFmtId="0" fontId="28" fillId="0" borderId="51" xfId="17" applyFont="1" applyBorder="1" applyAlignment="1">
      <alignment horizontal="center" vertical="center" wrapText="1"/>
    </xf>
    <xf numFmtId="0" fontId="28" fillId="0" borderId="11" xfId="17" applyFont="1" applyBorder="1" applyAlignment="1">
      <alignment horizontal="center" vertical="center" wrapText="1"/>
    </xf>
    <xf numFmtId="0" fontId="2" fillId="3" borderId="57" xfId="17" applyFont="1" applyFill="1" applyBorder="1" applyAlignment="1">
      <alignment horizontal="center"/>
    </xf>
    <xf numFmtId="0" fontId="40" fillId="3" borderId="57" xfId="17" applyFill="1" applyBorder="1" applyAlignment="1">
      <alignment horizontal="center"/>
    </xf>
    <xf numFmtId="0" fontId="40" fillId="3" borderId="33" xfId="17" applyFill="1" applyBorder="1" applyAlignment="1">
      <alignment horizontal="center"/>
    </xf>
    <xf numFmtId="0" fontId="2" fillId="3" borderId="0" xfId="17" applyFont="1" applyFill="1" applyBorder="1" applyAlignment="1">
      <alignment horizontal="center"/>
    </xf>
    <xf numFmtId="0" fontId="40" fillId="3" borderId="0" xfId="17" applyFill="1" applyBorder="1" applyAlignment="1">
      <alignment horizontal="center"/>
    </xf>
    <xf numFmtId="0" fontId="40" fillId="3" borderId="49" xfId="17" applyFill="1" applyBorder="1" applyAlignment="1">
      <alignment horizontal="center"/>
    </xf>
    <xf numFmtId="0" fontId="28" fillId="0" borderId="0" xfId="17" applyFont="1" applyAlignment="1">
      <alignment horizontal="left" wrapText="1"/>
    </xf>
    <xf numFmtId="0" fontId="40" fillId="0" borderId="0" xfId="17" applyAlignment="1">
      <alignment horizontal="left" wrapText="1"/>
    </xf>
    <xf numFmtId="0" fontId="38" fillId="0" borderId="45" xfId="17" applyFont="1" applyBorder="1" applyAlignment="1">
      <alignment horizontal="center" vertical="center" wrapText="1"/>
    </xf>
    <xf numFmtId="0" fontId="28" fillId="0" borderId="25" xfId="17" applyFont="1" applyBorder="1" applyAlignment="1">
      <alignment horizontal="center" vertical="center" wrapText="1"/>
    </xf>
    <xf numFmtId="0" fontId="28" fillId="0" borderId="54" xfId="17" applyFont="1" applyBorder="1" applyAlignment="1">
      <alignment horizontal="center" vertical="center" wrapText="1"/>
    </xf>
    <xf numFmtId="0" fontId="28" fillId="0" borderId="14" xfId="17" applyFont="1" applyBorder="1" applyAlignment="1">
      <alignment horizontal="center" vertical="center" wrapText="1"/>
    </xf>
    <xf numFmtId="0" fontId="28" fillId="3" borderId="54" xfId="17" applyFont="1" applyFill="1" applyBorder="1" applyAlignment="1">
      <alignment horizontal="center"/>
    </xf>
    <xf numFmtId="0" fontId="28" fillId="3" borderId="38" xfId="17" applyFont="1" applyFill="1" applyBorder="1" applyAlignment="1">
      <alignment horizontal="center"/>
    </xf>
    <xf numFmtId="0" fontId="38" fillId="0" borderId="34" xfId="17" applyFont="1" applyBorder="1" applyAlignment="1">
      <alignment horizontal="center" vertical="center" wrapText="1"/>
    </xf>
    <xf numFmtId="0" fontId="38" fillId="0" borderId="39" xfId="17" applyFont="1" applyBorder="1" applyAlignment="1">
      <alignment horizontal="center" vertical="center" wrapText="1"/>
    </xf>
    <xf numFmtId="0" fontId="38" fillId="0" borderId="32" xfId="17" applyFont="1" applyBorder="1" applyAlignment="1">
      <alignment horizontal="center" vertical="center" wrapText="1"/>
    </xf>
    <xf numFmtId="0" fontId="14" fillId="17" borderId="42" xfId="0" applyFont="1" applyFill="1" applyBorder="1" applyAlignment="1">
      <alignment horizontal="center" vertical="center" wrapText="1"/>
    </xf>
    <xf numFmtId="0" fontId="6" fillId="18" borderId="37" xfId="5" applyFont="1" applyFill="1" applyBorder="1" applyAlignment="1" applyProtection="1">
      <alignment horizontal="center" vertical="center" wrapText="1"/>
      <protection locked="0"/>
    </xf>
    <xf numFmtId="169" fontId="6" fillId="9" borderId="37" xfId="1" applyNumberFormat="1" applyFont="1" applyFill="1" applyBorder="1" applyAlignment="1" applyProtection="1">
      <alignment horizontal="center" vertical="center"/>
      <protection locked="0"/>
    </xf>
    <xf numFmtId="169" fontId="6" fillId="9" borderId="55" xfId="1" applyNumberFormat="1" applyFont="1" applyFill="1" applyBorder="1" applyAlignment="1" applyProtection="1">
      <alignment horizontal="center" vertical="center"/>
      <protection locked="0"/>
    </xf>
    <xf numFmtId="169" fontId="6" fillId="9" borderId="63" xfId="1" applyNumberFormat="1" applyFont="1" applyFill="1" applyBorder="1" applyAlignment="1" applyProtection="1">
      <alignment horizontal="center" vertical="center"/>
      <protection locked="0"/>
    </xf>
    <xf numFmtId="169" fontId="6" fillId="19" borderId="44" xfId="1" applyNumberFormat="1" applyFont="1" applyFill="1" applyBorder="1" applyAlignment="1" applyProtection="1">
      <alignment horizontal="center" vertical="center"/>
      <protection locked="0"/>
    </xf>
    <xf numFmtId="169" fontId="6" fillId="19" borderId="55" xfId="1" applyNumberFormat="1" applyFont="1" applyFill="1" applyBorder="1" applyAlignment="1" applyProtection="1">
      <alignment horizontal="center" vertical="center"/>
      <protection locked="0"/>
    </xf>
    <xf numFmtId="169" fontId="6" fillId="19" borderId="63" xfId="1" applyNumberFormat="1" applyFont="1" applyFill="1" applyBorder="1" applyAlignment="1" applyProtection="1">
      <alignment horizontal="center" vertical="center"/>
      <protection locked="0"/>
    </xf>
    <xf numFmtId="0" fontId="28" fillId="3" borderId="61" xfId="17" applyFont="1" applyFill="1" applyBorder="1" applyAlignment="1">
      <alignment horizontal="center" vertical="center"/>
    </xf>
    <xf numFmtId="0" fontId="28" fillId="3" borderId="29" xfId="17" applyFont="1" applyFill="1" applyBorder="1" applyAlignment="1">
      <alignment horizontal="center" vertical="center"/>
    </xf>
    <xf numFmtId="0" fontId="28" fillId="3" borderId="50" xfId="17" applyFont="1" applyFill="1" applyBorder="1" applyAlignment="1">
      <alignment horizontal="center" vertical="center"/>
    </xf>
    <xf numFmtId="0" fontId="28" fillId="3" borderId="23" xfId="17" applyFont="1" applyFill="1" applyBorder="1" applyAlignment="1">
      <alignment horizontal="center" vertical="center"/>
    </xf>
    <xf numFmtId="0" fontId="28" fillId="3" borderId="57" xfId="17" applyFont="1" applyFill="1" applyBorder="1" applyAlignment="1">
      <alignment horizontal="center" vertical="center"/>
    </xf>
    <xf numFmtId="0" fontId="28" fillId="3" borderId="33" xfId="17" applyFont="1" applyFill="1" applyBorder="1" applyAlignment="1">
      <alignment horizontal="center" vertical="center"/>
    </xf>
    <xf numFmtId="0" fontId="6" fillId="9" borderId="48" xfId="1" applyFont="1" applyFill="1" applyBorder="1" applyAlignment="1" applyProtection="1">
      <alignment horizontal="center" vertical="center" wrapText="1"/>
      <protection locked="0"/>
    </xf>
    <xf numFmtId="0" fontId="6" fillId="9" borderId="49" xfId="1" applyFont="1" applyFill="1" applyBorder="1" applyAlignment="1" applyProtection="1">
      <alignment horizontal="center" vertical="center" wrapText="1"/>
      <protection locked="0"/>
    </xf>
    <xf numFmtId="0" fontId="6" fillId="9" borderId="33" xfId="1" applyFont="1" applyFill="1" applyBorder="1" applyAlignment="1" applyProtection="1">
      <alignment horizontal="center" vertical="center" wrapText="1"/>
      <protection locked="0"/>
    </xf>
    <xf numFmtId="169" fontId="6" fillId="19" borderId="136" xfId="1" applyNumberFormat="1" applyFont="1" applyFill="1" applyBorder="1" applyAlignment="1" applyProtection="1">
      <alignment horizontal="center" vertical="center"/>
      <protection locked="0"/>
    </xf>
    <xf numFmtId="169" fontId="6" fillId="19" borderId="137" xfId="1" applyNumberFormat="1" applyFont="1" applyFill="1" applyBorder="1" applyAlignment="1" applyProtection="1">
      <alignment horizontal="center" vertical="center"/>
      <protection locked="0"/>
    </xf>
    <xf numFmtId="0" fontId="6" fillId="9" borderId="38" xfId="1" applyFont="1" applyFill="1" applyBorder="1" applyAlignment="1" applyProtection="1">
      <alignment horizontal="center" vertical="center" wrapText="1"/>
      <protection locked="0"/>
    </xf>
    <xf numFmtId="0" fontId="6" fillId="9" borderId="68" xfId="1" applyFont="1" applyFill="1" applyBorder="1" applyAlignment="1" applyProtection="1">
      <alignment horizontal="center" vertical="center" wrapText="1"/>
      <protection locked="0"/>
    </xf>
    <xf numFmtId="0" fontId="6" fillId="9" borderId="35" xfId="1" applyFont="1" applyFill="1" applyBorder="1" applyAlignment="1" applyProtection="1">
      <alignment horizontal="center" vertical="center" wrapText="1"/>
      <protection locked="0"/>
    </xf>
    <xf numFmtId="0" fontId="6" fillId="9" borderId="51" xfId="1" applyFont="1" applyFill="1" applyBorder="1" applyAlignment="1" applyProtection="1">
      <alignment horizontal="center" vertical="center" wrapText="1"/>
      <protection locked="0"/>
    </xf>
    <xf numFmtId="0" fontId="6" fillId="9" borderId="24" xfId="1" applyFont="1" applyFill="1" applyBorder="1" applyAlignment="1" applyProtection="1">
      <alignment horizontal="center" vertical="center" wrapText="1"/>
      <protection locked="0"/>
    </xf>
    <xf numFmtId="0" fontId="6" fillId="9" borderId="23" xfId="1" applyFont="1" applyFill="1" applyBorder="1" applyAlignment="1" applyProtection="1">
      <alignment horizontal="center" vertical="center" wrapText="1"/>
      <protection locked="0"/>
    </xf>
    <xf numFmtId="0" fontId="14" fillId="17" borderId="41" xfId="0" applyFont="1" applyFill="1" applyBorder="1" applyAlignment="1">
      <alignment horizontal="center" vertical="center"/>
    </xf>
    <xf numFmtId="0" fontId="14" fillId="17" borderId="53" xfId="0" applyFont="1" applyFill="1" applyBorder="1" applyAlignment="1">
      <alignment horizontal="center" vertical="center"/>
    </xf>
    <xf numFmtId="0" fontId="14" fillId="17" borderId="34" xfId="0" applyFont="1" applyFill="1" applyBorder="1" applyAlignment="1">
      <alignment horizontal="center" vertical="center" wrapText="1"/>
    </xf>
    <xf numFmtId="0" fontId="14" fillId="17" borderId="64" xfId="0" applyFont="1" applyFill="1" applyBorder="1" applyAlignment="1">
      <alignment horizontal="center" vertical="center" wrapText="1"/>
    </xf>
    <xf numFmtId="0" fontId="28" fillId="0" borderId="25" xfId="17" applyFont="1" applyBorder="1" applyAlignment="1">
      <alignment horizontal="left"/>
    </xf>
    <xf numFmtId="0" fontId="28" fillId="0" borderId="21" xfId="17" applyFont="1" applyBorder="1" applyAlignment="1">
      <alignment horizontal="left"/>
    </xf>
    <xf numFmtId="0" fontId="28" fillId="0" borderId="1" xfId="17" applyFont="1" applyBorder="1" applyAlignment="1">
      <alignment horizontal="left"/>
    </xf>
    <xf numFmtId="0" fontId="28" fillId="0" borderId="2" xfId="17" applyFont="1" applyBorder="1" applyAlignment="1">
      <alignment horizontal="left"/>
    </xf>
    <xf numFmtId="0" fontId="28" fillId="0" borderId="14" xfId="17" applyFont="1" applyBorder="1" applyAlignment="1">
      <alignment horizontal="left"/>
    </xf>
    <xf numFmtId="0" fontId="28" fillId="0" borderId="15" xfId="17" applyFont="1" applyBorder="1" applyAlignment="1">
      <alignment horizontal="left"/>
    </xf>
    <xf numFmtId="0" fontId="28" fillId="0" borderId="20" xfId="17" applyFont="1" applyBorder="1" applyAlignment="1">
      <alignment horizontal="center" vertical="center" wrapText="1"/>
    </xf>
    <xf numFmtId="0" fontId="28" fillId="0" borderId="48" xfId="17" applyFont="1" applyBorder="1" applyAlignment="1">
      <alignment horizontal="center" vertical="center" wrapText="1"/>
    </xf>
    <xf numFmtId="0" fontId="28" fillId="0" borderId="30" xfId="17" applyFont="1" applyBorder="1" applyAlignment="1">
      <alignment horizontal="center" vertical="center" wrapText="1"/>
    </xf>
    <xf numFmtId="0" fontId="28" fillId="0" borderId="5" xfId="17" applyFont="1" applyFill="1" applyBorder="1" applyAlignment="1">
      <alignment horizontal="center" vertical="center" wrapText="1"/>
    </xf>
    <xf numFmtId="0" fontId="28" fillId="0" borderId="47" xfId="17" applyFont="1" applyFill="1" applyBorder="1" applyAlignment="1">
      <alignment horizontal="center" vertical="center" wrapText="1"/>
    </xf>
    <xf numFmtId="0" fontId="28" fillId="0" borderId="10" xfId="17" applyFont="1" applyFill="1" applyBorder="1" applyAlignment="1">
      <alignment horizontal="center" vertical="center" wrapText="1"/>
    </xf>
    <xf numFmtId="0" fontId="28" fillId="0" borderId="7" xfId="17" applyFont="1" applyBorder="1" applyAlignment="1">
      <alignment horizontal="center" vertical="center" wrapText="1"/>
    </xf>
    <xf numFmtId="0" fontId="14" fillId="17" borderId="42" xfId="0" applyFont="1" applyFill="1" applyBorder="1" applyAlignment="1">
      <alignment horizontal="center" vertical="center"/>
    </xf>
    <xf numFmtId="0" fontId="28" fillId="0" borderId="56" xfId="17" applyFont="1" applyBorder="1" applyAlignment="1">
      <alignment horizontal="center" vertical="center" wrapText="1"/>
    </xf>
    <xf numFmtId="0" fontId="28" fillId="0" borderId="59" xfId="17" applyFont="1" applyBorder="1" applyAlignment="1">
      <alignment horizontal="center" vertical="center" wrapText="1"/>
    </xf>
    <xf numFmtId="0" fontId="28" fillId="0" borderId="23" xfId="17" applyFont="1" applyBorder="1" applyAlignment="1">
      <alignment horizontal="center" vertical="center" wrapText="1"/>
    </xf>
    <xf numFmtId="0" fontId="28" fillId="0" borderId="60" xfId="17" applyFont="1" applyBorder="1" applyAlignment="1">
      <alignment horizontal="center" vertical="center" wrapText="1"/>
    </xf>
    <xf numFmtId="0" fontId="28" fillId="0" borderId="61" xfId="17" applyFont="1" applyBorder="1" applyAlignment="1">
      <alignment horizontal="center" vertical="center" wrapText="1"/>
    </xf>
    <xf numFmtId="0" fontId="28" fillId="0" borderId="62" xfId="17" applyFont="1" applyBorder="1" applyAlignment="1">
      <alignment horizontal="center" vertical="center" wrapText="1"/>
    </xf>
    <xf numFmtId="0" fontId="6" fillId="18" borderId="41" xfId="1" applyFont="1" applyFill="1" applyBorder="1" applyAlignment="1" applyProtection="1">
      <alignment horizontal="center" vertical="center" wrapText="1"/>
      <protection locked="0"/>
    </xf>
    <xf numFmtId="0" fontId="6" fillId="18" borderId="53" xfId="1" applyFont="1" applyFill="1" applyBorder="1" applyAlignment="1" applyProtection="1">
      <alignment horizontal="center" vertical="center" wrapText="1"/>
      <protection locked="0"/>
    </xf>
    <xf numFmtId="169" fontId="6" fillId="9" borderId="5" xfId="1" applyNumberFormat="1" applyFont="1" applyFill="1" applyBorder="1" applyAlignment="1" applyProtection="1">
      <alignment horizontal="center" vertical="center"/>
      <protection locked="0"/>
    </xf>
    <xf numFmtId="169" fontId="6" fillId="9" borderId="6" xfId="1" applyNumberFormat="1" applyFont="1" applyFill="1" applyBorder="1" applyAlignment="1" applyProtection="1">
      <alignment horizontal="center" vertical="center"/>
      <protection locked="0"/>
    </xf>
    <xf numFmtId="0" fontId="6" fillId="9" borderId="8" xfId="1" applyFont="1" applyFill="1" applyBorder="1" applyAlignment="1" applyProtection="1">
      <alignment horizontal="center" vertical="center" wrapText="1"/>
      <protection locked="0"/>
    </xf>
    <xf numFmtId="0" fontId="6" fillId="9" borderId="4" xfId="1" applyFont="1" applyFill="1" applyBorder="1" applyAlignment="1" applyProtection="1">
      <alignment horizontal="center" vertical="center" wrapText="1"/>
      <protection locked="0"/>
    </xf>
    <xf numFmtId="169" fontId="6" fillId="9" borderId="4" xfId="1" applyNumberFormat="1" applyFont="1" applyFill="1" applyBorder="1" applyAlignment="1" applyProtection="1">
      <alignment horizontal="center" vertical="center" wrapText="1"/>
      <protection locked="0"/>
    </xf>
    <xf numFmtId="0" fontId="6" fillId="9" borderId="11" xfId="1" applyFont="1" applyFill="1" applyBorder="1" applyAlignment="1" applyProtection="1">
      <alignment horizontal="center" vertical="center" wrapText="1"/>
      <protection locked="0"/>
    </xf>
    <xf numFmtId="0" fontId="6" fillId="9" borderId="1" xfId="1" applyFont="1" applyFill="1" applyBorder="1" applyAlignment="1" applyProtection="1">
      <alignment horizontal="center" vertical="center" wrapText="1"/>
      <protection locked="0"/>
    </xf>
    <xf numFmtId="0" fontId="6" fillId="9" borderId="14" xfId="1" applyFont="1" applyFill="1" applyBorder="1" applyAlignment="1" applyProtection="1">
      <alignment horizontal="center" vertical="center" wrapText="1"/>
      <protection locked="0"/>
    </xf>
    <xf numFmtId="49" fontId="6" fillId="19" borderId="42" xfId="1" applyNumberFormat="1" applyFont="1" applyFill="1" applyBorder="1" applyAlignment="1" applyProtection="1">
      <alignment horizontal="center" vertical="center"/>
      <protection locked="0"/>
    </xf>
    <xf numFmtId="0" fontId="28" fillId="3" borderId="71" xfId="17" applyFont="1" applyFill="1" applyBorder="1" applyAlignment="1">
      <alignment horizontal="center" vertical="center"/>
    </xf>
    <xf numFmtId="0" fontId="28" fillId="3" borderId="70" xfId="17" applyFont="1" applyFill="1" applyBorder="1" applyAlignment="1">
      <alignment horizontal="center" vertical="center"/>
    </xf>
    <xf numFmtId="169" fontId="6" fillId="19" borderId="42" xfId="1" applyNumberFormat="1" applyFont="1" applyFill="1" applyBorder="1" applyAlignment="1" applyProtection="1">
      <alignment horizontal="center" vertical="center"/>
      <protection locked="0"/>
    </xf>
    <xf numFmtId="0" fontId="28" fillId="0" borderId="35" xfId="17" applyFont="1" applyFill="1" applyBorder="1" applyAlignment="1">
      <alignment horizontal="center" vertical="center" wrapText="1"/>
    </xf>
    <xf numFmtId="0" fontId="28" fillId="0" borderId="24" xfId="17" applyFont="1" applyFill="1" applyBorder="1" applyAlignment="1">
      <alignment horizontal="center" vertical="center" wrapText="1"/>
    </xf>
    <xf numFmtId="0" fontId="28" fillId="0" borderId="35" xfId="17" applyFont="1" applyBorder="1" applyAlignment="1">
      <alignment horizontal="center" vertical="center" wrapText="1"/>
    </xf>
    <xf numFmtId="0" fontId="28" fillId="0" borderId="24" xfId="17" applyFont="1" applyBorder="1" applyAlignment="1">
      <alignment horizontal="center" vertical="center" wrapText="1"/>
    </xf>
    <xf numFmtId="169" fontId="6" fillId="9" borderId="68" xfId="1" applyNumberFormat="1" applyFont="1" applyFill="1" applyBorder="1" applyAlignment="1" applyProtection="1">
      <alignment horizontal="center" vertical="center" wrapText="1"/>
      <protection locked="0"/>
    </xf>
    <xf numFmtId="169" fontId="6" fillId="9" borderId="70" xfId="1" applyNumberFormat="1" applyFont="1" applyFill="1" applyBorder="1" applyAlignment="1" applyProtection="1">
      <alignment horizontal="center" vertical="center" wrapText="1"/>
      <protection locked="0"/>
    </xf>
    <xf numFmtId="0" fontId="6" fillId="9" borderId="60" xfId="1" applyFont="1" applyFill="1" applyBorder="1" applyAlignment="1" applyProtection="1">
      <alignment horizontal="center" vertical="center" wrapText="1"/>
      <protection locked="0"/>
    </xf>
    <xf numFmtId="0" fontId="6" fillId="9" borderId="61" xfId="1" applyFont="1" applyFill="1" applyBorder="1" applyAlignment="1" applyProtection="1">
      <alignment horizontal="center" vertical="center" wrapText="1"/>
      <protection locked="0"/>
    </xf>
    <xf numFmtId="0" fontId="6" fillId="9" borderId="62" xfId="1" applyFont="1" applyFill="1" applyBorder="1" applyAlignment="1" applyProtection="1">
      <alignment horizontal="center" vertical="center" wrapText="1"/>
      <protection locked="0"/>
    </xf>
    <xf numFmtId="169" fontId="6" fillId="19" borderId="41" xfId="1" applyNumberFormat="1" applyFont="1" applyFill="1" applyBorder="1" applyAlignment="1" applyProtection="1">
      <alignment horizontal="center" vertical="center"/>
      <protection locked="0"/>
    </xf>
    <xf numFmtId="169" fontId="6" fillId="19" borderId="53" xfId="1" applyNumberFormat="1" applyFont="1" applyFill="1" applyBorder="1" applyAlignment="1" applyProtection="1">
      <alignment horizontal="center" vertical="center"/>
      <protection locked="0"/>
    </xf>
    <xf numFmtId="0" fontId="28" fillId="0" borderId="46" xfId="17" applyFont="1" applyBorder="1" applyAlignment="1">
      <alignment horizontal="center" vertical="center" wrapText="1"/>
    </xf>
    <xf numFmtId="0" fontId="28" fillId="0" borderId="36" xfId="17" applyFont="1" applyBorder="1" applyAlignment="1">
      <alignment horizontal="center" vertical="center" wrapText="1"/>
    </xf>
    <xf numFmtId="0" fontId="28" fillId="0" borderId="65" xfId="17" applyFont="1" applyBorder="1" applyAlignment="1">
      <alignment horizontal="center" vertical="center" wrapText="1"/>
    </xf>
    <xf numFmtId="0" fontId="28" fillId="0" borderId="67" xfId="17" applyFont="1" applyBorder="1" applyAlignment="1">
      <alignment horizontal="center" vertical="center" wrapText="1"/>
    </xf>
    <xf numFmtId="169" fontId="6" fillId="9" borderId="21" xfId="1" applyNumberFormat="1" applyFont="1" applyFill="1" applyBorder="1" applyAlignment="1" applyProtection="1">
      <alignment horizontal="center" vertical="center"/>
      <protection locked="0"/>
    </xf>
    <xf numFmtId="169" fontId="6" fillId="9" borderId="22" xfId="1" applyNumberFormat="1" applyFont="1" applyFill="1" applyBorder="1" applyAlignment="1" applyProtection="1">
      <alignment horizontal="center" vertical="center"/>
      <protection locked="0"/>
    </xf>
    <xf numFmtId="0" fontId="28" fillId="3" borderId="58" xfId="17" applyFont="1" applyFill="1" applyBorder="1" applyAlignment="1">
      <alignment horizontal="center" vertical="center"/>
    </xf>
    <xf numFmtId="0" fontId="28" fillId="3" borderId="69" xfId="17" applyFont="1" applyFill="1" applyBorder="1" applyAlignment="1">
      <alignment horizontal="center" vertical="center"/>
    </xf>
    <xf numFmtId="0" fontId="6" fillId="9" borderId="2" xfId="1" applyFont="1" applyFill="1" applyBorder="1" applyAlignment="1" applyProtection="1">
      <alignment horizontal="center" vertical="center" wrapText="1"/>
      <protection locked="0"/>
    </xf>
    <xf numFmtId="0" fontId="6" fillId="9" borderId="3" xfId="1" applyFont="1" applyFill="1" applyBorder="1" applyAlignment="1" applyProtection="1">
      <alignment horizontal="center" vertical="center" wrapText="1"/>
      <protection locked="0"/>
    </xf>
    <xf numFmtId="0" fontId="28" fillId="0" borderId="58" xfId="17" applyFont="1" applyBorder="1" applyAlignment="1">
      <alignment horizontal="center" vertical="center" wrapText="1"/>
    </xf>
    <xf numFmtId="0" fontId="28" fillId="0" borderId="69" xfId="17" applyFont="1" applyBorder="1" applyAlignment="1">
      <alignment horizontal="center" vertical="center" wrapText="1"/>
    </xf>
    <xf numFmtId="0" fontId="28" fillId="0" borderId="41" xfId="17" applyFont="1" applyBorder="1" applyAlignment="1">
      <alignment horizontal="center" vertical="center" wrapText="1"/>
    </xf>
    <xf numFmtId="0" fontId="28" fillId="0" borderId="53" xfId="17" applyFont="1" applyBorder="1" applyAlignment="1">
      <alignment horizontal="center" vertical="center" wrapText="1"/>
    </xf>
    <xf numFmtId="0" fontId="28" fillId="0" borderId="64" xfId="17" applyFont="1" applyFill="1" applyBorder="1" applyAlignment="1">
      <alignment horizontal="center" vertical="center" wrapText="1"/>
    </xf>
    <xf numFmtId="0" fontId="28" fillId="0" borderId="57" xfId="17" applyFont="1" applyFill="1" applyBorder="1" applyAlignment="1">
      <alignment horizontal="center" vertical="center" wrapText="1"/>
    </xf>
    <xf numFmtId="0" fontId="28" fillId="0" borderId="33" xfId="17" applyFont="1" applyFill="1" applyBorder="1" applyAlignment="1">
      <alignment horizontal="center" vertical="center" wrapText="1"/>
    </xf>
    <xf numFmtId="0" fontId="28" fillId="0" borderId="34" xfId="17" applyFont="1" applyBorder="1" applyAlignment="1">
      <alignment horizontal="center" vertical="center" wrapText="1"/>
    </xf>
    <xf numFmtId="0" fontId="28" fillId="0" borderId="39" xfId="17" applyFont="1" applyBorder="1" applyAlignment="1">
      <alignment horizontal="center" vertical="center" wrapText="1"/>
    </xf>
    <xf numFmtId="0" fontId="47" fillId="16" borderId="17" xfId="17" applyFont="1" applyFill="1" applyBorder="1" applyAlignment="1">
      <alignment horizontal="center" wrapText="1"/>
    </xf>
    <xf numFmtId="0" fontId="47" fillId="16" borderId="18" xfId="17" applyFont="1" applyFill="1" applyBorder="1" applyAlignment="1">
      <alignment horizontal="center" wrapText="1"/>
    </xf>
    <xf numFmtId="0" fontId="47" fillId="16" borderId="19" xfId="17" applyFont="1" applyFill="1" applyBorder="1" applyAlignment="1">
      <alignment horizontal="center" wrapText="1"/>
    </xf>
    <xf numFmtId="0" fontId="14" fillId="17" borderId="68" xfId="0" applyFont="1" applyFill="1" applyBorder="1" applyAlignment="1">
      <alignment horizontal="center" wrapText="1"/>
    </xf>
    <xf numFmtId="0" fontId="14" fillId="17" borderId="70" xfId="0" applyFont="1" applyFill="1" applyBorder="1" applyAlignment="1">
      <alignment horizontal="center" wrapText="1"/>
    </xf>
    <xf numFmtId="0" fontId="40" fillId="0" borderId="1" xfId="17" applyBorder="1" applyAlignment="1"/>
    <xf numFmtId="0" fontId="40" fillId="0" borderId="3" xfId="17" applyBorder="1" applyAlignment="1"/>
    <xf numFmtId="0" fontId="40" fillId="0" borderId="18" xfId="17" applyBorder="1" applyAlignment="1"/>
    <xf numFmtId="0" fontId="40" fillId="0" borderId="25" xfId="17" applyBorder="1" applyAlignment="1"/>
    <xf numFmtId="0" fontId="40" fillId="0" borderId="26" xfId="17" applyBorder="1" applyAlignment="1"/>
    <xf numFmtId="0" fontId="6" fillId="0" borderId="4" xfId="3" applyFont="1" applyBorder="1" applyAlignment="1" applyProtection="1">
      <alignment horizontal="left" vertical="center" wrapText="1"/>
    </xf>
    <xf numFmtId="0" fontId="3" fillId="11" borderId="4" xfId="0" applyFont="1" applyFill="1" applyBorder="1" applyAlignment="1" applyProtection="1">
      <alignment horizontal="left" vertical="center"/>
    </xf>
    <xf numFmtId="0" fontId="13" fillId="11" borderId="17" xfId="3" applyFont="1" applyFill="1" applyBorder="1" applyAlignment="1" applyProtection="1">
      <alignment horizontal="left" vertical="top" wrapText="1"/>
    </xf>
    <xf numFmtId="0" fontId="13" fillId="11" borderId="18" xfId="3" applyFont="1" applyFill="1" applyBorder="1" applyAlignment="1" applyProtection="1">
      <alignment horizontal="left" vertical="top" wrapText="1"/>
    </xf>
    <xf numFmtId="0" fontId="13" fillId="11" borderId="19" xfId="3" applyFont="1" applyFill="1" applyBorder="1" applyAlignment="1" applyProtection="1">
      <alignment horizontal="left" vertical="top" wrapText="1"/>
    </xf>
    <xf numFmtId="0" fontId="6" fillId="2" borderId="3" xfId="1" quotePrefix="1" applyNumberFormat="1" applyFont="1" applyFill="1" applyBorder="1" applyAlignment="1" applyProtection="1">
      <alignment horizontal="left" vertical="center" wrapText="1"/>
    </xf>
    <xf numFmtId="0" fontId="53" fillId="0" borderId="0" xfId="19" applyAlignment="1">
      <alignment horizontal="left" vertical="center" wrapText="1"/>
    </xf>
    <xf numFmtId="0" fontId="2" fillId="0" borderId="0" xfId="19" applyFont="1" applyAlignment="1">
      <alignment horizontal="left" vertical="center" wrapText="1" shrinkToFit="1"/>
    </xf>
    <xf numFmtId="0" fontId="2" fillId="0" borderId="0" xfId="19" applyFont="1" applyAlignment="1">
      <alignment horizontal="left" vertical="center" wrapText="1"/>
    </xf>
    <xf numFmtId="0" fontId="53" fillId="19" borderId="74" xfId="19" applyFill="1" applyBorder="1" applyAlignment="1">
      <alignment horizontal="center"/>
    </xf>
    <xf numFmtId="0" fontId="53" fillId="19" borderId="86" xfId="19" applyFill="1" applyBorder="1" applyAlignment="1">
      <alignment horizontal="center"/>
    </xf>
    <xf numFmtId="0" fontId="53" fillId="19" borderId="87" xfId="19" applyFill="1" applyBorder="1" applyAlignment="1">
      <alignment horizontal="center"/>
    </xf>
    <xf numFmtId="0" fontId="56" fillId="22" borderId="88" xfId="19" applyFont="1" applyFill="1" applyBorder="1" applyAlignment="1">
      <alignment horizontal="center" vertical="center" wrapText="1"/>
    </xf>
    <xf numFmtId="0" fontId="56" fillId="22" borderId="93" xfId="19" applyFont="1" applyFill="1" applyBorder="1" applyAlignment="1">
      <alignment horizontal="center" vertical="center" wrapText="1"/>
    </xf>
    <xf numFmtId="0" fontId="56" fillId="22" borderId="98" xfId="19" applyFont="1" applyFill="1" applyBorder="1" applyAlignment="1">
      <alignment horizontal="center" vertical="center" wrapText="1"/>
    </xf>
    <xf numFmtId="0" fontId="58" fillId="23" borderId="92" xfId="19" applyFont="1" applyFill="1" applyBorder="1" applyAlignment="1">
      <alignment horizontal="center" vertical="center"/>
    </xf>
    <xf numFmtId="0" fontId="58" fillId="23" borderId="97" xfId="19" applyFont="1" applyFill="1" applyBorder="1" applyAlignment="1">
      <alignment horizontal="center" vertical="center"/>
    </xf>
    <xf numFmtId="0" fontId="2" fillId="0" borderId="0" xfId="19" applyFont="1" applyAlignment="1">
      <alignment horizontal="left"/>
    </xf>
    <xf numFmtId="0" fontId="53" fillId="0" borderId="0" xfId="19" applyBorder="1" applyAlignment="1">
      <alignment horizontal="center"/>
    </xf>
    <xf numFmtId="0" fontId="53" fillId="8" borderId="74" xfId="19" applyFill="1" applyBorder="1" applyAlignment="1">
      <alignment horizontal="center" vertical="center" wrapText="1"/>
    </xf>
    <xf numFmtId="0" fontId="53" fillId="8" borderId="86" xfId="19" applyFill="1" applyBorder="1" applyAlignment="1">
      <alignment horizontal="center" vertical="center" wrapText="1"/>
    </xf>
    <xf numFmtId="0" fontId="53" fillId="8" borderId="87" xfId="19" applyFill="1" applyBorder="1" applyAlignment="1">
      <alignment horizontal="center" vertical="center" wrapText="1"/>
    </xf>
    <xf numFmtId="0" fontId="53" fillId="8" borderId="85" xfId="19" applyFill="1" applyBorder="1" applyAlignment="1">
      <alignment horizontal="center" vertical="center" wrapText="1"/>
    </xf>
    <xf numFmtId="0" fontId="56" fillId="22" borderId="80" xfId="19" applyFont="1" applyFill="1" applyBorder="1" applyAlignment="1">
      <alignment horizontal="center" vertical="center" wrapText="1"/>
    </xf>
    <xf numFmtId="0" fontId="56" fillId="22" borderId="79" xfId="19" applyFont="1" applyFill="1" applyBorder="1" applyAlignment="1">
      <alignment horizontal="center" vertical="center" wrapText="1"/>
    </xf>
    <xf numFmtId="0" fontId="53" fillId="5" borderId="34" xfId="19" applyFill="1" applyBorder="1" applyAlignment="1">
      <alignment horizontal="center"/>
    </xf>
    <xf numFmtId="0" fontId="53" fillId="5" borderId="66" xfId="19" applyFill="1" applyBorder="1" applyAlignment="1">
      <alignment horizontal="center"/>
    </xf>
    <xf numFmtId="0" fontId="53" fillId="5" borderId="83" xfId="19" applyFill="1" applyBorder="1" applyAlignment="1">
      <alignment horizontal="center"/>
    </xf>
    <xf numFmtId="0" fontId="53" fillId="5" borderId="32" xfId="19" applyFill="1" applyBorder="1" applyAlignment="1">
      <alignment horizontal="center"/>
    </xf>
    <xf numFmtId="0" fontId="53" fillId="5" borderId="27" xfId="19" applyFill="1" applyBorder="1" applyAlignment="1">
      <alignment horizontal="center"/>
    </xf>
    <xf numFmtId="0" fontId="53" fillId="5" borderId="73" xfId="19" applyFill="1" applyBorder="1" applyAlignment="1">
      <alignment horizontal="center"/>
    </xf>
    <xf numFmtId="0" fontId="57" fillId="19" borderId="34" xfId="19" applyFont="1" applyFill="1" applyBorder="1" applyAlignment="1">
      <alignment horizontal="center"/>
    </xf>
    <xf numFmtId="0" fontId="57" fillId="19" borderId="83" xfId="19" applyFont="1" applyFill="1" applyBorder="1" applyAlignment="1">
      <alignment horizontal="center"/>
    </xf>
    <xf numFmtId="0" fontId="57" fillId="19" borderId="17" xfId="19" applyFont="1" applyFill="1" applyBorder="1" applyAlignment="1">
      <alignment horizontal="center"/>
    </xf>
    <xf numFmtId="0" fontId="57" fillId="19" borderId="19" xfId="19" applyFont="1" applyFill="1" applyBorder="1" applyAlignment="1">
      <alignment horizontal="center"/>
    </xf>
    <xf numFmtId="0" fontId="57" fillId="19" borderId="18" xfId="19" applyFont="1" applyFill="1" applyBorder="1" applyAlignment="1">
      <alignment horizontal="center"/>
    </xf>
    <xf numFmtId="0" fontId="57" fillId="19" borderId="42" xfId="19" applyFont="1" applyFill="1" applyBorder="1" applyAlignment="1">
      <alignment horizontal="center"/>
    </xf>
    <xf numFmtId="0" fontId="56" fillId="19" borderId="17" xfId="19" applyFont="1" applyFill="1" applyBorder="1" applyAlignment="1">
      <alignment horizontal="center"/>
    </xf>
    <xf numFmtId="0" fontId="56" fillId="19" borderId="19" xfId="19" applyFont="1" applyFill="1" applyBorder="1" applyAlignment="1">
      <alignment horizontal="center"/>
    </xf>
    <xf numFmtId="0" fontId="56" fillId="19" borderId="18" xfId="19" applyFont="1" applyFill="1" applyBorder="1" applyAlignment="1">
      <alignment horizontal="center"/>
    </xf>
    <xf numFmtId="0" fontId="53" fillId="23" borderId="42" xfId="19" applyFill="1" applyBorder="1" applyAlignment="1">
      <alignment horizontal="center"/>
    </xf>
    <xf numFmtId="0" fontId="56" fillId="22" borderId="81" xfId="19" applyFont="1" applyFill="1" applyBorder="1" applyAlignment="1">
      <alignment horizontal="center" vertical="center" wrapText="1"/>
    </xf>
    <xf numFmtId="0" fontId="56" fillId="19" borderId="42" xfId="19" applyFont="1" applyFill="1" applyBorder="1" applyAlignment="1">
      <alignment horizontal="center"/>
    </xf>
    <xf numFmtId="0" fontId="56" fillId="0" borderId="0" xfId="19" applyFont="1" applyBorder="1" applyAlignment="1">
      <alignment horizontal="center"/>
    </xf>
    <xf numFmtId="0" fontId="53" fillId="19" borderId="42" xfId="19" applyFill="1" applyBorder="1" applyAlignment="1">
      <alignment horizontal="center"/>
    </xf>
    <xf numFmtId="0" fontId="53" fillId="5" borderId="42" xfId="19" applyFill="1" applyBorder="1" applyAlignment="1">
      <alignment horizontal="center"/>
    </xf>
    <xf numFmtId="0" fontId="56" fillId="5" borderId="42" xfId="19" applyFont="1" applyFill="1" applyBorder="1" applyAlignment="1">
      <alignment horizontal="center"/>
    </xf>
    <xf numFmtId="0" fontId="56" fillId="22" borderId="80" xfId="19" applyFont="1" applyFill="1" applyBorder="1" applyAlignment="1">
      <alignment horizontal="center" vertical="center"/>
    </xf>
    <xf numFmtId="0" fontId="56" fillId="22" borderId="79" xfId="19" applyFont="1" applyFill="1" applyBorder="1" applyAlignment="1">
      <alignment horizontal="center" vertical="center"/>
    </xf>
    <xf numFmtId="0" fontId="53" fillId="19" borderId="42" xfId="19" applyFill="1" applyBorder="1" applyAlignment="1">
      <alignment horizontal="left"/>
    </xf>
    <xf numFmtId="0" fontId="38" fillId="21" borderId="42" xfId="19" applyFont="1" applyFill="1" applyBorder="1" applyAlignment="1">
      <alignment horizontal="center"/>
    </xf>
    <xf numFmtId="0" fontId="56" fillId="22" borderId="78" xfId="19" applyFont="1" applyFill="1" applyBorder="1" applyAlignment="1">
      <alignment horizontal="center" vertical="center"/>
    </xf>
    <xf numFmtId="0" fontId="28" fillId="56" borderId="1" xfId="1" applyFont="1" applyFill="1" applyBorder="1" applyAlignment="1" applyProtection="1">
      <alignment horizontal="left" vertical="center"/>
      <protection locked="0"/>
    </xf>
    <xf numFmtId="0" fontId="28" fillId="56" borderId="3" xfId="1" applyFont="1" applyFill="1" applyBorder="1" applyAlignment="1" applyProtection="1">
      <alignment horizontal="left" vertical="center"/>
      <protection locked="0"/>
    </xf>
    <xf numFmtId="0" fontId="2" fillId="0" borderId="30" xfId="1" applyFont="1" applyBorder="1" applyAlignment="1" applyProtection="1">
      <alignment horizontal="left" vertical="top" wrapText="1" indent="2"/>
      <protection locked="0"/>
    </xf>
    <xf numFmtId="0" fontId="2" fillId="0" borderId="3" xfId="1" applyFont="1" applyBorder="1" applyAlignment="1" applyProtection="1">
      <alignment horizontal="left" vertical="top" wrapText="1" indent="2"/>
      <protection locked="0"/>
    </xf>
    <xf numFmtId="0" fontId="28" fillId="55" borderId="1" xfId="1" applyFont="1" applyFill="1" applyBorder="1" applyAlignment="1" applyProtection="1">
      <alignment horizontal="left" vertical="center" wrapText="1"/>
      <protection locked="0"/>
    </xf>
    <xf numFmtId="0" fontId="28" fillId="55" borderId="3" xfId="1" applyFont="1" applyFill="1" applyBorder="1" applyAlignment="1" applyProtection="1">
      <alignment horizontal="left" vertical="center" wrapText="1"/>
      <protection locked="0"/>
    </xf>
    <xf numFmtId="0" fontId="28" fillId="54" borderId="1" xfId="1" applyFont="1" applyFill="1" applyBorder="1" applyAlignment="1" applyProtection="1">
      <alignment horizontal="center" vertical="center" wrapText="1"/>
      <protection locked="0"/>
    </xf>
    <xf numFmtId="0" fontId="28" fillId="54" borderId="2" xfId="1" applyFont="1" applyFill="1" applyBorder="1" applyAlignment="1" applyProtection="1">
      <alignment horizontal="center" vertical="center" wrapText="1"/>
      <protection locked="0"/>
    </xf>
    <xf numFmtId="0" fontId="28" fillId="56" borderId="1" xfId="1" applyFont="1" applyFill="1" applyBorder="1" applyAlignment="1" applyProtection="1">
      <alignment horizontal="left" vertical="center" wrapText="1"/>
      <protection locked="0"/>
    </xf>
    <xf numFmtId="0" fontId="28" fillId="56" borderId="3" xfId="1" applyFont="1" applyFill="1" applyBorder="1" applyAlignment="1" applyProtection="1">
      <alignment horizontal="left" vertical="center" wrapText="1"/>
      <protection locked="0"/>
    </xf>
    <xf numFmtId="0" fontId="2" fillId="0" borderId="0" xfId="1" applyFont="1" applyAlignment="1" applyProtection="1">
      <alignment vertical="top" wrapText="1"/>
      <protection locked="0"/>
    </xf>
    <xf numFmtId="0" fontId="55" fillId="16" borderId="34" xfId="1" applyFont="1" applyFill="1" applyBorder="1" applyAlignment="1" applyProtection="1">
      <alignment horizontal="center"/>
      <protection locked="0"/>
    </xf>
    <xf numFmtId="0" fontId="55" fillId="16" borderId="66" xfId="1" applyFont="1" applyFill="1" applyBorder="1" applyAlignment="1" applyProtection="1">
      <alignment horizontal="center"/>
      <protection locked="0"/>
    </xf>
    <xf numFmtId="0" fontId="55" fillId="16" borderId="83" xfId="1" applyFont="1" applyFill="1" applyBorder="1" applyAlignment="1" applyProtection="1">
      <alignment horizontal="center"/>
      <protection locked="0"/>
    </xf>
    <xf numFmtId="0" fontId="28" fillId="16" borderId="32" xfId="1" applyFont="1" applyFill="1" applyBorder="1" applyAlignment="1" applyProtection="1">
      <alignment horizontal="center"/>
      <protection locked="0"/>
    </xf>
    <xf numFmtId="0" fontId="28" fillId="16" borderId="27" xfId="1" applyFont="1" applyFill="1" applyBorder="1" applyAlignment="1" applyProtection="1">
      <alignment horizontal="center"/>
      <protection locked="0"/>
    </xf>
    <xf numFmtId="0" fontId="28" fillId="16" borderId="73" xfId="1" applyFont="1" applyFill="1" applyBorder="1" applyAlignment="1" applyProtection="1">
      <alignment horizontal="center"/>
      <protection locked="0"/>
    </xf>
    <xf numFmtId="0" fontId="28" fillId="0" borderId="2" xfId="1" applyFont="1" applyBorder="1" applyAlignment="1" applyProtection="1">
      <alignment horizontal="left"/>
      <protection locked="0"/>
    </xf>
    <xf numFmtId="0" fontId="28" fillId="0" borderId="3" xfId="1" applyFont="1" applyBorder="1" applyAlignment="1" applyProtection="1">
      <alignment horizontal="left"/>
      <protection locked="0"/>
    </xf>
    <xf numFmtId="0" fontId="28" fillId="55" borderId="1" xfId="1" applyFont="1" applyFill="1" applyBorder="1" applyAlignment="1" applyProtection="1">
      <alignment horizontal="left"/>
      <protection locked="0"/>
    </xf>
    <xf numFmtId="0" fontId="28" fillId="55" borderId="2" xfId="1" applyFont="1" applyFill="1" applyBorder="1" applyAlignment="1" applyProtection="1">
      <alignment horizontal="left"/>
      <protection locked="0"/>
    </xf>
    <xf numFmtId="0" fontId="87" fillId="0" borderId="0" xfId="1" applyFont="1" applyFill="1" applyBorder="1" applyAlignment="1">
      <alignment horizontal="left" wrapText="1" indent="4"/>
    </xf>
    <xf numFmtId="0" fontId="87" fillId="0" borderId="0" xfId="1" applyFont="1" applyAlignment="1">
      <alignment horizontal="left" wrapText="1"/>
    </xf>
    <xf numFmtId="0" fontId="87" fillId="0" borderId="4" xfId="1" applyFont="1" applyBorder="1" applyAlignment="1">
      <alignment horizontal="center"/>
    </xf>
    <xf numFmtId="0" fontId="87" fillId="0" borderId="4" xfId="1" applyFont="1" applyBorder="1" applyAlignment="1">
      <alignment horizontal="left"/>
    </xf>
    <xf numFmtId="0" fontId="87" fillId="0" borderId="0" xfId="1" applyFont="1" applyAlignment="1">
      <alignment horizontal="left" wrapText="1" indent="4"/>
    </xf>
    <xf numFmtId="0" fontId="87" fillId="0" borderId="1" xfId="1" applyFont="1" applyBorder="1" applyAlignment="1">
      <alignment horizontal="left" vertical="top" wrapText="1"/>
    </xf>
    <xf numFmtId="0" fontId="87" fillId="0" borderId="3" xfId="1" applyFont="1" applyBorder="1" applyAlignment="1">
      <alignment horizontal="left" vertical="top" wrapText="1"/>
    </xf>
    <xf numFmtId="0" fontId="87" fillId="0" borderId="1" xfId="1" applyFont="1" applyBorder="1" applyAlignment="1">
      <alignment horizontal="center"/>
    </xf>
    <xf numFmtId="0" fontId="87" fillId="0" borderId="3" xfId="1" applyFont="1" applyBorder="1" applyAlignment="1">
      <alignment horizontal="center"/>
    </xf>
    <xf numFmtId="0" fontId="88" fillId="0" borderId="1" xfId="1" applyFont="1" applyBorder="1" applyAlignment="1">
      <alignment horizontal="left" vertical="top" wrapText="1"/>
    </xf>
    <xf numFmtId="0" fontId="88" fillId="0" borderId="3" xfId="1" applyFont="1" applyBorder="1" applyAlignment="1">
      <alignment horizontal="left" vertical="top" wrapText="1"/>
    </xf>
    <xf numFmtId="0" fontId="87" fillId="0" borderId="1" xfId="1" applyFont="1" applyBorder="1" applyAlignment="1">
      <alignment horizontal="center" wrapText="1"/>
    </xf>
    <xf numFmtId="0" fontId="87" fillId="0" borderId="3" xfId="1" applyFont="1" applyBorder="1" applyAlignment="1">
      <alignment horizontal="center" wrapText="1"/>
    </xf>
    <xf numFmtId="0" fontId="88" fillId="0" borderId="0" xfId="1" applyFont="1" applyAlignment="1">
      <alignment horizontal="center"/>
    </xf>
    <xf numFmtId="0" fontId="87" fillId="0" borderId="0" xfId="1" applyFont="1" applyAlignment="1">
      <alignment horizontal="center"/>
    </xf>
    <xf numFmtId="0" fontId="87" fillId="0" borderId="0" xfId="1" applyFont="1" applyAlignment="1">
      <alignment horizontal="left" vertical="top" wrapText="1"/>
    </xf>
    <xf numFmtId="0" fontId="87" fillId="0" borderId="0" xfId="1" applyFont="1" applyAlignment="1">
      <alignment horizontal="left" vertical="center" wrapText="1"/>
    </xf>
    <xf numFmtId="0" fontId="87" fillId="0" borderId="0" xfId="1" applyFont="1" applyAlignment="1">
      <alignment horizontal="left" vertical="justify" wrapText="1"/>
    </xf>
  </cellXfs>
  <cellStyles count="22">
    <cellStyle name="Euro" xfId="16" xr:uid="{00000000-0005-0000-0000-000000000000}"/>
    <cellStyle name="Euro 2" xfId="18" xr:uid="{00000000-0005-0000-0000-000001000000}"/>
    <cellStyle name="Euro 3" xfId="20" xr:uid="{00000000-0005-0000-0000-000002000000}"/>
    <cellStyle name="Hipervínculo" xfId="21" builtinId="8"/>
    <cellStyle name="Hipervínculo 2_XXXISFT.v.0.0_FEI09_AYTO_10_Entidad_P1_Def" xfId="9" xr:uid="{00000000-0005-0000-0000-000004000000}"/>
    <cellStyle name="Moneda" xfId="6" builtinId="4"/>
    <cellStyle name="Moneda 2" xfId="13" xr:uid="{00000000-0005-0000-0000-000006000000}"/>
    <cellStyle name="Normal" xfId="0" builtinId="0"/>
    <cellStyle name="Normal 2" xfId="1" xr:uid="{00000000-0005-0000-0000-000008000000}"/>
    <cellStyle name="Normal 2 2" xfId="3" xr:uid="{00000000-0005-0000-0000-000009000000}"/>
    <cellStyle name="Normal 2 3" xfId="15" xr:uid="{00000000-0005-0000-0000-00000A000000}"/>
    <cellStyle name="Normal 2_4511ISFT.v.0.0_FR_02_11_CEPAIM_Productivo1" xfId="12" xr:uid="{00000000-0005-0000-0000-00000B000000}"/>
    <cellStyle name="Normal 2_4511ISFT.v.0.0_FR_02_11_CEPAIM_Vulnerables.1" xfId="8" xr:uid="{00000000-0005-0000-0000-00000C000000}"/>
    <cellStyle name="Normal 2_MODELO  JAVIER MODIFICADO Informe verificación RG" xfId="14" xr:uid="{00000000-0005-0000-0000-00000D000000}"/>
    <cellStyle name="Normal 3" xfId="2" xr:uid="{00000000-0005-0000-0000-00000E000000}"/>
    <cellStyle name="Normal 3_4511ISFT.v.0.0_FR_02_11_CEPAIM_Vulnerables.1" xfId="11" xr:uid="{00000000-0005-0000-0000-00000F000000}"/>
    <cellStyle name="Normal 4" xfId="17" xr:uid="{00000000-0005-0000-0000-000010000000}"/>
    <cellStyle name="Normal 4 2" xfId="5" xr:uid="{00000000-0005-0000-0000-000011000000}"/>
    <cellStyle name="Normal 5" xfId="19" xr:uid="{00000000-0005-0000-0000-000012000000}"/>
    <cellStyle name="Porcentaje" xfId="7" builtinId="5"/>
    <cellStyle name="Porcentaje 2" xfId="4" xr:uid="{00000000-0005-0000-0000-000014000000}"/>
    <cellStyle name="Porcentaje 3 2" xfId="10" xr:uid="{00000000-0005-0000-0000-000015000000}"/>
  </cellStyles>
  <dxfs count="0"/>
  <tableStyles count="0" defaultTableStyle="TableStyleMedium2" defaultPivotStyle="PivotStyleLight16"/>
  <colors>
    <mruColors>
      <color rgb="FFFFFF99"/>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5.jpeg"/><Relationship Id="rId1" Type="http://schemas.openxmlformats.org/officeDocument/2006/relationships/image" Target="../media/image11.wmf"/></Relationships>
</file>

<file path=xl/drawings/_rels/drawing11.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6.jpeg"/><Relationship Id="rId1" Type="http://schemas.openxmlformats.org/officeDocument/2006/relationships/image" Target="../media/image11.wmf"/></Relationships>
</file>

<file path=xl/drawings/_rels/drawing12.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7.jpeg"/><Relationship Id="rId1" Type="http://schemas.openxmlformats.org/officeDocument/2006/relationships/image" Target="../media/image11.wmf"/></Relationships>
</file>

<file path=xl/drawings/_rels/drawing13.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8.jpeg"/><Relationship Id="rId1" Type="http://schemas.openxmlformats.org/officeDocument/2006/relationships/image" Target="../media/image11.wmf"/></Relationships>
</file>

<file path=xl/drawings/_rels/drawing14.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6.jpeg"/><Relationship Id="rId1" Type="http://schemas.openxmlformats.org/officeDocument/2006/relationships/image" Target="../media/image11.wmf"/></Relationships>
</file>

<file path=xl/drawings/_rels/drawing15.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7.jpeg"/><Relationship Id="rId1" Type="http://schemas.openxmlformats.org/officeDocument/2006/relationships/image" Target="../media/image11.wmf"/></Relationships>
</file>

<file path=xl/drawings/_rels/drawing16.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9.jpeg"/><Relationship Id="rId1" Type="http://schemas.openxmlformats.org/officeDocument/2006/relationships/image" Target="../media/image11.wmf"/></Relationships>
</file>

<file path=xl/drawings/_rels/drawing17.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6.jpeg"/><Relationship Id="rId1" Type="http://schemas.openxmlformats.org/officeDocument/2006/relationships/image" Target="../media/image11.wmf"/></Relationships>
</file>

<file path=xl/drawings/_rels/drawing18.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21.wmf"/></Relationships>
</file>

<file path=xl/drawings/_rels/drawing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png"/><Relationship Id="rId1" Type="http://schemas.openxmlformats.org/officeDocument/2006/relationships/image" Target="../media/image22.jpeg"/><Relationship Id="rId5" Type="http://schemas.openxmlformats.org/officeDocument/2006/relationships/image" Target="../media/image13.emf"/><Relationship Id="rId4" Type="http://schemas.openxmlformats.org/officeDocument/2006/relationships/image" Target="../media/image11.wmf"/></Relationships>
</file>

<file path=xl/drawings/_rels/drawing21.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13.emf"/><Relationship Id="rId1" Type="http://schemas.openxmlformats.org/officeDocument/2006/relationships/image" Target="../media/image22.jpeg"/><Relationship Id="rId4" Type="http://schemas.openxmlformats.org/officeDocument/2006/relationships/image" Target="../media/image2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jpeg"/><Relationship Id="rId1" Type="http://schemas.openxmlformats.org/officeDocument/2006/relationships/image" Target="../media/image11.wmf"/></Relationships>
</file>

<file path=xl/drawings/_rels/drawing9.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4.jpeg"/><Relationship Id="rId1" Type="http://schemas.openxmlformats.org/officeDocument/2006/relationships/image" Target="../media/image11.wmf"/></Relationships>
</file>

<file path=xl/drawings/drawing1.xml><?xml version="1.0" encoding="utf-8"?>
<xdr:wsDr xmlns:xdr="http://schemas.openxmlformats.org/drawingml/2006/spreadsheetDrawing" xmlns:a="http://schemas.openxmlformats.org/drawingml/2006/main">
  <xdr:twoCellAnchor>
    <xdr:from>
      <xdr:col>7</xdr:col>
      <xdr:colOff>28575</xdr:colOff>
      <xdr:row>28</xdr:row>
      <xdr:rowOff>0</xdr:rowOff>
    </xdr:from>
    <xdr:to>
      <xdr:col>8</xdr:col>
      <xdr:colOff>0</xdr:colOff>
      <xdr:row>28</xdr:row>
      <xdr:rowOff>0</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9744075"/>
          <a:ext cx="1323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0</xdr:row>
      <xdr:rowOff>9525</xdr:rowOff>
    </xdr:from>
    <xdr:to>
      <xdr:col>2</xdr:col>
      <xdr:colOff>428625</xdr:colOff>
      <xdr:row>2</xdr:row>
      <xdr:rowOff>47625</xdr:rowOff>
    </xdr:to>
    <xdr:pic>
      <xdr:nvPicPr>
        <xdr:cNvPr id="3" name="Picture 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
          <a:ext cx="2266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5</xdr:col>
      <xdr:colOff>619125</xdr:colOff>
      <xdr:row>0</xdr:row>
      <xdr:rowOff>19050</xdr:rowOff>
    </xdr:from>
    <xdr:to>
      <xdr:col>8</xdr:col>
      <xdr:colOff>38101</xdr:colOff>
      <xdr:row>2</xdr:row>
      <xdr:rowOff>0</xdr:rowOff>
    </xdr:to>
    <xdr:pic>
      <xdr:nvPicPr>
        <xdr:cNvPr id="4" name="Imagen 5" descr="Logo FAMI">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34025" y="19050"/>
          <a:ext cx="2219326"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828675</xdr:colOff>
      <xdr:row>26</xdr:row>
      <xdr:rowOff>85725</xdr:rowOff>
    </xdr:from>
    <xdr:to>
      <xdr:col>8</xdr:col>
      <xdr:colOff>1057275</xdr:colOff>
      <xdr:row>33</xdr:row>
      <xdr:rowOff>104775</xdr:rowOff>
    </xdr:to>
    <xdr:pic>
      <xdr:nvPicPr>
        <xdr:cNvPr id="2" name="Picture 6">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9025" y="4724400"/>
          <a:ext cx="499110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238125</xdr:colOff>
      <xdr:row>0</xdr:row>
      <xdr:rowOff>161925</xdr:rowOff>
    </xdr:from>
    <xdr:to>
      <xdr:col>4</xdr:col>
      <xdr:colOff>209550</xdr:colOff>
      <xdr:row>4</xdr:row>
      <xdr:rowOff>28575</xdr:rowOff>
    </xdr:to>
    <xdr:pic>
      <xdr:nvPicPr>
        <xdr:cNvPr id="3" name="Picture 14" descr="DG migraciones-JPG">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 y="16192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257175</xdr:colOff>
      <xdr:row>0</xdr:row>
      <xdr:rowOff>161925</xdr:rowOff>
    </xdr:from>
    <xdr:to>
      <xdr:col>8</xdr:col>
      <xdr:colOff>895350</xdr:colOff>
      <xdr:row>3</xdr:row>
      <xdr:rowOff>85725</xdr:rowOff>
    </xdr:to>
    <xdr:pic>
      <xdr:nvPicPr>
        <xdr:cNvPr id="4" name="Picture 15">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38950" y="16192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914400</xdr:colOff>
      <xdr:row>51</xdr:row>
      <xdr:rowOff>28575</xdr:rowOff>
    </xdr:from>
    <xdr:to>
      <xdr:col>8</xdr:col>
      <xdr:colOff>933450</xdr:colOff>
      <xdr:row>58</xdr:row>
      <xdr:rowOff>47625</xdr:rowOff>
    </xdr:to>
    <xdr:pic>
      <xdr:nvPicPr>
        <xdr:cNvPr id="2" name="Picture 8">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05225" y="4962525"/>
          <a:ext cx="478155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0</xdr:row>
      <xdr:rowOff>114300</xdr:rowOff>
    </xdr:from>
    <xdr:to>
      <xdr:col>4</xdr:col>
      <xdr:colOff>85725</xdr:colOff>
      <xdr:row>3</xdr:row>
      <xdr:rowOff>142875</xdr:rowOff>
    </xdr:to>
    <xdr:pic>
      <xdr:nvPicPr>
        <xdr:cNvPr id="3" name="Picture 16" descr="DG migraciones-JPG">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85725</xdr:colOff>
      <xdr:row>0</xdr:row>
      <xdr:rowOff>114300</xdr:rowOff>
    </xdr:from>
    <xdr:to>
      <xdr:col>8</xdr:col>
      <xdr:colOff>723900</xdr:colOff>
      <xdr:row>3</xdr:row>
      <xdr:rowOff>38100</xdr:rowOff>
    </xdr:to>
    <xdr:pic>
      <xdr:nvPicPr>
        <xdr:cNvPr id="4" name="Picture 17">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57975" y="11430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247650</xdr:colOff>
      <xdr:row>62</xdr:row>
      <xdr:rowOff>142875</xdr:rowOff>
    </xdr:from>
    <xdr:to>
      <xdr:col>13</xdr:col>
      <xdr:colOff>0</xdr:colOff>
      <xdr:row>70</xdr:row>
      <xdr:rowOff>0</xdr:rowOff>
    </xdr:to>
    <xdr:pic>
      <xdr:nvPicPr>
        <xdr:cNvPr id="2" name="Picture 6">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5200650"/>
          <a:ext cx="5762625"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219075</xdr:colOff>
      <xdr:row>0</xdr:row>
      <xdr:rowOff>142875</xdr:rowOff>
    </xdr:from>
    <xdr:to>
      <xdr:col>3</xdr:col>
      <xdr:colOff>1143000</xdr:colOff>
      <xdr:row>4</xdr:row>
      <xdr:rowOff>9525</xdr:rowOff>
    </xdr:to>
    <xdr:pic>
      <xdr:nvPicPr>
        <xdr:cNvPr id="3" name="Picture 14" descr="DG migraciones-JPG">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1428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0</xdr:row>
      <xdr:rowOff>190500</xdr:rowOff>
    </xdr:from>
    <xdr:to>
      <xdr:col>12</xdr:col>
      <xdr:colOff>847725</xdr:colOff>
      <xdr:row>3</xdr:row>
      <xdr:rowOff>114300</xdr:rowOff>
    </xdr:to>
    <xdr:pic>
      <xdr:nvPicPr>
        <xdr:cNvPr id="4" name="Picture 15">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00" y="19050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247650</xdr:colOff>
      <xdr:row>34</xdr:row>
      <xdr:rowOff>142875</xdr:rowOff>
    </xdr:from>
    <xdr:to>
      <xdr:col>13</xdr:col>
      <xdr:colOff>0</xdr:colOff>
      <xdr:row>42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5200650"/>
          <a:ext cx="554355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0</xdr:row>
      <xdr:rowOff>104775</xdr:rowOff>
    </xdr:from>
    <xdr:to>
      <xdr:col>3</xdr:col>
      <xdr:colOff>1066800</xdr:colOff>
      <xdr:row>3</xdr:row>
      <xdr:rowOff>133350</xdr:rowOff>
    </xdr:to>
    <xdr:pic>
      <xdr:nvPicPr>
        <xdr:cNvPr id="3" name="Picture 3" descr="DG migraciones-JPG">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1047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561975</xdr:colOff>
      <xdr:row>0</xdr:row>
      <xdr:rowOff>114300</xdr:rowOff>
    </xdr:from>
    <xdr:to>
      <xdr:col>12</xdr:col>
      <xdr:colOff>762000</xdr:colOff>
      <xdr:row>3</xdr:row>
      <xdr:rowOff>38100</xdr:rowOff>
    </xdr:to>
    <xdr:pic>
      <xdr:nvPicPr>
        <xdr:cNvPr id="4" name="Picture 10">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24875" y="11430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4</xdr:col>
      <xdr:colOff>723900</xdr:colOff>
      <xdr:row>26</xdr:row>
      <xdr:rowOff>85725</xdr:rowOff>
    </xdr:from>
    <xdr:to>
      <xdr:col>9</xdr:col>
      <xdr:colOff>0</xdr:colOff>
      <xdr:row>33</xdr:row>
      <xdr:rowOff>104775</xdr:rowOff>
    </xdr:to>
    <xdr:pic>
      <xdr:nvPicPr>
        <xdr:cNvPr id="2" name="Picture 5">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43300" y="4810125"/>
          <a:ext cx="485775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114300</xdr:colOff>
      <xdr:row>0</xdr:row>
      <xdr:rowOff>104775</xdr:rowOff>
    </xdr:from>
    <xdr:to>
      <xdr:col>4</xdr:col>
      <xdr:colOff>66675</xdr:colOff>
      <xdr:row>3</xdr:row>
      <xdr:rowOff>133350</xdr:rowOff>
    </xdr:to>
    <xdr:pic>
      <xdr:nvPicPr>
        <xdr:cNvPr id="3" name="Picture 13" descr="DG migraciones-JPG">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1047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85725</xdr:colOff>
      <xdr:row>0</xdr:row>
      <xdr:rowOff>161925</xdr:rowOff>
    </xdr:from>
    <xdr:to>
      <xdr:col>8</xdr:col>
      <xdr:colOff>723900</xdr:colOff>
      <xdr:row>3</xdr:row>
      <xdr:rowOff>85725</xdr:rowOff>
    </xdr:to>
    <xdr:pic>
      <xdr:nvPicPr>
        <xdr:cNvPr id="4" name="Picture 14">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24625" y="16192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304800</xdr:colOff>
      <xdr:row>25</xdr:row>
      <xdr:rowOff>165100</xdr:rowOff>
    </xdr:from>
    <xdr:to>
      <xdr:col>12</xdr:col>
      <xdr:colOff>390525</xdr:colOff>
      <xdr:row>33</xdr:row>
      <xdr:rowOff>63500</xdr:rowOff>
    </xdr:to>
    <xdr:pic>
      <xdr:nvPicPr>
        <xdr:cNvPr id="2" name="Picture 7">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5664200"/>
          <a:ext cx="5749925" cy="1244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0</xdr:row>
      <xdr:rowOff>142875</xdr:rowOff>
    </xdr:from>
    <xdr:to>
      <xdr:col>4</xdr:col>
      <xdr:colOff>219075</xdr:colOff>
      <xdr:row>4</xdr:row>
      <xdr:rowOff>9525</xdr:rowOff>
    </xdr:to>
    <xdr:pic>
      <xdr:nvPicPr>
        <xdr:cNvPr id="3" name="Picture 15" descr="DG migraciones-JPG">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428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419100</xdr:colOff>
      <xdr:row>0</xdr:row>
      <xdr:rowOff>180975</xdr:rowOff>
    </xdr:from>
    <xdr:to>
      <xdr:col>12</xdr:col>
      <xdr:colOff>571500</xdr:colOff>
      <xdr:row>3</xdr:row>
      <xdr:rowOff>104775</xdr:rowOff>
    </xdr:to>
    <xdr:pic>
      <xdr:nvPicPr>
        <xdr:cNvPr id="4" name="Picture 16">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86675" y="18097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695325</xdr:colOff>
      <xdr:row>37</xdr:row>
      <xdr:rowOff>104775</xdr:rowOff>
    </xdr:from>
    <xdr:to>
      <xdr:col>8</xdr:col>
      <xdr:colOff>752475</xdr:colOff>
      <xdr:row>44</xdr:row>
      <xdr:rowOff>123825</xdr:rowOff>
    </xdr:to>
    <xdr:pic>
      <xdr:nvPicPr>
        <xdr:cNvPr id="2" name="Picture 3">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6150" y="4724400"/>
          <a:ext cx="4657725"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133350</xdr:colOff>
      <xdr:row>0</xdr:row>
      <xdr:rowOff>133350</xdr:rowOff>
    </xdr:from>
    <xdr:to>
      <xdr:col>3</xdr:col>
      <xdr:colOff>657225</xdr:colOff>
      <xdr:row>3</xdr:row>
      <xdr:rowOff>114300</xdr:rowOff>
    </xdr:to>
    <xdr:pic>
      <xdr:nvPicPr>
        <xdr:cNvPr id="3" name="Picture 11" descr="DG migraciones-JPG">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133350"/>
          <a:ext cx="24288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0</xdr:row>
      <xdr:rowOff>142875</xdr:rowOff>
    </xdr:from>
    <xdr:to>
      <xdr:col>8</xdr:col>
      <xdr:colOff>638175</xdr:colOff>
      <xdr:row>3</xdr:row>
      <xdr:rowOff>66675</xdr:rowOff>
    </xdr:to>
    <xdr:pic>
      <xdr:nvPicPr>
        <xdr:cNvPr id="4" name="Picture 12">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10325" y="14287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466725</xdr:colOff>
      <xdr:row>38</xdr:row>
      <xdr:rowOff>85725</xdr:rowOff>
    </xdr:from>
    <xdr:to>
      <xdr:col>9</xdr:col>
      <xdr:colOff>0</xdr:colOff>
      <xdr:row>45</xdr:row>
      <xdr:rowOff>104775</xdr:rowOff>
    </xdr:to>
    <xdr:pic>
      <xdr:nvPicPr>
        <xdr:cNvPr id="2" name="Picture 12">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5675" y="4648200"/>
          <a:ext cx="430530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0</xdr:row>
      <xdr:rowOff>104775</xdr:rowOff>
    </xdr:from>
    <xdr:to>
      <xdr:col>2</xdr:col>
      <xdr:colOff>1457325</xdr:colOff>
      <xdr:row>3</xdr:row>
      <xdr:rowOff>133350</xdr:rowOff>
    </xdr:to>
    <xdr:pic>
      <xdr:nvPicPr>
        <xdr:cNvPr id="3" name="Picture 13" descr="DG migraciones-JPG">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1047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0</xdr:row>
      <xdr:rowOff>142875</xdr:rowOff>
    </xdr:from>
    <xdr:to>
      <xdr:col>8</xdr:col>
      <xdr:colOff>876300</xdr:colOff>
      <xdr:row>3</xdr:row>
      <xdr:rowOff>66675</xdr:rowOff>
    </xdr:to>
    <xdr:pic>
      <xdr:nvPicPr>
        <xdr:cNvPr id="4" name="Picture 14">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62650" y="14287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19050</xdr:colOff>
      <xdr:row>4</xdr:row>
      <xdr:rowOff>57150</xdr:rowOff>
    </xdr:to>
    <xdr:pic>
      <xdr:nvPicPr>
        <xdr:cNvPr id="2" name="Picture 4">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90800" cy="8191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200024</xdr:colOff>
      <xdr:row>0</xdr:row>
      <xdr:rowOff>28576</xdr:rowOff>
    </xdr:from>
    <xdr:to>
      <xdr:col>7</xdr:col>
      <xdr:colOff>761999</xdr:colOff>
      <xdr:row>3</xdr:row>
      <xdr:rowOff>152401</xdr:rowOff>
    </xdr:to>
    <xdr:pic>
      <xdr:nvPicPr>
        <xdr:cNvPr id="3" name="Imagen 5" descr="Logo FAMI">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33774" y="28576"/>
          <a:ext cx="20859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0</xdr:row>
      <xdr:rowOff>28575</xdr:rowOff>
    </xdr:from>
    <xdr:to>
      <xdr:col>2</xdr:col>
      <xdr:colOff>161925</xdr:colOff>
      <xdr:row>3</xdr:row>
      <xdr:rowOff>95250</xdr:rowOff>
    </xdr:to>
    <xdr:sp macro="" textlink="">
      <xdr:nvSpPr>
        <xdr:cNvPr id="2" name="Text Box 6">
          <a:extLst>
            <a:ext uri="{FF2B5EF4-FFF2-40B4-BE49-F238E27FC236}">
              <a16:creationId xmlns:a16="http://schemas.microsoft.com/office/drawing/2014/main" id="{00000000-0008-0000-1700-000002000000}"/>
            </a:ext>
          </a:extLst>
        </xdr:cNvPr>
        <xdr:cNvSpPr txBox="1">
          <a:spLocks noChangeArrowheads="1"/>
        </xdr:cNvSpPr>
      </xdr:nvSpPr>
      <xdr:spPr bwMode="auto">
        <a:xfrm>
          <a:off x="704850" y="28575"/>
          <a:ext cx="13716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s-ES" sz="900" b="0" i="0" u="none" strike="noStrike" baseline="0">
              <a:solidFill>
                <a:srgbClr val="000000"/>
              </a:solidFill>
              <a:latin typeface="Century Gothic"/>
            </a:rPr>
            <a:t>MINISTERIO </a:t>
          </a:r>
        </a:p>
        <a:p>
          <a:pPr algn="l" rtl="0">
            <a:defRPr sz="1000"/>
          </a:pPr>
          <a:r>
            <a:rPr lang="es-ES" sz="900" b="0" i="0" u="none" strike="noStrike" baseline="0">
              <a:solidFill>
                <a:srgbClr val="000000"/>
              </a:solidFill>
              <a:latin typeface="Century Gothic"/>
            </a:rPr>
            <a:t>DE EMPLEO Y </a:t>
          </a:r>
        </a:p>
        <a:p>
          <a:pPr algn="l" rtl="0">
            <a:defRPr sz="1000"/>
          </a:pPr>
          <a:r>
            <a:rPr lang="es-ES" sz="900" b="0" i="0" u="none" strike="noStrike" baseline="0">
              <a:solidFill>
                <a:srgbClr val="000000"/>
              </a:solidFill>
              <a:latin typeface="Century Gothic"/>
            </a:rPr>
            <a:t>SEGURIDAD SOCIAL</a:t>
          </a:r>
          <a:endParaRPr lang="es-ES" sz="1200" b="0" i="0" u="none" strike="noStrike" baseline="0">
            <a:solidFill>
              <a:srgbClr val="000000"/>
            </a:solidFill>
            <a:latin typeface="Times New Roman"/>
            <a:cs typeface="Times New Roman"/>
          </a:endParaRPr>
        </a:p>
        <a:p>
          <a:pPr algn="l" rtl="0">
            <a:defRPr sz="1000"/>
          </a:pPr>
          <a:endParaRPr lang="es-ES" sz="1200" b="0" i="0" u="none" strike="noStrike" baseline="0">
            <a:solidFill>
              <a:srgbClr val="000000"/>
            </a:solidFill>
            <a:latin typeface="Times New Roman"/>
            <a:cs typeface="Times New Roman"/>
          </a:endParaRPr>
        </a:p>
      </xdr:txBody>
    </xdr:sp>
    <xdr:clientData/>
  </xdr:twoCellAnchor>
  <xdr:twoCellAnchor>
    <xdr:from>
      <xdr:col>0</xdr:col>
      <xdr:colOff>209550</xdr:colOff>
      <xdr:row>0</xdr:row>
      <xdr:rowOff>9525</xdr:rowOff>
    </xdr:from>
    <xdr:to>
      <xdr:col>1</xdr:col>
      <xdr:colOff>476250</xdr:colOff>
      <xdr:row>2</xdr:row>
      <xdr:rowOff>9525</xdr:rowOff>
    </xdr:to>
    <xdr:pic>
      <xdr:nvPicPr>
        <xdr:cNvPr id="3" name="Picture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9525"/>
          <a:ext cx="5238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0</xdr:row>
      <xdr:rowOff>28575</xdr:rowOff>
    </xdr:from>
    <xdr:to>
      <xdr:col>5</xdr:col>
      <xdr:colOff>0</xdr:colOff>
      <xdr:row>2</xdr:row>
      <xdr:rowOff>123825</xdr:rowOff>
    </xdr:to>
    <xdr:pic>
      <xdr:nvPicPr>
        <xdr:cNvPr id="4" name="Picture 1">
          <a:extLst>
            <a:ext uri="{FF2B5EF4-FFF2-40B4-BE49-F238E27FC236}">
              <a16:creationId xmlns:a16="http://schemas.microsoft.com/office/drawing/2014/main" id="{00000000-0008-0000-1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71675" y="28575"/>
          <a:ext cx="16764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0</xdr:row>
      <xdr:rowOff>0</xdr:rowOff>
    </xdr:from>
    <xdr:to>
      <xdr:col>4</xdr:col>
      <xdr:colOff>390525</xdr:colOff>
      <xdr:row>4</xdr:row>
      <xdr:rowOff>9525</xdr:rowOff>
    </xdr:to>
    <xdr:pic>
      <xdr:nvPicPr>
        <xdr:cNvPr id="2" name="Picture 25">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0"/>
          <a:ext cx="32480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1965468</xdr:colOff>
      <xdr:row>0</xdr:row>
      <xdr:rowOff>28575</xdr:rowOff>
    </xdr:from>
    <xdr:to>
      <xdr:col>8</xdr:col>
      <xdr:colOff>28577</xdr:colOff>
      <xdr:row>4</xdr:row>
      <xdr:rowOff>95250</xdr:rowOff>
    </xdr:to>
    <xdr:pic>
      <xdr:nvPicPr>
        <xdr:cNvPr id="3" name="Imagen 5" descr="Logo FAMI">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5643" y="28575"/>
          <a:ext cx="233983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276225</xdr:colOff>
      <xdr:row>0</xdr:row>
      <xdr:rowOff>0</xdr:rowOff>
    </xdr:from>
    <xdr:to>
      <xdr:col>0</xdr:col>
      <xdr:colOff>1133475</xdr:colOff>
      <xdr:row>0</xdr:row>
      <xdr:rowOff>0</xdr:rowOff>
    </xdr:to>
    <xdr:pic>
      <xdr:nvPicPr>
        <xdr:cNvPr id="2" name="Picture 3" descr="DG migraciones-JPG">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0"/>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457200</xdr:colOff>
      <xdr:row>0</xdr:row>
      <xdr:rowOff>0</xdr:rowOff>
    </xdr:from>
    <xdr:to>
      <xdr:col>5</xdr:col>
      <xdr:colOff>0</xdr:colOff>
      <xdr:row>0</xdr:row>
      <xdr:rowOff>0</xdr:rowOff>
    </xdr:to>
    <xdr:pic>
      <xdr:nvPicPr>
        <xdr:cNvPr id="3" name="Picture 2" descr="LOGO FEI con lema">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67450" y="0"/>
          <a:ext cx="923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0</xdr:row>
      <xdr:rowOff>0</xdr:rowOff>
    </xdr:from>
    <xdr:to>
      <xdr:col>4</xdr:col>
      <xdr:colOff>285750</xdr:colOff>
      <xdr:row>0</xdr:row>
      <xdr:rowOff>0</xdr:rowOff>
    </xdr:to>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3152775" y="0"/>
          <a:ext cx="294322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41148" rIns="45720" bIns="0" anchor="t" upright="1"/>
        <a:lstStyle/>
        <a:p>
          <a:pPr algn="ctr" rtl="0">
            <a:defRPr sz="1000"/>
          </a:pPr>
          <a:r>
            <a:rPr lang="es-ES" sz="2000" b="1" i="0" u="none" strike="noStrike" baseline="0">
              <a:solidFill>
                <a:srgbClr val="000000"/>
              </a:solidFill>
              <a:latin typeface="Arial"/>
              <a:cs typeface="Arial"/>
            </a:rPr>
            <a:t>VERIFICACIÓN FINANCIERA</a:t>
          </a:r>
        </a:p>
      </xdr:txBody>
    </xdr:sp>
    <xdr:clientData/>
  </xdr:twoCellAnchor>
  <xdr:twoCellAnchor>
    <xdr:from>
      <xdr:col>0</xdr:col>
      <xdr:colOff>257175</xdr:colOff>
      <xdr:row>1</xdr:row>
      <xdr:rowOff>0</xdr:rowOff>
    </xdr:from>
    <xdr:to>
      <xdr:col>1</xdr:col>
      <xdr:colOff>1885950</xdr:colOff>
      <xdr:row>3</xdr:row>
      <xdr:rowOff>266700</xdr:rowOff>
    </xdr:to>
    <xdr:pic>
      <xdr:nvPicPr>
        <xdr:cNvPr id="5" name="Picture 4" descr="DG migraciones-JPG">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175" y="180975"/>
          <a:ext cx="27622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657225</xdr:colOff>
      <xdr:row>32</xdr:row>
      <xdr:rowOff>266700</xdr:rowOff>
    </xdr:from>
    <xdr:to>
      <xdr:col>5</xdr:col>
      <xdr:colOff>819150</xdr:colOff>
      <xdr:row>36</xdr:row>
      <xdr:rowOff>180975</xdr:rowOff>
    </xdr:to>
    <xdr:pic>
      <xdr:nvPicPr>
        <xdr:cNvPr id="6" name="Picture 6">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05225" y="9363075"/>
          <a:ext cx="430530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790575</xdr:colOff>
      <xdr:row>1</xdr:row>
      <xdr:rowOff>66675</xdr:rowOff>
    </xdr:from>
    <xdr:to>
      <xdr:col>4</xdr:col>
      <xdr:colOff>1028700</xdr:colOff>
      <xdr:row>3</xdr:row>
      <xdr:rowOff>228600</xdr:rowOff>
    </xdr:to>
    <xdr:pic>
      <xdr:nvPicPr>
        <xdr:cNvPr id="7" name="Picture 7">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9700" y="247650"/>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0</xdr:row>
      <xdr:rowOff>0</xdr:rowOff>
    </xdr:from>
    <xdr:to>
      <xdr:col>3</xdr:col>
      <xdr:colOff>66675</xdr:colOff>
      <xdr:row>0</xdr:row>
      <xdr:rowOff>0</xdr:rowOff>
    </xdr:to>
    <xdr:pic>
      <xdr:nvPicPr>
        <xdr:cNvPr id="2" name="Picture 5" descr="DG migraciones-JPG">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2181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933450</xdr:colOff>
      <xdr:row>0</xdr:row>
      <xdr:rowOff>0</xdr:rowOff>
    </xdr:from>
    <xdr:to>
      <xdr:col>7</xdr:col>
      <xdr:colOff>428625</xdr:colOff>
      <xdr:row>0</xdr:row>
      <xdr:rowOff>0</xdr:rowOff>
    </xdr:to>
    <xdr:pic>
      <xdr:nvPicPr>
        <xdr:cNvPr id="3" name="Picture 7">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57625" y="0"/>
          <a:ext cx="1619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1123950</xdr:colOff>
      <xdr:row>0</xdr:row>
      <xdr:rowOff>0</xdr:rowOff>
    </xdr:from>
    <xdr:to>
      <xdr:col>8</xdr:col>
      <xdr:colOff>0</xdr:colOff>
      <xdr:row>0</xdr:row>
      <xdr:rowOff>523875</xdr:rowOff>
    </xdr:to>
    <xdr:pic>
      <xdr:nvPicPr>
        <xdr:cNvPr id="4" name="Picture 12" descr="Logo FAMI">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8125" y="0"/>
          <a:ext cx="15240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3</xdr:col>
      <xdr:colOff>66675</xdr:colOff>
      <xdr:row>0</xdr:row>
      <xdr:rowOff>523875</xdr:rowOff>
    </xdr:to>
    <xdr:pic>
      <xdr:nvPicPr>
        <xdr:cNvPr id="5" name="Picture 13" descr="logo Mº empleo y SS">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 y="0"/>
          <a:ext cx="22383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0</xdr:row>
      <xdr:rowOff>28576</xdr:rowOff>
    </xdr:from>
    <xdr:to>
      <xdr:col>2</xdr:col>
      <xdr:colOff>533400</xdr:colOff>
      <xdr:row>1</xdr:row>
      <xdr:rowOff>666751</xdr:rowOff>
    </xdr:to>
    <xdr:pic>
      <xdr:nvPicPr>
        <xdr:cNvPr id="2" name="Picture 4">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6"/>
          <a:ext cx="2857500" cy="8001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5</xdr:col>
      <xdr:colOff>361950</xdr:colOff>
      <xdr:row>0</xdr:row>
      <xdr:rowOff>142875</xdr:rowOff>
    </xdr:from>
    <xdr:to>
      <xdr:col>7</xdr:col>
      <xdr:colOff>1666875</xdr:colOff>
      <xdr:row>1</xdr:row>
      <xdr:rowOff>723900</xdr:rowOff>
    </xdr:to>
    <xdr:pic>
      <xdr:nvPicPr>
        <xdr:cNvPr id="3" name="Imagen 5" descr="Logo FAMI">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72150" y="142875"/>
          <a:ext cx="21336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2266950</xdr:colOff>
      <xdr:row>4</xdr:row>
      <xdr:rowOff>104774</xdr:rowOff>
    </xdr:to>
    <xdr:pic>
      <xdr:nvPicPr>
        <xdr:cNvPr id="2" name="Picture 5">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0"/>
          <a:ext cx="2266950" cy="75247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6</xdr:col>
      <xdr:colOff>7793</xdr:colOff>
      <xdr:row>0</xdr:row>
      <xdr:rowOff>51956</xdr:rowOff>
    </xdr:from>
    <xdr:to>
      <xdr:col>8</xdr:col>
      <xdr:colOff>805296</xdr:colOff>
      <xdr:row>4</xdr:row>
      <xdr:rowOff>152990</xdr:rowOff>
    </xdr:to>
    <xdr:pic>
      <xdr:nvPicPr>
        <xdr:cNvPr id="3" name="Imagen 5" descr="Logo FAMI">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80043" y="51956"/>
          <a:ext cx="2550103" cy="748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3</xdr:col>
      <xdr:colOff>243017</xdr:colOff>
      <xdr:row>3</xdr:row>
      <xdr:rowOff>156481</xdr:rowOff>
    </xdr:to>
    <xdr:pic>
      <xdr:nvPicPr>
        <xdr:cNvPr id="2" name="Picture 25">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0"/>
          <a:ext cx="2709126" cy="642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928355</xdr:colOff>
      <xdr:row>0</xdr:row>
      <xdr:rowOff>9525</xdr:rowOff>
    </xdr:from>
    <xdr:to>
      <xdr:col>8</xdr:col>
      <xdr:colOff>0</xdr:colOff>
      <xdr:row>3</xdr:row>
      <xdr:rowOff>95250</xdr:rowOff>
    </xdr:to>
    <xdr:pic>
      <xdr:nvPicPr>
        <xdr:cNvPr id="3" name="Imagen 5" descr="Logo FAMI">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7180" y="9525"/>
          <a:ext cx="251017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266700</xdr:colOff>
      <xdr:row>5</xdr:row>
      <xdr:rowOff>9525</xdr:rowOff>
    </xdr:to>
    <xdr:pic>
      <xdr:nvPicPr>
        <xdr:cNvPr id="7" name="Imagen 6" descr="Ministerio de Inclusión, Seguridad Social y Migraciones">
          <a:extLst>
            <a:ext uri="{FF2B5EF4-FFF2-40B4-BE49-F238E27FC236}">
              <a16:creationId xmlns:a16="http://schemas.microsoft.com/office/drawing/2014/main" id="{95F8E920-B1DF-476A-BF2A-36A20380B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61925"/>
          <a:ext cx="3057525"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746318" cy="862853"/>
    <xdr:pic>
      <xdr:nvPicPr>
        <xdr:cNvPr id="2" name="Picture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746318" cy="8628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xdr:from>
      <xdr:col>9</xdr:col>
      <xdr:colOff>1206796</xdr:colOff>
      <xdr:row>0</xdr:row>
      <xdr:rowOff>38100</xdr:rowOff>
    </xdr:from>
    <xdr:to>
      <xdr:col>13</xdr:col>
      <xdr:colOff>0</xdr:colOff>
      <xdr:row>2</xdr:row>
      <xdr:rowOff>100853</xdr:rowOff>
    </xdr:to>
    <xdr:pic>
      <xdr:nvPicPr>
        <xdr:cNvPr id="3" name="Imagen 5" descr="Logo FAMI">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12221" y="38100"/>
          <a:ext cx="2174579" cy="4437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0</xdr:rowOff>
    </xdr:from>
    <xdr:to>
      <xdr:col>13</xdr:col>
      <xdr:colOff>0</xdr:colOff>
      <xdr:row>13</xdr:row>
      <xdr:rowOff>0</xdr:rowOff>
    </xdr:to>
    <xdr:sp macro="" textlink="">
      <xdr:nvSpPr>
        <xdr:cNvPr id="4" name="CuadroTexto 3">
          <a:extLst>
            <a:ext uri="{FF2B5EF4-FFF2-40B4-BE49-F238E27FC236}">
              <a16:creationId xmlns:a16="http://schemas.microsoft.com/office/drawing/2014/main" id="{00000000-0008-0000-0700-000004000000}"/>
            </a:ext>
          </a:extLst>
        </xdr:cNvPr>
        <xdr:cNvSpPr txBox="1"/>
      </xdr:nvSpPr>
      <xdr:spPr>
        <a:xfrm>
          <a:off x="0" y="2286000"/>
          <a:ext cx="8686800" cy="190500"/>
        </a:xfrm>
        <a:prstGeom prst="rect">
          <a:avLst/>
        </a:prstGeom>
        <a:no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t>DATOS FACILITADOS POR LA ENTIDAD</a:t>
          </a:r>
        </a:p>
      </xdr:txBody>
    </xdr:sp>
    <xdr:clientData/>
  </xdr:twoCellAnchor>
  <xdr:twoCellAnchor>
    <xdr:from>
      <xdr:col>0</xdr:col>
      <xdr:colOff>0</xdr:colOff>
      <xdr:row>3</xdr:row>
      <xdr:rowOff>0</xdr:rowOff>
    </xdr:from>
    <xdr:to>
      <xdr:col>13</xdr:col>
      <xdr:colOff>0</xdr:colOff>
      <xdr:row>4</xdr:row>
      <xdr:rowOff>0</xdr:rowOff>
    </xdr:to>
    <xdr:sp macro="" textlink="">
      <xdr:nvSpPr>
        <xdr:cNvPr id="5" name="CuadroTexto 4">
          <a:extLst>
            <a:ext uri="{FF2B5EF4-FFF2-40B4-BE49-F238E27FC236}">
              <a16:creationId xmlns:a16="http://schemas.microsoft.com/office/drawing/2014/main" id="{00000000-0008-0000-0700-000005000000}"/>
            </a:ext>
          </a:extLst>
        </xdr:cNvPr>
        <xdr:cNvSpPr txBox="1"/>
      </xdr:nvSpPr>
      <xdr:spPr>
        <a:xfrm>
          <a:off x="0" y="571500"/>
          <a:ext cx="8686800" cy="190500"/>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400" b="1"/>
            <a:t>ANEXO I - RELACIÓN DE COSTES DEL PERSONAL </a:t>
          </a:r>
        </a:p>
      </xdr:txBody>
    </xdr:sp>
    <xdr:clientData/>
  </xdr:twoCellAnchor>
  <xdr:twoCellAnchor>
    <xdr:from>
      <xdr:col>49</xdr:col>
      <xdr:colOff>0</xdr:colOff>
      <xdr:row>13</xdr:row>
      <xdr:rowOff>0</xdr:rowOff>
    </xdr:from>
    <xdr:to>
      <xdr:col>49</xdr:col>
      <xdr:colOff>1</xdr:colOff>
      <xdr:row>16</xdr:row>
      <xdr:rowOff>0</xdr:rowOff>
    </xdr:to>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34023300" y="2476500"/>
          <a:ext cx="1" cy="571500"/>
        </a:xfrm>
        <a:prstGeom prst="rect">
          <a:avLst/>
        </a:prstGeom>
        <a:solidFill>
          <a:schemeClr val="bg2"/>
        </a:solidFill>
        <a:ln w="127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noProof="0">
              <a:ln>
                <a:noFill/>
              </a:ln>
              <a:solidFill>
                <a:sysClr val="windowText" lastClr="000000"/>
              </a:solidFill>
              <a:effectLst/>
              <a:uLnTx/>
              <a:uFillTx/>
              <a:latin typeface="+mn-lt"/>
            </a:rPr>
            <a:t>IMPORTE APLICANDO CUOTA SS AJUSTADA</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219075</xdr:colOff>
      <xdr:row>40</xdr:row>
      <xdr:rowOff>9525</xdr:rowOff>
    </xdr:from>
    <xdr:to>
      <xdr:col>8</xdr:col>
      <xdr:colOff>1076325</xdr:colOff>
      <xdr:row>45</xdr:row>
      <xdr:rowOff>28575</xdr:rowOff>
    </xdr:to>
    <xdr:pic>
      <xdr:nvPicPr>
        <xdr:cNvPr id="2" name="Picture 7">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91100" y="4895850"/>
          <a:ext cx="4076700" cy="12096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228600</xdr:colOff>
      <xdr:row>0</xdr:row>
      <xdr:rowOff>104775</xdr:rowOff>
    </xdr:from>
    <xdr:to>
      <xdr:col>3</xdr:col>
      <xdr:colOff>581025</xdr:colOff>
      <xdr:row>3</xdr:row>
      <xdr:rowOff>133350</xdr:rowOff>
    </xdr:to>
    <xdr:pic>
      <xdr:nvPicPr>
        <xdr:cNvPr id="3" name="Picture 18" descr="DG migraciones-JPG">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809625</xdr:colOff>
      <xdr:row>0</xdr:row>
      <xdr:rowOff>180975</xdr:rowOff>
    </xdr:from>
    <xdr:to>
      <xdr:col>8</xdr:col>
      <xdr:colOff>619125</xdr:colOff>
      <xdr:row>3</xdr:row>
      <xdr:rowOff>104775</xdr:rowOff>
    </xdr:to>
    <xdr:pic>
      <xdr:nvPicPr>
        <xdr:cNvPr id="4" name="Picture 2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91350" y="18097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647700</xdr:colOff>
      <xdr:row>26</xdr:row>
      <xdr:rowOff>152400</xdr:rowOff>
    </xdr:from>
    <xdr:to>
      <xdr:col>8</xdr:col>
      <xdr:colOff>495300</xdr:colOff>
      <xdr:row>34</xdr:row>
      <xdr:rowOff>9525</xdr:rowOff>
    </xdr:to>
    <xdr:pic>
      <xdr:nvPicPr>
        <xdr:cNvPr id="2" name="Picture 6">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38525" y="4886325"/>
          <a:ext cx="4629150" cy="11525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0</xdr:row>
      <xdr:rowOff>152400</xdr:rowOff>
    </xdr:from>
    <xdr:to>
      <xdr:col>4</xdr:col>
      <xdr:colOff>123825</xdr:colOff>
      <xdr:row>4</xdr:row>
      <xdr:rowOff>19050</xdr:rowOff>
    </xdr:to>
    <xdr:pic>
      <xdr:nvPicPr>
        <xdr:cNvPr id="3" name="Picture 14" descr="DG migraciones-JPG">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75" y="152400"/>
          <a:ext cx="27717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0</xdr:row>
      <xdr:rowOff>142875</xdr:rowOff>
    </xdr:from>
    <xdr:to>
      <xdr:col>8</xdr:col>
      <xdr:colOff>638175</xdr:colOff>
      <xdr:row>3</xdr:row>
      <xdr:rowOff>66675</xdr:rowOff>
    </xdr:to>
    <xdr:pic>
      <xdr:nvPicPr>
        <xdr:cNvPr id="4" name="Picture 15">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91300" y="142875"/>
          <a:ext cx="16192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so/18.%20UNIDAD%20DE%20CONTROL/ORGANIZACI&#211;N/MODELOS/Nueva%20carpeta/Copia%20de%20MODELO%20DE%20INFORME%20ADMINISTRATIVO%20FINAL%20FAMI%202015%20INTEGRACION%20%2028%20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spp\sgintegracioninm\iso\14.%20GRUPOS%20TRABAJO\GT4.%20Control\2.%20DOC%20DEFINITIVOS\Modelo%20de%20informe%20%20administrativo-financie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ÓN DEL PROYECTO"/>
      <sheetName val="INCIDENCIAS"/>
      <sheetName val="1ª VERIF"/>
      <sheetName val=" CIERRE FINANCIERO  "/>
      <sheetName val="IRREGULARIDADES Y REINTEGROS"/>
      <sheetName val="VERIF ADMINISTRATIVA"/>
      <sheetName val="Anexo I - Personal"/>
      <sheetName val="Anexo I - Auxiliar"/>
      <sheetName val="CALCULADORA IT"/>
      <sheetName val="CALCULADORA IT CON S.SOCIAL"/>
      <sheetName val="TRAMO PRUEBA"/>
      <sheetName val="Anexo II Viaje y Estancia"/>
      <sheetName val="Anexo III Equipos - Alquiler"/>
      <sheetName val="Anexo IV Bienes Inmuebles - Alq"/>
      <sheetName val="Anexo V Servicios Generales"/>
      <sheetName val="Anexo VIa Subcontratacion "/>
      <sheetName val="Anexo VIb CONT EXTERN"/>
      <sheetName val="Anexo VII cofinanciación UE"/>
      <sheetName val="Anexo VIII Honorarios Expertos"/>
      <sheetName val="Anexo IX(a) Gastos específicos"/>
      <sheetName val="Anexo IX(b) Incentivos a destin"/>
      <sheetName val="SELECCIÓN DE LA MUESTRA"/>
      <sheetName val="Indicadores"/>
      <sheetName val="ANEXO X - RESUMEN"/>
      <sheetName val="CERTIFICACIÓN 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NTIFICACIÓN DEL PROYECTO"/>
      <sheetName val="Anexo_Verif.Financiera"/>
      <sheetName val="Anexo_Verif.Admin."/>
      <sheetName val="Reintegros"/>
      <sheetName val="Muestreo "/>
      <sheetName val="Selección muestra"/>
      <sheetName val="Anexo I Personal"/>
      <sheetName val="Anexo II Gastos de Viaje"/>
      <sheetName val="Bienes inmuebles"/>
      <sheetName val="Anexo V Servicios Gles"/>
      <sheetName val="SUBCONTRATACIÓN"/>
      <sheetName val="CONTRATACIÓN EXTERNA"/>
      <sheetName val="Anexo IX Costes específicos "/>
      <sheetName val="Anexo X Resumen"/>
      <sheetName val="DOC X-RESUMEN"/>
    </sheetNames>
    <sheetDataSet>
      <sheetData sheetId="0" refreshError="1"/>
      <sheetData sheetId="1" refreshError="1"/>
      <sheetData sheetId="2" refreshError="1"/>
      <sheetData sheetId="3" refreshError="1"/>
      <sheetData sheetId="4" refreshError="1">
        <row r="22">
          <cell r="C2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onfederacioncolegas@gmai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www.colegaweb.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4"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MODELOS/HIPERV&#205;NCULOS%20ADVOS%20FINALES/FAMI%20INTEG%202016/AT%20Y%20EP%20SEG&#218;N%20CNAE.pdf" TargetMode="External"/><Relationship Id="rId7" Type="http://schemas.openxmlformats.org/officeDocument/2006/relationships/vmlDrawing" Target="../drawings/vmlDrawing5.vml"/><Relationship Id="rId2" Type="http://schemas.openxmlformats.org/officeDocument/2006/relationships/hyperlink" Target="../MODELOS/HIPERV&#205;NCULOS%20ADVOS%20FINALES/FAMI%20INTEG%202016/RETRIBUCIONES%20COMPLEMENTARIAS%20AGE.pdf" TargetMode="External"/><Relationship Id="rId1" Type="http://schemas.openxmlformats.org/officeDocument/2006/relationships/hyperlink" Target="../MODELOS/HIPERV&#205;NCULOS%20ADVOS%20FINALES/FAMI%20INTEG%202016/RETRIBUCIONES%20B&#193;SICAS%20AGE.pdf" TargetMode="External"/><Relationship Id="rId6" Type="http://schemas.openxmlformats.org/officeDocument/2006/relationships/printerSettings" Target="../printerSettings/printerSettings13.bin"/><Relationship Id="rId5" Type="http://schemas.openxmlformats.org/officeDocument/2006/relationships/hyperlink" Target="../MODELOS/HIPERV&#205;NCULOS%20ADVOS%20FINALES/FAMI%20INTEG%202016/VACACIONES%20art45age.pdf" TargetMode="External"/><Relationship Id="rId4" Type="http://schemas.openxmlformats.org/officeDocument/2006/relationships/hyperlink" Target="../MODELOS/HIPERV&#205;NCULOS%20ADVOS%20FINALES/FAMI%20INTEG%202016/INDEMNIZACION%20POR%20EXTINCI&#211;N.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B2:O43"/>
  <sheetViews>
    <sheetView view="pageBreakPreview" topLeftCell="A22" zoomScaleNormal="120" zoomScaleSheetLayoutView="100" workbookViewId="0">
      <selection activeCell="N88" sqref="N88"/>
    </sheetView>
  </sheetViews>
  <sheetFormatPr baseColWidth="10" defaultColWidth="9.140625" defaultRowHeight="12.75" x14ac:dyDescent="0.2"/>
  <cols>
    <col min="1" max="1" width="3.42578125" style="1" customWidth="1"/>
    <col min="2" max="2" width="26.7109375" style="1" customWidth="1"/>
    <col min="3" max="3" width="13.42578125" style="1" customWidth="1"/>
    <col min="4" max="4" width="15" style="1" customWidth="1"/>
    <col min="5" max="5" width="15.140625" style="1" customWidth="1"/>
    <col min="6" max="6" width="11.5703125" style="1" customWidth="1"/>
    <col min="7" max="7" width="10.140625" style="1" customWidth="1"/>
    <col min="8" max="8" width="20.28515625" style="1" customWidth="1"/>
    <col min="9" max="16384" width="9.140625" style="1"/>
  </cols>
  <sheetData>
    <row r="2" spans="2:15" ht="39" customHeight="1" x14ac:dyDescent="0.2"/>
    <row r="3" spans="2:15" s="3" customFormat="1" ht="13.5" thickBot="1" x14ac:dyDescent="0.25">
      <c r="B3" s="2"/>
      <c r="C3" s="2"/>
      <c r="D3" s="2"/>
      <c r="E3" s="2"/>
      <c r="F3" s="2"/>
      <c r="G3" s="2"/>
      <c r="H3" s="2"/>
    </row>
    <row r="4" spans="2:15" s="4" customFormat="1" ht="30" customHeight="1" x14ac:dyDescent="0.25">
      <c r="B4" s="1123" t="s">
        <v>0</v>
      </c>
      <c r="C4" s="1124"/>
      <c r="D4" s="1124"/>
      <c r="E4" s="1124"/>
      <c r="F4" s="1124"/>
      <c r="G4" s="1124"/>
      <c r="H4" s="1125"/>
    </row>
    <row r="5" spans="2:15" s="4" customFormat="1" ht="30" customHeight="1" thickBot="1" x14ac:dyDescent="0.3">
      <c r="B5" s="1126" t="s">
        <v>1</v>
      </c>
      <c r="C5" s="1127"/>
      <c r="D5" s="1128" t="s">
        <v>158</v>
      </c>
      <c r="E5" s="1128"/>
      <c r="F5" s="1128"/>
      <c r="G5" s="1128"/>
      <c r="H5" s="1129"/>
    </row>
    <row r="6" spans="2:15" x14ac:dyDescent="0.2">
      <c r="B6" s="5"/>
      <c r="C6" s="5"/>
      <c r="D6" s="5"/>
      <c r="E6" s="5"/>
      <c r="F6" s="5"/>
      <c r="G6" s="5"/>
      <c r="H6" s="5"/>
    </row>
    <row r="7" spans="2:15" ht="16.5" thickBot="1" x14ac:dyDescent="0.25">
      <c r="B7" s="1072" t="s">
        <v>2</v>
      </c>
      <c r="C7" s="1072"/>
      <c r="D7" s="1072"/>
      <c r="E7" s="1072"/>
      <c r="F7" s="1072"/>
      <c r="G7" s="1072"/>
      <c r="H7" s="1072"/>
    </row>
    <row r="8" spans="2:15" ht="26.25" customHeight="1" x14ac:dyDescent="0.2">
      <c r="B8" s="1073" t="s">
        <v>3</v>
      </c>
      <c r="C8" s="1074"/>
      <c r="D8" s="1130" t="s">
        <v>904</v>
      </c>
      <c r="E8" s="1131"/>
      <c r="F8" s="1131"/>
      <c r="G8" s="1131"/>
      <c r="H8" s="1132"/>
    </row>
    <row r="9" spans="2:15" ht="26.25" customHeight="1" x14ac:dyDescent="0.2">
      <c r="B9" s="1121" t="s">
        <v>4</v>
      </c>
      <c r="C9" s="1122"/>
      <c r="D9" s="1112" t="s">
        <v>903</v>
      </c>
      <c r="E9" s="1113"/>
      <c r="F9" s="1113"/>
      <c r="G9" s="1113"/>
      <c r="H9" s="1114"/>
    </row>
    <row r="10" spans="2:15" ht="26.25" customHeight="1" x14ac:dyDescent="0.2">
      <c r="B10" s="1064" t="s">
        <v>5</v>
      </c>
      <c r="C10" s="1065"/>
      <c r="D10" s="1112" t="s">
        <v>176</v>
      </c>
      <c r="E10" s="1113"/>
      <c r="F10" s="1113"/>
      <c r="G10" s="1113"/>
      <c r="H10" s="1114"/>
    </row>
    <row r="11" spans="2:15" ht="26.25" customHeight="1" x14ac:dyDescent="0.2">
      <c r="B11" s="1064" t="s">
        <v>6</v>
      </c>
      <c r="C11" s="1065"/>
      <c r="D11" s="1112" t="s">
        <v>916</v>
      </c>
      <c r="E11" s="1113"/>
      <c r="F11" s="1113"/>
      <c r="G11" s="1113"/>
      <c r="H11" s="1114"/>
    </row>
    <row r="12" spans="2:15" ht="26.25" customHeight="1" x14ac:dyDescent="0.2">
      <c r="B12" s="1064" t="s">
        <v>7</v>
      </c>
      <c r="C12" s="1065"/>
      <c r="D12" s="1118" t="s">
        <v>177</v>
      </c>
      <c r="E12" s="1119"/>
      <c r="F12" s="1119"/>
      <c r="G12" s="1119"/>
      <c r="H12" s="1120"/>
    </row>
    <row r="13" spans="2:15" ht="26.25" customHeight="1" x14ac:dyDescent="0.2">
      <c r="B13" s="1064" t="s">
        <v>8</v>
      </c>
      <c r="C13" s="1065"/>
      <c r="D13" s="1118" t="s">
        <v>178</v>
      </c>
      <c r="E13" s="1119"/>
      <c r="F13" s="1119"/>
      <c r="G13" s="1119"/>
      <c r="H13" s="1120"/>
      <c r="O13" s="6"/>
    </row>
    <row r="14" spans="2:15" ht="26.25" customHeight="1" x14ac:dyDescent="0.2">
      <c r="B14" s="1101" t="s">
        <v>9</v>
      </c>
      <c r="C14" s="1102"/>
      <c r="D14" s="1112" t="s">
        <v>912</v>
      </c>
      <c r="E14" s="1113"/>
      <c r="F14" s="1113"/>
      <c r="G14" s="1113"/>
      <c r="H14" s="1114"/>
    </row>
    <row r="15" spans="2:15" ht="26.25" customHeight="1" x14ac:dyDescent="0.2">
      <c r="B15" s="1064" t="s">
        <v>10</v>
      </c>
      <c r="C15" s="1065"/>
      <c r="D15" s="1112" t="s">
        <v>913</v>
      </c>
      <c r="E15" s="1113"/>
      <c r="F15" s="1113"/>
      <c r="G15" s="1113"/>
      <c r="H15" s="1114"/>
    </row>
    <row r="16" spans="2:15" ht="45.75" customHeight="1" x14ac:dyDescent="0.2">
      <c r="B16" s="1101" t="s">
        <v>11</v>
      </c>
      <c r="C16" s="1102"/>
      <c r="D16" s="1115" t="s">
        <v>151</v>
      </c>
      <c r="E16" s="1113"/>
      <c r="F16" s="1113"/>
      <c r="G16" s="1113"/>
      <c r="H16" s="1114"/>
    </row>
    <row r="17" spans="2:8" ht="39" customHeight="1" x14ac:dyDescent="0.2">
      <c r="B17" s="1101" t="s">
        <v>12</v>
      </c>
      <c r="C17" s="1102"/>
      <c r="D17" s="7" t="s">
        <v>13</v>
      </c>
      <c r="E17" s="1116">
        <v>42370</v>
      </c>
      <c r="F17" s="1117"/>
      <c r="G17" s="8" t="s">
        <v>14</v>
      </c>
      <c r="H17" s="23">
        <v>42735</v>
      </c>
    </row>
    <row r="18" spans="2:8" ht="26.25" customHeight="1" x14ac:dyDescent="0.2">
      <c r="B18" s="1101" t="s">
        <v>15</v>
      </c>
      <c r="C18" s="1102"/>
      <c r="D18" s="1103">
        <v>68625</v>
      </c>
      <c r="E18" s="1104"/>
      <c r="F18" s="1104"/>
      <c r="G18" s="1104"/>
      <c r="H18" s="1105"/>
    </row>
    <row r="19" spans="2:8" ht="26.25" customHeight="1" x14ac:dyDescent="0.2">
      <c r="B19" s="1101" t="s">
        <v>16</v>
      </c>
      <c r="C19" s="1102"/>
      <c r="D19" s="1106">
        <v>67251</v>
      </c>
      <c r="E19" s="1107"/>
      <c r="F19" s="1107"/>
      <c r="G19" s="1107"/>
      <c r="H19" s="1108"/>
    </row>
    <row r="20" spans="2:8" ht="26.25" customHeight="1" x14ac:dyDescent="0.2">
      <c r="B20" s="1101" t="s">
        <v>17</v>
      </c>
      <c r="C20" s="1102"/>
      <c r="D20" s="1109">
        <f>D18*0.9</f>
        <v>61762.5</v>
      </c>
      <c r="E20" s="1110"/>
      <c r="F20" s="1110"/>
      <c r="G20" s="1110"/>
      <c r="H20" s="1111"/>
    </row>
    <row r="21" spans="2:8" s="11" customFormat="1" ht="26.25" customHeight="1" x14ac:dyDescent="0.2">
      <c r="B21" s="1089" t="s">
        <v>18</v>
      </c>
      <c r="C21" s="1090"/>
      <c r="D21" s="9" t="s">
        <v>19</v>
      </c>
      <c r="E21" s="1091">
        <v>42209</v>
      </c>
      <c r="F21" s="1092"/>
      <c r="G21" s="10" t="s">
        <v>20</v>
      </c>
      <c r="H21" s="648">
        <v>42766</v>
      </c>
    </row>
    <row r="22" spans="2:8" ht="26.25" customHeight="1" x14ac:dyDescent="0.2">
      <c r="B22" s="1064" t="s">
        <v>21</v>
      </c>
      <c r="C22" s="1065"/>
      <c r="D22" s="1093">
        <v>42359</v>
      </c>
      <c r="E22" s="1094"/>
      <c r="F22" s="1094"/>
      <c r="G22" s="1094"/>
      <c r="H22" s="1095"/>
    </row>
    <row r="23" spans="2:8" ht="26.25" customHeight="1" x14ac:dyDescent="0.2">
      <c r="B23" s="1064" t="s">
        <v>22</v>
      </c>
      <c r="C23" s="1065"/>
      <c r="D23" s="1085" t="s">
        <v>23</v>
      </c>
      <c r="E23" s="1080"/>
      <c r="F23" s="1080"/>
      <c r="G23" s="1080"/>
      <c r="H23" s="1081"/>
    </row>
    <row r="24" spans="2:8" ht="26.25" customHeight="1" thickBot="1" x14ac:dyDescent="0.25">
      <c r="B24" s="1059" t="s">
        <v>24</v>
      </c>
      <c r="C24" s="1060"/>
      <c r="D24" s="1096" t="s">
        <v>911</v>
      </c>
      <c r="E24" s="1097"/>
      <c r="F24" s="1097"/>
      <c r="G24" s="1097"/>
      <c r="H24" s="1098"/>
    </row>
    <row r="25" spans="2:8" x14ac:dyDescent="0.2">
      <c r="B25" s="1099" t="s">
        <v>25</v>
      </c>
      <c r="C25" s="1099"/>
      <c r="D25" s="1100" t="s">
        <v>26</v>
      </c>
      <c r="E25" s="1100"/>
      <c r="F25" s="1100"/>
      <c r="G25" s="13"/>
      <c r="H25" s="13"/>
    </row>
    <row r="26" spans="2:8" ht="16.5" thickBot="1" x14ac:dyDescent="0.25">
      <c r="B26" s="1072" t="s">
        <v>27</v>
      </c>
      <c r="C26" s="1072"/>
      <c r="D26" s="1072"/>
      <c r="E26" s="1072"/>
      <c r="F26" s="1072"/>
      <c r="G26" s="1072"/>
      <c r="H26" s="1072"/>
    </row>
    <row r="27" spans="2:8" ht="23.25" customHeight="1" x14ac:dyDescent="0.2">
      <c r="B27" s="1073" t="s">
        <v>28</v>
      </c>
      <c r="C27" s="1074"/>
      <c r="D27" s="1086" t="s">
        <v>906</v>
      </c>
      <c r="E27" s="1087"/>
      <c r="F27" s="1087"/>
      <c r="G27" s="1087"/>
      <c r="H27" s="1088"/>
    </row>
    <row r="28" spans="2:8" ht="23.25" customHeight="1" x14ac:dyDescent="0.2">
      <c r="B28" s="1064" t="s">
        <v>29</v>
      </c>
      <c r="C28" s="1065"/>
      <c r="D28" s="1085" t="s">
        <v>907</v>
      </c>
      <c r="E28" s="1080"/>
      <c r="F28" s="1080"/>
      <c r="G28" s="1080"/>
      <c r="H28" s="1081"/>
    </row>
    <row r="29" spans="2:8" ht="23.25" customHeight="1" x14ac:dyDescent="0.2">
      <c r="B29" s="1064" t="s">
        <v>30</v>
      </c>
      <c r="C29" s="1065"/>
      <c r="D29" s="1085" t="s">
        <v>910</v>
      </c>
      <c r="E29" s="1080"/>
      <c r="F29" s="1080"/>
      <c r="G29" s="1080"/>
      <c r="H29" s="1081"/>
    </row>
    <row r="30" spans="2:8" ht="23.25" customHeight="1" x14ac:dyDescent="0.2">
      <c r="B30" s="1064" t="s">
        <v>31</v>
      </c>
      <c r="C30" s="1065"/>
      <c r="D30" s="1085">
        <v>915211174</v>
      </c>
      <c r="E30" s="1080"/>
      <c r="F30" s="1080"/>
      <c r="G30" s="1080"/>
      <c r="H30" s="1081"/>
    </row>
    <row r="31" spans="2:8" ht="23.25" customHeight="1" x14ac:dyDescent="0.2">
      <c r="B31" s="1064" t="s">
        <v>32</v>
      </c>
      <c r="C31" s="1065"/>
      <c r="D31" s="1079" t="s">
        <v>909</v>
      </c>
      <c r="E31" s="1080"/>
      <c r="F31" s="1080"/>
      <c r="G31" s="1080"/>
      <c r="H31" s="1081"/>
    </row>
    <row r="32" spans="2:8" ht="23.25" customHeight="1" x14ac:dyDescent="0.2">
      <c r="B32" s="1064" t="s">
        <v>33</v>
      </c>
      <c r="C32" s="1065"/>
      <c r="D32" s="1079" t="s">
        <v>908</v>
      </c>
      <c r="E32" s="1080"/>
      <c r="F32" s="1080"/>
      <c r="G32" s="1080"/>
      <c r="H32" s="1081"/>
    </row>
    <row r="33" spans="2:8" ht="23.25" customHeight="1" thickBot="1" x14ac:dyDescent="0.25">
      <c r="B33" s="1059" t="s">
        <v>34</v>
      </c>
      <c r="C33" s="1060"/>
      <c r="D33" s="1061" t="s">
        <v>905</v>
      </c>
      <c r="E33" s="1062"/>
      <c r="F33" s="1062"/>
      <c r="G33" s="1062"/>
      <c r="H33" s="1063"/>
    </row>
    <row r="34" spans="2:8" ht="16.5" thickBot="1" x14ac:dyDescent="0.25">
      <c r="B34" s="1072" t="s">
        <v>35</v>
      </c>
      <c r="C34" s="1072"/>
      <c r="D34" s="1072"/>
      <c r="E34" s="1072"/>
      <c r="F34" s="1072"/>
      <c r="G34" s="1072"/>
      <c r="H34" s="1072"/>
    </row>
    <row r="35" spans="2:8" ht="30.75" customHeight="1" x14ac:dyDescent="0.2">
      <c r="B35" s="1073" t="s">
        <v>36</v>
      </c>
      <c r="C35" s="1074"/>
      <c r="D35" s="25" t="s">
        <v>37</v>
      </c>
      <c r="E35" s="1082" t="s">
        <v>38</v>
      </c>
      <c r="F35" s="1083"/>
      <c r="G35" s="1083"/>
      <c r="H35" s="1084"/>
    </row>
    <row r="36" spans="2:8" ht="29.25" customHeight="1" x14ac:dyDescent="0.2">
      <c r="B36" s="1064" t="s">
        <v>39</v>
      </c>
      <c r="C36" s="1065"/>
      <c r="D36" s="12" t="s">
        <v>915</v>
      </c>
      <c r="E36" s="1066">
        <v>42541</v>
      </c>
      <c r="F36" s="1067"/>
      <c r="G36" s="1067"/>
      <c r="H36" s="1068"/>
    </row>
    <row r="37" spans="2:8" ht="29.25" customHeight="1" x14ac:dyDescent="0.2">
      <c r="B37" s="1064" t="s">
        <v>40</v>
      </c>
      <c r="C37" s="1065"/>
      <c r="D37" s="12" t="s">
        <v>914</v>
      </c>
      <c r="E37" s="1078"/>
      <c r="F37" s="1067"/>
      <c r="G37" s="1067"/>
      <c r="H37" s="1068"/>
    </row>
    <row r="38" spans="2:8" ht="29.25" customHeight="1" x14ac:dyDescent="0.2">
      <c r="B38" s="1064" t="s">
        <v>41</v>
      </c>
      <c r="C38" s="1065"/>
      <c r="D38" s="12" t="s">
        <v>915</v>
      </c>
      <c r="E38" s="1066">
        <v>43116</v>
      </c>
      <c r="F38" s="1067"/>
      <c r="G38" s="1067"/>
      <c r="H38" s="1068"/>
    </row>
    <row r="39" spans="2:8" ht="29.25" customHeight="1" thickBot="1" x14ac:dyDescent="0.25">
      <c r="B39" s="1059" t="s">
        <v>42</v>
      </c>
      <c r="C39" s="1060"/>
      <c r="D39" s="26" t="s">
        <v>914</v>
      </c>
      <c r="E39" s="1069"/>
      <c r="F39" s="1070"/>
      <c r="G39" s="1070"/>
      <c r="H39" s="1071"/>
    </row>
    <row r="40" spans="2:8" x14ac:dyDescent="0.2">
      <c r="B40" s="13"/>
      <c r="C40" s="13"/>
      <c r="D40" s="14"/>
      <c r="E40" s="24"/>
      <c r="F40" s="24"/>
      <c r="G40" s="24"/>
      <c r="H40" s="24"/>
    </row>
    <row r="41" spans="2:8" ht="16.5" thickBot="1" x14ac:dyDescent="0.25">
      <c r="B41" s="1072" t="s">
        <v>43</v>
      </c>
      <c r="C41" s="1072"/>
      <c r="D41" s="1072"/>
      <c r="E41" s="1072"/>
      <c r="F41" s="1072"/>
      <c r="G41" s="1072"/>
      <c r="H41" s="1072"/>
    </row>
    <row r="42" spans="2:8" ht="24" customHeight="1" x14ac:dyDescent="0.2">
      <c r="B42" s="1073" t="s">
        <v>44</v>
      </c>
      <c r="C42" s="1074"/>
      <c r="D42" s="1075" t="s">
        <v>157</v>
      </c>
      <c r="E42" s="1076"/>
      <c r="F42" s="1076"/>
      <c r="G42" s="1076"/>
      <c r="H42" s="1077"/>
    </row>
    <row r="43" spans="2:8" ht="24" customHeight="1" thickBot="1" x14ac:dyDescent="0.25">
      <c r="B43" s="1059" t="s">
        <v>45</v>
      </c>
      <c r="C43" s="1060"/>
      <c r="D43" s="1061"/>
      <c r="E43" s="1062"/>
      <c r="F43" s="1062"/>
      <c r="G43" s="1062"/>
      <c r="H43" s="1063"/>
    </row>
  </sheetData>
  <customSheetViews>
    <customSheetView guid="{9C380C17-03EC-4E5F-8AD9-EACCFB57B8A0}" scale="120" topLeftCell="A7">
      <selection activeCell="Q14" sqref="Q14"/>
      <pageMargins left="0.7" right="0.7" top="0.75" bottom="0.75" header="0.3" footer="0.3"/>
      <pageSetup paperSize="9" orientation="portrait" r:id="rId1"/>
    </customSheetView>
    <customSheetView guid="{132C0E2A-F187-4159-BF1E-3BD10748237C}" scale="120">
      <selection activeCell="Q14" sqref="Q14"/>
      <pageMargins left="0.7" right="0.7" top="0.75" bottom="0.75" header="0.3" footer="0.3"/>
      <pageSetup paperSize="9" orientation="portrait" r:id="rId2"/>
    </customSheetView>
  </customSheetViews>
  <mergeCells count="71">
    <mergeCell ref="B4:H4"/>
    <mergeCell ref="B5:C5"/>
    <mergeCell ref="D5:H5"/>
    <mergeCell ref="B7:H7"/>
    <mergeCell ref="B8:C8"/>
    <mergeCell ref="D8:H8"/>
    <mergeCell ref="B9:C9"/>
    <mergeCell ref="D9:H9"/>
    <mergeCell ref="B10:C10"/>
    <mergeCell ref="D10:H10"/>
    <mergeCell ref="B11:C11"/>
    <mergeCell ref="D11:H11"/>
    <mergeCell ref="B12:C12"/>
    <mergeCell ref="D12:H12"/>
    <mergeCell ref="B13:C13"/>
    <mergeCell ref="D13:H13"/>
    <mergeCell ref="B14:C14"/>
    <mergeCell ref="D14:H14"/>
    <mergeCell ref="B15:C15"/>
    <mergeCell ref="D15:H15"/>
    <mergeCell ref="B16:C16"/>
    <mergeCell ref="D16:H16"/>
    <mergeCell ref="B17:C17"/>
    <mergeCell ref="E17:F17"/>
    <mergeCell ref="B18:C18"/>
    <mergeCell ref="D18:H18"/>
    <mergeCell ref="B19:C19"/>
    <mergeCell ref="D19:H19"/>
    <mergeCell ref="B20:C20"/>
    <mergeCell ref="D20:H20"/>
    <mergeCell ref="B27:C27"/>
    <mergeCell ref="D27:H27"/>
    <mergeCell ref="B21:C21"/>
    <mergeCell ref="E21:F21"/>
    <mergeCell ref="B22:C22"/>
    <mergeCell ref="D22:H22"/>
    <mergeCell ref="B23:C23"/>
    <mergeCell ref="D23:H23"/>
    <mergeCell ref="B24:C24"/>
    <mergeCell ref="D24:H24"/>
    <mergeCell ref="B25:C25"/>
    <mergeCell ref="D25:F25"/>
    <mergeCell ref="B26:H26"/>
    <mergeCell ref="B28:C28"/>
    <mergeCell ref="D28:H28"/>
    <mergeCell ref="B29:C29"/>
    <mergeCell ref="D29:H29"/>
    <mergeCell ref="B30:C30"/>
    <mergeCell ref="D30:H30"/>
    <mergeCell ref="B37:C37"/>
    <mergeCell ref="E37:H37"/>
    <mergeCell ref="B31:C31"/>
    <mergeCell ref="D31:H31"/>
    <mergeCell ref="B32:C32"/>
    <mergeCell ref="D32:H32"/>
    <mergeCell ref="B33:C33"/>
    <mergeCell ref="D33:H33"/>
    <mergeCell ref="B34:H34"/>
    <mergeCell ref="B35:C35"/>
    <mergeCell ref="E35:H35"/>
    <mergeCell ref="B36:C36"/>
    <mergeCell ref="E36:H36"/>
    <mergeCell ref="B43:C43"/>
    <mergeCell ref="D43:H43"/>
    <mergeCell ref="B38:C38"/>
    <mergeCell ref="E38:H38"/>
    <mergeCell ref="B39:C39"/>
    <mergeCell ref="E39:H39"/>
    <mergeCell ref="B41:H41"/>
    <mergeCell ref="B42:C42"/>
    <mergeCell ref="D42:H42"/>
  </mergeCells>
  <dataValidations count="4">
    <dataValidation type="list" allowBlank="1" showInputMessage="1" showErrorMessage="1" sqref="D5:H5" xr:uid="{00000000-0002-0000-0000-000000000000}">
      <formula1>"ADMINISTRATIVO DEL PAGO ANTICIPADO, OPERATIVO IN SITU, ADMINISTRATIVO FINAL, FINANCIERO IN SITU"</formula1>
    </dataValidation>
    <dataValidation type="list" allowBlank="1" showInputMessage="1" showErrorMessage="1" promptTitle="SELECCIONAR EL QUE CORRESPONDA" prompt="Indicar la forma de ejecución" sqref="D43:H43" xr:uid="{00000000-0002-0000-0000-000001000000}">
      <formula1>"Centros de migraciones, Contratos, Encomienda de Gestión, Anticipo de caja fija"</formula1>
    </dataValidation>
    <dataValidation type="list" allowBlank="1" showInputMessage="1" showErrorMessage="1" promptTitle="Verificación Unidad de control" prompt="Elegir opción desplegable" sqref="D36:D39" xr:uid="{00000000-0002-0000-0000-000002000000}">
      <formula1>"Si,No"</formula1>
    </dataValidation>
    <dataValidation type="list" allowBlank="1" showInputMessage="1" showErrorMessage="1" promptTitle="SELECCIONAR EL QUE CORRESPONDA" prompt="Indicar la forma de adjudicación" sqref="D42" xr:uid="{00000000-0002-0000-0000-000003000000}">
      <formula1>"CONVOCATORIA, CONVENIOS, SUBVENCIÓN DIRECTA, OTROS PREVISTOS EN MATERIA COMUNITARIA "</formula1>
    </dataValidation>
  </dataValidations>
  <hyperlinks>
    <hyperlink ref="D31" r:id="rId3" display="confederacioncolegas@gmail.com" xr:uid="{00000000-0004-0000-0000-000000000000}"/>
    <hyperlink ref="D32" r:id="rId4" xr:uid="{00000000-0004-0000-0000-000001000000}"/>
  </hyperlinks>
  <pageMargins left="0.7" right="0.7" top="0.75" bottom="0.75" header="0.3" footer="0.3"/>
  <pageSetup paperSize="9" scale="70" orientation="portrait" r:id="rId5"/>
  <drawing r:id="rId6"/>
  <legacy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3:W43"/>
  <sheetViews>
    <sheetView topLeftCell="B1" workbookViewId="0">
      <selection activeCell="W6" sqref="W6"/>
    </sheetView>
  </sheetViews>
  <sheetFormatPr baseColWidth="10" defaultRowHeight="15" x14ac:dyDescent="0.25"/>
  <cols>
    <col min="7" max="7" width="16" customWidth="1"/>
    <col min="10" max="11" width="11.42578125" customWidth="1"/>
    <col min="13" max="23" width="11.42578125" customWidth="1"/>
    <col min="29" max="29" width="17.140625" customWidth="1"/>
    <col min="30" max="30" width="16.42578125" customWidth="1"/>
  </cols>
  <sheetData>
    <row r="3" spans="2:23" ht="15.75" thickBot="1" x14ac:dyDescent="0.3"/>
    <row r="4" spans="2:23" ht="21.75" thickBot="1" x14ac:dyDescent="0.4">
      <c r="B4" s="1490" t="s">
        <v>652</v>
      </c>
      <c r="C4" s="1491"/>
      <c r="D4" s="1491"/>
      <c r="E4" s="1491"/>
      <c r="F4" s="1491"/>
      <c r="G4" s="1491"/>
      <c r="H4" s="1492"/>
      <c r="I4" s="1493" t="s">
        <v>651</v>
      </c>
      <c r="J4" s="1494"/>
      <c r="K4" s="1495"/>
      <c r="L4" s="1496" t="s">
        <v>650</v>
      </c>
      <c r="M4" s="1497"/>
      <c r="N4" s="1498"/>
      <c r="O4" s="1496" t="s">
        <v>649</v>
      </c>
      <c r="P4" s="1497"/>
      <c r="Q4" s="1498"/>
      <c r="R4" s="1497" t="s">
        <v>648</v>
      </c>
      <c r="S4" s="1497"/>
      <c r="T4" s="1498"/>
      <c r="U4" s="1487" t="s">
        <v>325</v>
      </c>
      <c r="V4" s="1488"/>
      <c r="W4" s="1489"/>
    </row>
    <row r="5" spans="2:23" ht="90.75" thickBot="1" x14ac:dyDescent="0.3">
      <c r="B5" s="486" t="s">
        <v>647</v>
      </c>
      <c r="C5" s="511" t="s">
        <v>698</v>
      </c>
      <c r="D5" s="485" t="s">
        <v>634</v>
      </c>
      <c r="E5" s="484" t="s">
        <v>633</v>
      </c>
      <c r="F5" s="484" t="s">
        <v>632</v>
      </c>
      <c r="G5" s="483" t="s">
        <v>646</v>
      </c>
      <c r="H5" s="482" t="s">
        <v>645</v>
      </c>
      <c r="I5" s="481" t="s">
        <v>644</v>
      </c>
      <c r="J5" s="480" t="s">
        <v>626</v>
      </c>
      <c r="K5" s="479" t="s">
        <v>640</v>
      </c>
      <c r="L5" s="481" t="s">
        <v>643</v>
      </c>
      <c r="M5" s="480" t="s">
        <v>626</v>
      </c>
      <c r="N5" s="479" t="s">
        <v>640</v>
      </c>
      <c r="O5" s="481" t="s">
        <v>642</v>
      </c>
      <c r="P5" s="480" t="s">
        <v>626</v>
      </c>
      <c r="Q5" s="479" t="s">
        <v>640</v>
      </c>
      <c r="R5" s="481" t="s">
        <v>641</v>
      </c>
      <c r="S5" s="480" t="s">
        <v>626</v>
      </c>
      <c r="T5" s="479" t="s">
        <v>640</v>
      </c>
      <c r="U5" s="478" t="s">
        <v>639</v>
      </c>
      <c r="V5" s="477" t="s">
        <v>638</v>
      </c>
      <c r="W5" s="476" t="s">
        <v>304</v>
      </c>
    </row>
    <row r="6" spans="2:23" ht="15.75" thickBot="1" x14ac:dyDescent="0.3">
      <c r="B6" s="474" t="s">
        <v>637</v>
      </c>
      <c r="C6" s="473" t="s">
        <v>699</v>
      </c>
      <c r="D6" s="473" t="s">
        <v>629</v>
      </c>
      <c r="E6" s="473">
        <v>2408.52</v>
      </c>
      <c r="F6" s="473">
        <v>2064.4499999999998</v>
      </c>
      <c r="G6" s="473">
        <v>16</v>
      </c>
      <c r="H6" s="475">
        <v>1</v>
      </c>
      <c r="I6" s="474">
        <f>IF(H6&lt;3,
IF(H6+G6&lt;=3,G6,3-H6),
0)</f>
        <v>2</v>
      </c>
      <c r="J6" s="473">
        <v>0</v>
      </c>
      <c r="K6" s="472">
        <f>(F6/30)*I6*0.5</f>
        <v>68.814999999999998</v>
      </c>
      <c r="L6" s="474">
        <f>IF(AND(H6&gt;=3,H6&lt;15),
IF(H6+G6&lt;=15,G6,15-H6),
IF(AND(H6&lt;3,H6+G6&gt;3),IF(G6-I6&lt;=12,G6-I6,12),0) )</f>
        <v>12</v>
      </c>
      <c r="M6" s="471">
        <f>(E6/30)*L6*0.6</f>
        <v>578.04480000000001</v>
      </c>
      <c r="N6" s="472">
        <f>(F6/30)*L6*0.75-M6</f>
        <v>41.290200000000027</v>
      </c>
      <c r="O6" s="474">
        <f>IF(AND(H6&gt;=15,H6&lt;20),
IF(H6+G6&lt;=20,G6,20-H6),
IF(AND(H6&lt;15,H6+G6&gt;15),       IF((G6-I6-L6)&lt;=5,   G6-I6-L6,5    ),0)  )</f>
        <v>2</v>
      </c>
      <c r="P6" s="473">
        <f>(E6/30)*O6*0.6</f>
        <v>96.340800000000002</v>
      </c>
      <c r="Q6" s="472">
        <f>(F6/30)*O6*0.75-P6</f>
        <v>6.881699999999995</v>
      </c>
      <c r="R6" s="473">
        <f>IF(AND(H6&gt;=20),
IF(G6&gt;30,30,G6),
IF(AND(H6&lt;20,H6+G6&gt;20),IF((G6-I6-L6-O6)&gt;=(30-I6-L6-O6),30-I6-L6-O6,G6-I6-L6-O6),0))</f>
        <v>0</v>
      </c>
      <c r="S6" s="473">
        <f>(E6/30)*R6*0.75</f>
        <v>0</v>
      </c>
      <c r="T6" s="472">
        <f>(F6/30)*R6*1-S6</f>
        <v>0</v>
      </c>
      <c r="U6" s="471">
        <f>SUM(J6+M6)</f>
        <v>578.04480000000001</v>
      </c>
      <c r="V6" s="471">
        <f>IF(D6="SI",SUM(K6+N6+Q6+T6),0)</f>
        <v>116.98690000000002</v>
      </c>
      <c r="W6" s="470">
        <f>SUM(U6+V6)</f>
        <v>695.0317</v>
      </c>
    </row>
    <row r="7" spans="2:23" x14ac:dyDescent="0.25">
      <c r="B7" s="469"/>
      <c r="C7" s="469"/>
      <c r="D7" s="469"/>
      <c r="E7" s="469"/>
      <c r="F7" s="469"/>
      <c r="G7" s="469"/>
      <c r="H7" s="469"/>
      <c r="I7" s="469"/>
      <c r="J7" s="469"/>
      <c r="K7" s="468"/>
      <c r="L7" s="469"/>
      <c r="M7" s="468"/>
      <c r="N7" s="468"/>
      <c r="O7" s="469"/>
      <c r="P7" s="469"/>
      <c r="Q7" s="468"/>
      <c r="R7" s="469"/>
      <c r="S7" s="469"/>
      <c r="T7" s="468"/>
      <c r="U7" s="468"/>
      <c r="V7" s="468"/>
      <c r="W7" s="467"/>
    </row>
    <row r="24" ht="15" customHeight="1" x14ac:dyDescent="0.25"/>
    <row r="34" spans="2:7" ht="15.75" thickBot="1" x14ac:dyDescent="0.3"/>
    <row r="35" spans="2:7" ht="73.5" thickTop="1" thickBot="1" x14ac:dyDescent="0.3">
      <c r="B35" s="466" t="s">
        <v>636</v>
      </c>
      <c r="C35" s="466"/>
      <c r="D35" s="466" t="s">
        <v>635</v>
      </c>
      <c r="E35" s="465" t="s">
        <v>634</v>
      </c>
      <c r="F35" s="464" t="s">
        <v>633</v>
      </c>
      <c r="G35" s="463" t="s">
        <v>632</v>
      </c>
    </row>
    <row r="36" spans="2:7" ht="36.75" thickBot="1" x14ac:dyDescent="0.3">
      <c r="B36" s="462" t="s">
        <v>631</v>
      </c>
      <c r="C36" s="512"/>
      <c r="D36" s="461" t="s">
        <v>630</v>
      </c>
      <c r="E36" s="461" t="s">
        <v>629</v>
      </c>
      <c r="F36" s="460">
        <v>2000</v>
      </c>
      <c r="G36" s="459">
        <v>2500</v>
      </c>
    </row>
    <row r="37" spans="2:7" x14ac:dyDescent="0.25">
      <c r="B37" s="458"/>
      <c r="C37" s="513"/>
      <c r="D37" s="457" t="s">
        <v>628</v>
      </c>
      <c r="E37" s="456" t="s">
        <v>627</v>
      </c>
      <c r="F37" s="455" t="s">
        <v>626</v>
      </c>
      <c r="G37" s="454" t="s">
        <v>625</v>
      </c>
    </row>
    <row r="38" spans="2:7" ht="45" customHeight="1" x14ac:dyDescent="0.25">
      <c r="B38" s="1486" t="s">
        <v>624</v>
      </c>
      <c r="C38" s="510"/>
      <c r="D38" s="453" t="s">
        <v>623</v>
      </c>
      <c r="E38" s="452">
        <v>0</v>
      </c>
      <c r="F38" s="451">
        <v>0</v>
      </c>
      <c r="G38" s="450">
        <f>(G36/30)*E38*0.5</f>
        <v>0</v>
      </c>
    </row>
    <row r="39" spans="2:7" ht="45" x14ac:dyDescent="0.25">
      <c r="B39" s="1486"/>
      <c r="C39" s="510"/>
      <c r="D39" s="448" t="s">
        <v>622</v>
      </c>
      <c r="E39" s="447">
        <v>0</v>
      </c>
      <c r="F39" s="449">
        <f>(F36/30)*E39*0.6</f>
        <v>0</v>
      </c>
      <c r="G39" s="445">
        <f>(G36/30)*E39*0.75-F39</f>
        <v>0</v>
      </c>
    </row>
    <row r="40" spans="2:7" ht="45" x14ac:dyDescent="0.25">
      <c r="B40" s="1486"/>
      <c r="C40" s="510"/>
      <c r="D40" s="448" t="s">
        <v>621</v>
      </c>
      <c r="E40" s="447">
        <v>5</v>
      </c>
      <c r="F40" s="446">
        <f>(F36/30)*E40*0.6</f>
        <v>200.00000000000003</v>
      </c>
      <c r="G40" s="445">
        <f>(G36/30)*E40*0.75-F40</f>
        <v>112.49999999999997</v>
      </c>
    </row>
    <row r="41" spans="2:7" ht="30.75" thickBot="1" x14ac:dyDescent="0.3">
      <c r="B41" s="1486"/>
      <c r="C41" s="510"/>
      <c r="D41" s="444" t="s">
        <v>620</v>
      </c>
      <c r="E41" s="443">
        <v>23</v>
      </c>
      <c r="F41" s="442">
        <f>(F36/30)*E41*0.75</f>
        <v>1150</v>
      </c>
      <c r="G41" s="441">
        <f>(G36/30)*E41*1-F41</f>
        <v>766.66666666666652</v>
      </c>
    </row>
    <row r="42" spans="2:7" ht="48.75" thickBot="1" x14ac:dyDescent="0.4">
      <c r="B42" s="440" t="s">
        <v>619</v>
      </c>
      <c r="C42" s="514"/>
      <c r="D42" s="439"/>
      <c r="E42" s="439"/>
      <c r="F42" s="438">
        <f>SUM(F38:F39)</f>
        <v>0</v>
      </c>
      <c r="G42" s="437">
        <f>IF(E36="SI",SUM(G38:G41),0)</f>
        <v>879.16666666666652</v>
      </c>
    </row>
    <row r="43" spans="2:7" ht="15.75" thickTop="1" x14ac:dyDescent="0.25"/>
  </sheetData>
  <mergeCells count="7">
    <mergeCell ref="B38:B41"/>
    <mergeCell ref="U4:W4"/>
    <mergeCell ref="B4:H4"/>
    <mergeCell ref="I4:K4"/>
    <mergeCell ref="L4:N4"/>
    <mergeCell ref="O4:Q4"/>
    <mergeCell ref="R4:T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G94"/>
  <sheetViews>
    <sheetView zoomScale="115" zoomScaleNormal="115" workbookViewId="0">
      <selection activeCell="A4" sqref="A4"/>
    </sheetView>
  </sheetViews>
  <sheetFormatPr baseColWidth="10" defaultColWidth="11.42578125" defaultRowHeight="15" x14ac:dyDescent="0.25"/>
  <cols>
    <col min="1" max="1" width="34.28515625" style="954" customWidth="1"/>
    <col min="2" max="2" width="11.42578125" style="954" customWidth="1"/>
    <col min="3" max="4" width="17.140625" style="954" customWidth="1"/>
    <col min="5" max="5" width="23.85546875" style="954" customWidth="1"/>
    <col min="6" max="6" width="17" style="954" customWidth="1"/>
    <col min="7" max="7" width="20.5703125" style="954" customWidth="1"/>
    <col min="8" max="8" width="16.140625" style="954" customWidth="1"/>
    <col min="9" max="9" width="14.42578125" style="954" customWidth="1"/>
    <col min="10" max="10" width="14.85546875" style="954" customWidth="1"/>
    <col min="11" max="12" width="11.42578125" style="954"/>
    <col min="13" max="13" width="20.140625" style="954" customWidth="1"/>
    <col min="14" max="14" width="17" style="954" customWidth="1"/>
    <col min="15" max="15" width="11.42578125" style="954"/>
    <col min="16" max="16" width="18.7109375" style="954" customWidth="1"/>
    <col min="17" max="17" width="19.140625" style="954" customWidth="1"/>
    <col min="18" max="18" width="11.42578125" style="954"/>
    <col min="19" max="19" width="16.5703125" style="954" customWidth="1"/>
    <col min="20" max="20" width="17.140625" style="954" customWidth="1"/>
    <col min="21" max="21" width="11.42578125" style="954"/>
    <col min="22" max="22" width="19.140625" style="954" customWidth="1"/>
    <col min="23" max="23" width="16" style="954" customWidth="1"/>
    <col min="24" max="24" width="16.28515625" style="954" customWidth="1"/>
    <col min="25" max="25" width="22" style="954" customWidth="1"/>
    <col min="26" max="26" width="38.85546875" style="954" customWidth="1"/>
    <col min="27" max="27" width="19.140625" style="954" customWidth="1"/>
    <col min="28" max="28" width="17" style="954" customWidth="1"/>
    <col min="29" max="30" width="11.42578125" style="954" customWidth="1"/>
    <col min="31" max="31" width="31.140625" style="1009" customWidth="1"/>
    <col min="32" max="32" width="30.140625" style="954" customWidth="1"/>
    <col min="33" max="33" width="38" style="954" customWidth="1"/>
    <col min="34" max="16384" width="11.42578125" style="954"/>
  </cols>
  <sheetData>
    <row r="1" spans="1:33" ht="15.75" thickBot="1" x14ac:dyDescent="0.3">
      <c r="A1" s="898">
        <v>1</v>
      </c>
      <c r="B1" s="898">
        <v>2</v>
      </c>
      <c r="C1" s="898">
        <v>3</v>
      </c>
      <c r="D1" s="898">
        <v>4</v>
      </c>
      <c r="E1" s="898">
        <v>5</v>
      </c>
      <c r="F1" s="898">
        <v>6</v>
      </c>
      <c r="G1" s="898">
        <v>7</v>
      </c>
      <c r="H1" s="898">
        <v>8</v>
      </c>
      <c r="I1" s="898">
        <v>9</v>
      </c>
      <c r="J1" s="898">
        <v>10</v>
      </c>
      <c r="K1" s="898">
        <v>11</v>
      </c>
      <c r="L1" s="898">
        <v>12</v>
      </c>
      <c r="M1" s="898">
        <v>13</v>
      </c>
      <c r="N1" s="898">
        <v>14</v>
      </c>
      <c r="O1" s="898">
        <v>15</v>
      </c>
      <c r="P1" s="898">
        <v>16</v>
      </c>
      <c r="Q1" s="898">
        <v>17</v>
      </c>
      <c r="R1" s="898">
        <v>18</v>
      </c>
      <c r="S1" s="898">
        <v>19</v>
      </c>
      <c r="T1" s="898">
        <v>20</v>
      </c>
      <c r="U1" s="898">
        <v>21</v>
      </c>
      <c r="V1" s="898">
        <v>22</v>
      </c>
      <c r="W1" s="898">
        <v>23</v>
      </c>
      <c r="X1" s="898">
        <v>24</v>
      </c>
      <c r="Y1" s="898">
        <v>25</v>
      </c>
      <c r="Z1" s="898">
        <v>26</v>
      </c>
      <c r="AA1" s="898">
        <v>27</v>
      </c>
      <c r="AB1" s="898">
        <v>28</v>
      </c>
      <c r="AC1" s="898">
        <v>29</v>
      </c>
      <c r="AD1" s="898">
        <v>30</v>
      </c>
      <c r="AE1" s="898">
        <v>31</v>
      </c>
      <c r="AF1" s="898">
        <v>32</v>
      </c>
      <c r="AG1" s="898">
        <v>33</v>
      </c>
    </row>
    <row r="2" spans="1:33" ht="21.75" thickBot="1" x14ac:dyDescent="0.4">
      <c r="A2" s="1506" t="s">
        <v>652</v>
      </c>
      <c r="B2" s="1507"/>
      <c r="C2" s="1507"/>
      <c r="D2" s="1507"/>
      <c r="E2" s="1507"/>
      <c r="F2" s="1507"/>
      <c r="G2" s="1507"/>
      <c r="H2" s="1507"/>
      <c r="I2" s="1507"/>
      <c r="J2" s="1508"/>
      <c r="K2" s="1509" t="s">
        <v>651</v>
      </c>
      <c r="L2" s="1510"/>
      <c r="M2" s="1511"/>
      <c r="N2" s="1512" t="s">
        <v>650</v>
      </c>
      <c r="O2" s="1513"/>
      <c r="P2" s="1514"/>
      <c r="Q2" s="1512" t="s">
        <v>649</v>
      </c>
      <c r="R2" s="1513"/>
      <c r="S2" s="1514"/>
      <c r="T2" s="1513" t="s">
        <v>648</v>
      </c>
      <c r="U2" s="1513"/>
      <c r="V2" s="1514"/>
      <c r="W2" s="1502" t="s">
        <v>325</v>
      </c>
      <c r="X2" s="1503"/>
      <c r="Y2" s="1503"/>
      <c r="Z2" s="1503"/>
      <c r="AA2" s="1504"/>
      <c r="AB2" s="1505"/>
      <c r="AC2" s="899"/>
      <c r="AD2" s="899"/>
      <c r="AE2" s="1499" t="s">
        <v>890</v>
      </c>
      <c r="AF2" s="1500"/>
      <c r="AG2" s="1501"/>
    </row>
    <row r="3" spans="1:33" ht="45.75" thickBot="1" x14ac:dyDescent="0.3">
      <c r="A3" s="900" t="s">
        <v>647</v>
      </c>
      <c r="B3" s="901" t="s">
        <v>698</v>
      </c>
      <c r="C3" s="902" t="s">
        <v>634</v>
      </c>
      <c r="D3" s="903" t="s">
        <v>660</v>
      </c>
      <c r="E3" s="903" t="s">
        <v>659</v>
      </c>
      <c r="F3" s="904" t="s">
        <v>658</v>
      </c>
      <c r="G3" s="904" t="s">
        <v>657</v>
      </c>
      <c r="H3" s="904" t="s">
        <v>656</v>
      </c>
      <c r="I3" s="905" t="s">
        <v>646</v>
      </c>
      <c r="J3" s="906" t="s">
        <v>645</v>
      </c>
      <c r="K3" s="907" t="s">
        <v>644</v>
      </c>
      <c r="L3" s="908" t="s">
        <v>626</v>
      </c>
      <c r="M3" s="909" t="s">
        <v>640</v>
      </c>
      <c r="N3" s="907" t="s">
        <v>643</v>
      </c>
      <c r="O3" s="908" t="s">
        <v>626</v>
      </c>
      <c r="P3" s="910" t="s">
        <v>640</v>
      </c>
      <c r="Q3" s="907" t="s">
        <v>642</v>
      </c>
      <c r="R3" s="908" t="s">
        <v>626</v>
      </c>
      <c r="S3" s="910" t="s">
        <v>640</v>
      </c>
      <c r="T3" s="907" t="s">
        <v>641</v>
      </c>
      <c r="U3" s="908" t="s">
        <v>626</v>
      </c>
      <c r="V3" s="909" t="s">
        <v>640</v>
      </c>
      <c r="W3" s="911" t="s">
        <v>639</v>
      </c>
      <c r="X3" s="912" t="s">
        <v>638</v>
      </c>
      <c r="Y3" s="911" t="s">
        <v>675</v>
      </c>
      <c r="Z3" s="913" t="s">
        <v>678</v>
      </c>
      <c r="AA3" s="914" t="s">
        <v>655</v>
      </c>
      <c r="AB3" s="915" t="s">
        <v>654</v>
      </c>
      <c r="AC3" s="899"/>
      <c r="AD3" s="899"/>
      <c r="AE3" s="895" t="s">
        <v>889</v>
      </c>
      <c r="AF3" s="896" t="s">
        <v>675</v>
      </c>
      <c r="AG3" s="897" t="s">
        <v>678</v>
      </c>
    </row>
    <row r="4" spans="1:33" x14ac:dyDescent="0.25">
      <c r="A4" s="686"/>
      <c r="B4" s="518"/>
      <c r="C4" s="687"/>
      <c r="D4" s="688"/>
      <c r="E4" s="689"/>
      <c r="F4" s="687"/>
      <c r="G4" s="789">
        <f>IFERROR((H4+I4),0)</f>
        <v>0</v>
      </c>
      <c r="H4" s="687"/>
      <c r="I4" s="687"/>
      <c r="J4" s="694"/>
      <c r="K4" s="816">
        <f>IF(J4&lt;3,
IF(J4+I4&lt;=3,I4,3-J4),
0)</f>
        <v>0</v>
      </c>
      <c r="L4" s="696">
        <v>0</v>
      </c>
      <c r="M4" s="777">
        <f>IFERROR(((E4/F4)*K4*0.5),0)</f>
        <v>0</v>
      </c>
      <c r="N4" s="817">
        <f>IF(AND(J4&gt;=3,J4&lt;15),
IF(J4+I4&lt;=15,I4,15-J4),
IF(AND(J4&lt;3,J4+I4&gt;3),IF(I4-K4&lt;=12,I4-K4,12),0) )</f>
        <v>0</v>
      </c>
      <c r="O4" s="791">
        <f>IFERROR(((D4/F4)*N4*0.6),0)</f>
        <v>0</v>
      </c>
      <c r="P4" s="795">
        <f>IFERROR(((E4/F4)*N4*0.75-O4),0)</f>
        <v>0</v>
      </c>
      <c r="Q4" s="817">
        <f>IF(AND(J4&gt;=15,J4&lt;20),
IF(J4+I4&lt;=20,I4,20-J4),
IF(AND(J4&lt;15,J4+I4&gt;15),       IF((I4-K4-N4)&lt;=5,   I4-K4-N4,5    ),0)  )</f>
        <v>0</v>
      </c>
      <c r="R4" s="791">
        <f>IFERROR(((D4/F4)*Q4*0.6),0)</f>
        <v>0</v>
      </c>
      <c r="S4" s="795">
        <f>IFERROR(((E4/F4)*Q4*0.75-R4),0)</f>
        <v>0</v>
      </c>
      <c r="T4" s="817">
        <f>IF(AND(J4&gt;=20),
IF(I4&gt;30,30,I4),
IF(AND(J4&lt;20,J4+I4&gt;20),IF((I4-K4-N4-Q4)&gt;=(30-K4-N4-Q4),30-K4-N4-Q4,I4-K4-N4-Q4),0))</f>
        <v>0</v>
      </c>
      <c r="U4" s="791">
        <f>IFERROR(((D4/F4)*T4*0.75),0)</f>
        <v>0</v>
      </c>
      <c r="V4" s="795">
        <f>IFERROR(((E4/F4)*T4*1-U4),0)</f>
        <v>0</v>
      </c>
      <c r="W4" s="818">
        <f>SUM(L4+O4)</f>
        <v>0</v>
      </c>
      <c r="X4" s="819">
        <f>IF(C4="SI",SUM(M4+P4+S4+V4),0)</f>
        <v>0</v>
      </c>
      <c r="Y4" s="818">
        <f>SUM(W4+X4)</f>
        <v>0</v>
      </c>
      <c r="Z4" s="820">
        <f>IFERROR(((IF(G4&gt;=30,(30-H4)*D4/F4,(G4-H4)*D4/F4))   *   VLOOKUP(A4,'Anexo I - Auxiliar'!$A$16:$V$75,8,FALSE)),0)</f>
        <v>0</v>
      </c>
      <c r="AA4" s="820">
        <f>IFERROR(((D4/F4)*H4),0)</f>
        <v>0</v>
      </c>
      <c r="AB4" s="820">
        <f>IFERROR(((D4/F4)*(H4+I4)),0)</f>
        <v>0</v>
      </c>
      <c r="AC4" s="916"/>
      <c r="AD4" s="916"/>
      <c r="AE4" s="894" t="str">
        <f>CONCATENATE(A4,B4)</f>
        <v/>
      </c>
      <c r="AF4" s="773">
        <f>Y4</f>
        <v>0</v>
      </c>
      <c r="AG4" s="777">
        <f>Z4</f>
        <v>0</v>
      </c>
    </row>
    <row r="5" spans="1:33" x14ac:dyDescent="0.25">
      <c r="A5" s="690"/>
      <c r="B5" s="430"/>
      <c r="C5" s="691"/>
      <c r="D5" s="692"/>
      <c r="E5" s="693"/>
      <c r="F5" s="691"/>
      <c r="G5" s="789">
        <f t="shared" ref="G5:G68" si="0">IFERROR((H5+I5),0)</f>
        <v>0</v>
      </c>
      <c r="H5" s="691"/>
      <c r="I5" s="691"/>
      <c r="J5" s="695"/>
      <c r="K5" s="817">
        <f t="shared" ref="K5:K68" si="1">IF(J5&lt;3,
IF(J5+I5&lt;=3,I5,3-J5),
0)</f>
        <v>0</v>
      </c>
      <c r="L5" s="821">
        <v>0</v>
      </c>
      <c r="M5" s="795">
        <f t="shared" ref="M5:M68" si="2">IFERROR(((E5/F5)*K5*0.5),0)</f>
        <v>0</v>
      </c>
      <c r="N5" s="817">
        <f t="shared" ref="N5:N68" si="3">IF(AND(J5&gt;=3,J5&lt;15),
IF(J5+I5&lt;=15,I5,15-J5),
IF(AND(J5&lt;3,J5+I5&gt;3),IF(I5-K5&lt;=12,I5-K5,12),0) )</f>
        <v>0</v>
      </c>
      <c r="O5" s="791">
        <f t="shared" ref="O5:O68" si="4">IFERROR(((D5/F5)*N5*0.6),0)</f>
        <v>0</v>
      </c>
      <c r="P5" s="795">
        <f t="shared" ref="P5:P68" si="5">IFERROR(((E5/F5)*N5*0.75-O5),0)</f>
        <v>0</v>
      </c>
      <c r="Q5" s="817">
        <f t="shared" ref="Q5:Q68" si="6">IF(AND(J5&gt;=15,J5&lt;20),
IF(J5+I5&lt;=20,I5,20-J5),
IF(AND(J5&lt;15,J5+I5&gt;15),       IF((I5-K5-N5)&lt;=5,   I5-K5-N5,5    ),0)  )</f>
        <v>0</v>
      </c>
      <c r="R5" s="791">
        <f t="shared" ref="R5:R68" si="7">IFERROR(((D5/F5)*Q5*0.6),0)</f>
        <v>0</v>
      </c>
      <c r="S5" s="795">
        <f t="shared" ref="S5:S68" si="8">IFERROR(((E5/F5)*Q5*0.75-R5),0)</f>
        <v>0</v>
      </c>
      <c r="T5" s="817">
        <f t="shared" ref="T5:T68" si="9">IF(AND(J5&gt;=20),
IF(I5&gt;30,30,I5),
IF(AND(J5&lt;20,J5+I5&gt;20),IF((I5-K5-N5-Q5)&gt;=(30-K5-N5-Q5),30-K5-N5-Q5,I5-K5-N5-Q5),0))</f>
        <v>0</v>
      </c>
      <c r="U5" s="791">
        <f t="shared" ref="U5:U68" si="10">IFERROR(((D5/F5)*T5*0.75),0)</f>
        <v>0</v>
      </c>
      <c r="V5" s="795">
        <f t="shared" ref="V5:V68" si="11">IFERROR(((E5/F5)*T5*1-U5),0)</f>
        <v>0</v>
      </c>
      <c r="W5" s="817">
        <f t="shared" ref="W5:W68" si="12">SUM(L5+O5)</f>
        <v>0</v>
      </c>
      <c r="X5" s="822">
        <f t="shared" ref="X5:X68" si="13">IF(C5="SI",SUM(M5+P5+S5+V5),0)</f>
        <v>0</v>
      </c>
      <c r="Y5" s="817">
        <f t="shared" ref="Y5:Y68" si="14">SUM(W5+X5)</f>
        <v>0</v>
      </c>
      <c r="Z5" s="795">
        <f>IFERROR(((IF(G5&gt;=30,(30-H5)*D5/F5,(G5-H5)*D5/F5))   *   VLOOKUP(A5,'Anexo I - Auxiliar'!$A$16:$V$75,8,FALSE)),0)</f>
        <v>0</v>
      </c>
      <c r="AA5" s="795">
        <f t="shared" ref="AA5:AA68" si="15">IFERROR(((D5/F5)*H5),0)</f>
        <v>0</v>
      </c>
      <c r="AB5" s="795">
        <f t="shared" ref="AB5:AB68" si="16">IFERROR(((D5/F5)*(H5+I5)),0)</f>
        <v>0</v>
      </c>
      <c r="AC5" s="916"/>
      <c r="AD5" s="916"/>
      <c r="AE5" s="823" t="str">
        <f t="shared" ref="AE5:AE68" si="17">CONCATENATE(A5,B5)</f>
        <v/>
      </c>
      <c r="AF5" s="791">
        <f t="shared" ref="AF5:AF68" si="18">Y5</f>
        <v>0</v>
      </c>
      <c r="AG5" s="795">
        <f t="shared" ref="AG5:AG15" si="19">Z5</f>
        <v>0</v>
      </c>
    </row>
    <row r="6" spans="1:33" x14ac:dyDescent="0.25">
      <c r="A6" s="690"/>
      <c r="B6" s="430"/>
      <c r="C6" s="821"/>
      <c r="D6" s="821"/>
      <c r="E6" s="821"/>
      <c r="F6" s="821"/>
      <c r="G6" s="789">
        <f t="shared" si="0"/>
        <v>0</v>
      </c>
      <c r="H6" s="821"/>
      <c r="I6" s="821"/>
      <c r="J6" s="824"/>
      <c r="K6" s="817">
        <f t="shared" si="1"/>
        <v>0</v>
      </c>
      <c r="L6" s="821">
        <v>0</v>
      </c>
      <c r="M6" s="795">
        <f t="shared" si="2"/>
        <v>0</v>
      </c>
      <c r="N6" s="817">
        <f t="shared" si="3"/>
        <v>0</v>
      </c>
      <c r="O6" s="791">
        <f t="shared" si="4"/>
        <v>0</v>
      </c>
      <c r="P6" s="795">
        <f t="shared" si="5"/>
        <v>0</v>
      </c>
      <c r="Q6" s="817">
        <f t="shared" si="6"/>
        <v>0</v>
      </c>
      <c r="R6" s="791">
        <f t="shared" si="7"/>
        <v>0</v>
      </c>
      <c r="S6" s="795">
        <f t="shared" si="8"/>
        <v>0</v>
      </c>
      <c r="T6" s="817">
        <f t="shared" si="9"/>
        <v>0</v>
      </c>
      <c r="U6" s="791">
        <f t="shared" si="10"/>
        <v>0</v>
      </c>
      <c r="V6" s="795">
        <f t="shared" si="11"/>
        <v>0</v>
      </c>
      <c r="W6" s="817">
        <f t="shared" si="12"/>
        <v>0</v>
      </c>
      <c r="X6" s="822">
        <f t="shared" si="13"/>
        <v>0</v>
      </c>
      <c r="Y6" s="817">
        <f t="shared" si="14"/>
        <v>0</v>
      </c>
      <c r="Z6" s="795">
        <f>IFERROR(((IF(G6&gt;=30,(30-H6)*D6/F6,(G6-H6)*D6/F6))   *   VLOOKUP(A6,'Anexo I - Auxiliar'!$A$16:$V$75,8,FALSE)),0)</f>
        <v>0</v>
      </c>
      <c r="AA6" s="795">
        <f t="shared" si="15"/>
        <v>0</v>
      </c>
      <c r="AB6" s="795">
        <f t="shared" si="16"/>
        <v>0</v>
      </c>
      <c r="AC6" s="916"/>
      <c r="AD6" s="916"/>
      <c r="AE6" s="823" t="str">
        <f t="shared" si="17"/>
        <v/>
      </c>
      <c r="AF6" s="791">
        <f>Y6</f>
        <v>0</v>
      </c>
      <c r="AG6" s="795">
        <f t="shared" si="19"/>
        <v>0</v>
      </c>
    </row>
    <row r="7" spans="1:33" x14ac:dyDescent="0.25">
      <c r="A7" s="690"/>
      <c r="B7" s="430"/>
      <c r="C7" s="821"/>
      <c r="D7" s="821"/>
      <c r="E7" s="821"/>
      <c r="F7" s="821"/>
      <c r="G7" s="789">
        <f t="shared" si="0"/>
        <v>0</v>
      </c>
      <c r="H7" s="821"/>
      <c r="I7" s="821"/>
      <c r="J7" s="824"/>
      <c r="K7" s="817">
        <f>IF(J7&lt;3,
IF(J7+I7&lt;=3,I7,3-J7),
0)</f>
        <v>0</v>
      </c>
      <c r="L7" s="821">
        <v>0</v>
      </c>
      <c r="M7" s="795">
        <f t="shared" si="2"/>
        <v>0</v>
      </c>
      <c r="N7" s="817">
        <f t="shared" si="3"/>
        <v>0</v>
      </c>
      <c r="O7" s="791">
        <f t="shared" si="4"/>
        <v>0</v>
      </c>
      <c r="P7" s="795">
        <f t="shared" si="5"/>
        <v>0</v>
      </c>
      <c r="Q7" s="817">
        <f t="shared" si="6"/>
        <v>0</v>
      </c>
      <c r="R7" s="791">
        <f t="shared" si="7"/>
        <v>0</v>
      </c>
      <c r="S7" s="795">
        <f t="shared" si="8"/>
        <v>0</v>
      </c>
      <c r="T7" s="817">
        <f t="shared" si="9"/>
        <v>0</v>
      </c>
      <c r="U7" s="791">
        <f t="shared" si="10"/>
        <v>0</v>
      </c>
      <c r="V7" s="795">
        <f t="shared" si="11"/>
        <v>0</v>
      </c>
      <c r="W7" s="817">
        <f t="shared" si="12"/>
        <v>0</v>
      </c>
      <c r="X7" s="822">
        <f t="shared" si="13"/>
        <v>0</v>
      </c>
      <c r="Y7" s="817">
        <f t="shared" si="14"/>
        <v>0</v>
      </c>
      <c r="Z7" s="795">
        <f>IFERROR(((IF(G7&gt;=30,(30-H7)*D7/F7,(G7-H7)*D7/F7))   *   VLOOKUP(A7,'Anexo I - Auxiliar'!$A$16:$V$75,8,FALSE)),0)</f>
        <v>0</v>
      </c>
      <c r="AA7" s="795">
        <f t="shared" si="15"/>
        <v>0</v>
      </c>
      <c r="AB7" s="795">
        <f t="shared" si="16"/>
        <v>0</v>
      </c>
      <c r="AC7" s="916"/>
      <c r="AD7" s="916"/>
      <c r="AE7" s="823" t="str">
        <f t="shared" si="17"/>
        <v/>
      </c>
      <c r="AF7" s="791">
        <f>Y7</f>
        <v>0</v>
      </c>
      <c r="AG7" s="795">
        <f t="shared" si="19"/>
        <v>0</v>
      </c>
    </row>
    <row r="8" spans="1:33" x14ac:dyDescent="0.25">
      <c r="A8" s="690"/>
      <c r="B8" s="430"/>
      <c r="C8" s="821"/>
      <c r="D8" s="821"/>
      <c r="E8" s="821"/>
      <c r="F8" s="821"/>
      <c r="G8" s="789">
        <f>IFERROR((H8+I8),0)</f>
        <v>0</v>
      </c>
      <c r="H8" s="821"/>
      <c r="I8" s="821"/>
      <c r="J8" s="824"/>
      <c r="K8" s="817">
        <f t="shared" si="1"/>
        <v>0</v>
      </c>
      <c r="L8" s="821">
        <v>0</v>
      </c>
      <c r="M8" s="795">
        <f t="shared" si="2"/>
        <v>0</v>
      </c>
      <c r="N8" s="817">
        <f t="shared" si="3"/>
        <v>0</v>
      </c>
      <c r="O8" s="791">
        <f t="shared" si="4"/>
        <v>0</v>
      </c>
      <c r="P8" s="795">
        <f t="shared" si="5"/>
        <v>0</v>
      </c>
      <c r="Q8" s="817">
        <f t="shared" si="6"/>
        <v>0</v>
      </c>
      <c r="R8" s="791">
        <f t="shared" si="7"/>
        <v>0</v>
      </c>
      <c r="S8" s="795">
        <f t="shared" si="8"/>
        <v>0</v>
      </c>
      <c r="T8" s="817">
        <f t="shared" si="9"/>
        <v>0</v>
      </c>
      <c r="U8" s="791">
        <f t="shared" si="10"/>
        <v>0</v>
      </c>
      <c r="V8" s="795">
        <f t="shared" si="11"/>
        <v>0</v>
      </c>
      <c r="W8" s="817">
        <f t="shared" si="12"/>
        <v>0</v>
      </c>
      <c r="X8" s="822">
        <f t="shared" si="13"/>
        <v>0</v>
      </c>
      <c r="Y8" s="817">
        <f t="shared" si="14"/>
        <v>0</v>
      </c>
      <c r="Z8" s="795">
        <f>IFERROR(((IF(G8&gt;=30,(30-H8)*D8/F8,(G8-H8)*D8/F8))   *   VLOOKUP(A8,'Anexo I - Auxiliar'!$A$16:$V$75,8,FALSE)),0)</f>
        <v>0</v>
      </c>
      <c r="AA8" s="795">
        <f t="shared" si="15"/>
        <v>0</v>
      </c>
      <c r="AB8" s="795">
        <f t="shared" si="16"/>
        <v>0</v>
      </c>
      <c r="AC8" s="916"/>
      <c r="AD8" s="916"/>
      <c r="AE8" s="823" t="str">
        <f t="shared" si="17"/>
        <v/>
      </c>
      <c r="AF8" s="791">
        <f t="shared" si="18"/>
        <v>0</v>
      </c>
      <c r="AG8" s="795">
        <f t="shared" si="19"/>
        <v>0</v>
      </c>
    </row>
    <row r="9" spans="1:33" x14ac:dyDescent="0.25">
      <c r="A9" s="690"/>
      <c r="B9" s="430"/>
      <c r="C9" s="821"/>
      <c r="D9" s="821"/>
      <c r="E9" s="821"/>
      <c r="F9" s="821"/>
      <c r="G9" s="789">
        <f t="shared" si="0"/>
        <v>0</v>
      </c>
      <c r="H9" s="821"/>
      <c r="I9" s="821"/>
      <c r="J9" s="824"/>
      <c r="K9" s="817">
        <f t="shared" si="1"/>
        <v>0</v>
      </c>
      <c r="L9" s="821">
        <v>0</v>
      </c>
      <c r="M9" s="795">
        <f t="shared" si="2"/>
        <v>0</v>
      </c>
      <c r="N9" s="817">
        <f t="shared" si="3"/>
        <v>0</v>
      </c>
      <c r="O9" s="791">
        <f t="shared" si="4"/>
        <v>0</v>
      </c>
      <c r="P9" s="795">
        <f t="shared" si="5"/>
        <v>0</v>
      </c>
      <c r="Q9" s="817">
        <f t="shared" si="6"/>
        <v>0</v>
      </c>
      <c r="R9" s="791">
        <f t="shared" si="7"/>
        <v>0</v>
      </c>
      <c r="S9" s="795">
        <f t="shared" si="8"/>
        <v>0</v>
      </c>
      <c r="T9" s="817">
        <f t="shared" si="9"/>
        <v>0</v>
      </c>
      <c r="U9" s="791">
        <f t="shared" si="10"/>
        <v>0</v>
      </c>
      <c r="V9" s="795">
        <f t="shared" si="11"/>
        <v>0</v>
      </c>
      <c r="W9" s="817">
        <f t="shared" si="12"/>
        <v>0</v>
      </c>
      <c r="X9" s="822">
        <f t="shared" si="13"/>
        <v>0</v>
      </c>
      <c r="Y9" s="817">
        <f t="shared" si="14"/>
        <v>0</v>
      </c>
      <c r="Z9" s="795">
        <f>IFERROR(((IF(G9&gt;=30,(30-H9)*D9/F9,(G9-H9)*D9/F9))   *   VLOOKUP(A9,'Anexo I - Auxiliar'!$A$16:$V$75,8,FALSE)),0)</f>
        <v>0</v>
      </c>
      <c r="AA9" s="795">
        <f t="shared" si="15"/>
        <v>0</v>
      </c>
      <c r="AB9" s="795">
        <f t="shared" si="16"/>
        <v>0</v>
      </c>
      <c r="AC9" s="916"/>
      <c r="AD9" s="916"/>
      <c r="AE9" s="823" t="str">
        <f t="shared" si="17"/>
        <v/>
      </c>
      <c r="AF9" s="791">
        <f t="shared" si="18"/>
        <v>0</v>
      </c>
      <c r="AG9" s="795">
        <f t="shared" si="19"/>
        <v>0</v>
      </c>
    </row>
    <row r="10" spans="1:33" x14ac:dyDescent="0.25">
      <c r="A10" s="690"/>
      <c r="B10" s="430"/>
      <c r="C10" s="821"/>
      <c r="D10" s="821"/>
      <c r="E10" s="821"/>
      <c r="F10" s="821"/>
      <c r="G10" s="789">
        <f t="shared" si="0"/>
        <v>0</v>
      </c>
      <c r="H10" s="821"/>
      <c r="I10" s="821"/>
      <c r="J10" s="824"/>
      <c r="K10" s="817">
        <f t="shared" si="1"/>
        <v>0</v>
      </c>
      <c r="L10" s="821">
        <v>0</v>
      </c>
      <c r="M10" s="795">
        <f t="shared" si="2"/>
        <v>0</v>
      </c>
      <c r="N10" s="817">
        <f t="shared" si="3"/>
        <v>0</v>
      </c>
      <c r="O10" s="791">
        <f t="shared" si="4"/>
        <v>0</v>
      </c>
      <c r="P10" s="795">
        <f t="shared" si="5"/>
        <v>0</v>
      </c>
      <c r="Q10" s="817">
        <f t="shared" si="6"/>
        <v>0</v>
      </c>
      <c r="R10" s="791">
        <f t="shared" si="7"/>
        <v>0</v>
      </c>
      <c r="S10" s="795">
        <f t="shared" si="8"/>
        <v>0</v>
      </c>
      <c r="T10" s="817">
        <f t="shared" si="9"/>
        <v>0</v>
      </c>
      <c r="U10" s="791">
        <f t="shared" si="10"/>
        <v>0</v>
      </c>
      <c r="V10" s="795">
        <f t="shared" si="11"/>
        <v>0</v>
      </c>
      <c r="W10" s="817">
        <f t="shared" si="12"/>
        <v>0</v>
      </c>
      <c r="X10" s="822">
        <f t="shared" si="13"/>
        <v>0</v>
      </c>
      <c r="Y10" s="817">
        <f t="shared" si="14"/>
        <v>0</v>
      </c>
      <c r="Z10" s="795">
        <f>IFERROR(((IF(G10&gt;=30,(30-H10)*D10/F10,(G10-H10)*D10/F10))   *   VLOOKUP(A10,'Anexo I - Auxiliar'!$A$16:$V$75,8,FALSE)),0)</f>
        <v>0</v>
      </c>
      <c r="AA10" s="795">
        <f t="shared" si="15"/>
        <v>0</v>
      </c>
      <c r="AB10" s="795">
        <f t="shared" si="16"/>
        <v>0</v>
      </c>
      <c r="AC10" s="916"/>
      <c r="AD10" s="916"/>
      <c r="AE10" s="823" t="str">
        <f t="shared" si="17"/>
        <v/>
      </c>
      <c r="AF10" s="791">
        <f t="shared" si="18"/>
        <v>0</v>
      </c>
      <c r="AG10" s="795">
        <f t="shared" si="19"/>
        <v>0</v>
      </c>
    </row>
    <row r="11" spans="1:33" x14ac:dyDescent="0.25">
      <c r="A11" s="690"/>
      <c r="B11" s="430"/>
      <c r="C11" s="821"/>
      <c r="D11" s="821"/>
      <c r="E11" s="821"/>
      <c r="F11" s="821"/>
      <c r="G11" s="789">
        <f t="shared" si="0"/>
        <v>0</v>
      </c>
      <c r="H11" s="821"/>
      <c r="I11" s="821"/>
      <c r="J11" s="824"/>
      <c r="K11" s="817">
        <f t="shared" si="1"/>
        <v>0</v>
      </c>
      <c r="L11" s="821">
        <v>0</v>
      </c>
      <c r="M11" s="795">
        <f t="shared" si="2"/>
        <v>0</v>
      </c>
      <c r="N11" s="817">
        <f t="shared" si="3"/>
        <v>0</v>
      </c>
      <c r="O11" s="791">
        <f t="shared" si="4"/>
        <v>0</v>
      </c>
      <c r="P11" s="795">
        <f t="shared" si="5"/>
        <v>0</v>
      </c>
      <c r="Q11" s="817">
        <f t="shared" si="6"/>
        <v>0</v>
      </c>
      <c r="R11" s="791">
        <f t="shared" si="7"/>
        <v>0</v>
      </c>
      <c r="S11" s="795">
        <f t="shared" si="8"/>
        <v>0</v>
      </c>
      <c r="T11" s="817">
        <f t="shared" si="9"/>
        <v>0</v>
      </c>
      <c r="U11" s="791">
        <f t="shared" si="10"/>
        <v>0</v>
      </c>
      <c r="V11" s="795">
        <f t="shared" si="11"/>
        <v>0</v>
      </c>
      <c r="W11" s="817">
        <f t="shared" si="12"/>
        <v>0</v>
      </c>
      <c r="X11" s="822">
        <f t="shared" si="13"/>
        <v>0</v>
      </c>
      <c r="Y11" s="817">
        <f t="shared" si="14"/>
        <v>0</v>
      </c>
      <c r="Z11" s="795">
        <f>IFERROR(((IF(G11&gt;=30,(30-H11)*D11/F11,(G11-H11)*D11/F11))   *   VLOOKUP(A11,'Anexo I - Auxiliar'!$A$16:$V$75,8,FALSE)),0)</f>
        <v>0</v>
      </c>
      <c r="AA11" s="795">
        <f t="shared" si="15"/>
        <v>0</v>
      </c>
      <c r="AB11" s="795">
        <f t="shared" si="16"/>
        <v>0</v>
      </c>
      <c r="AC11" s="916"/>
      <c r="AD11" s="916"/>
      <c r="AE11" s="823" t="str">
        <f t="shared" si="17"/>
        <v/>
      </c>
      <c r="AF11" s="791">
        <f t="shared" si="18"/>
        <v>0</v>
      </c>
      <c r="AG11" s="795">
        <f t="shared" si="19"/>
        <v>0</v>
      </c>
    </row>
    <row r="12" spans="1:33" x14ac:dyDescent="0.25">
      <c r="A12" s="690"/>
      <c r="B12" s="430"/>
      <c r="C12" s="821"/>
      <c r="D12" s="821"/>
      <c r="E12" s="821"/>
      <c r="F12" s="821"/>
      <c r="G12" s="789">
        <f t="shared" si="0"/>
        <v>0</v>
      </c>
      <c r="H12" s="821"/>
      <c r="I12" s="821"/>
      <c r="J12" s="824"/>
      <c r="K12" s="817">
        <f t="shared" si="1"/>
        <v>0</v>
      </c>
      <c r="L12" s="821">
        <v>0</v>
      </c>
      <c r="M12" s="795">
        <f t="shared" si="2"/>
        <v>0</v>
      </c>
      <c r="N12" s="817">
        <f t="shared" si="3"/>
        <v>0</v>
      </c>
      <c r="O12" s="791">
        <f t="shared" si="4"/>
        <v>0</v>
      </c>
      <c r="P12" s="795">
        <f t="shared" si="5"/>
        <v>0</v>
      </c>
      <c r="Q12" s="817">
        <f t="shared" si="6"/>
        <v>0</v>
      </c>
      <c r="R12" s="791">
        <f t="shared" si="7"/>
        <v>0</v>
      </c>
      <c r="S12" s="795">
        <f t="shared" si="8"/>
        <v>0</v>
      </c>
      <c r="T12" s="817">
        <f t="shared" si="9"/>
        <v>0</v>
      </c>
      <c r="U12" s="791">
        <f t="shared" si="10"/>
        <v>0</v>
      </c>
      <c r="V12" s="795">
        <f t="shared" si="11"/>
        <v>0</v>
      </c>
      <c r="W12" s="817">
        <f t="shared" si="12"/>
        <v>0</v>
      </c>
      <c r="X12" s="822">
        <f t="shared" si="13"/>
        <v>0</v>
      </c>
      <c r="Y12" s="817">
        <f t="shared" si="14"/>
        <v>0</v>
      </c>
      <c r="Z12" s="795">
        <f>IFERROR(((IF(G12&gt;=30,(30-H12)*D12/F12,(G12-H12)*D12/F12))   *   VLOOKUP(A12,'Anexo I - Auxiliar'!$A$16:$V$75,8,FALSE)),0)</f>
        <v>0</v>
      </c>
      <c r="AA12" s="795">
        <f t="shared" si="15"/>
        <v>0</v>
      </c>
      <c r="AB12" s="795">
        <f t="shared" si="16"/>
        <v>0</v>
      </c>
      <c r="AC12" s="916"/>
      <c r="AD12" s="916"/>
      <c r="AE12" s="823" t="str">
        <f t="shared" si="17"/>
        <v/>
      </c>
      <c r="AF12" s="791">
        <f t="shared" si="18"/>
        <v>0</v>
      </c>
      <c r="AG12" s="795">
        <f t="shared" si="19"/>
        <v>0</v>
      </c>
    </row>
    <row r="13" spans="1:33" x14ac:dyDescent="0.25">
      <c r="A13" s="690"/>
      <c r="B13" s="430"/>
      <c r="C13" s="821"/>
      <c r="D13" s="821"/>
      <c r="E13" s="821"/>
      <c r="F13" s="821"/>
      <c r="G13" s="789">
        <f t="shared" si="0"/>
        <v>0</v>
      </c>
      <c r="H13" s="821"/>
      <c r="I13" s="821"/>
      <c r="J13" s="824"/>
      <c r="K13" s="817">
        <f t="shared" si="1"/>
        <v>0</v>
      </c>
      <c r="L13" s="821">
        <v>0</v>
      </c>
      <c r="M13" s="795">
        <f t="shared" si="2"/>
        <v>0</v>
      </c>
      <c r="N13" s="817">
        <f t="shared" si="3"/>
        <v>0</v>
      </c>
      <c r="O13" s="791">
        <f t="shared" si="4"/>
        <v>0</v>
      </c>
      <c r="P13" s="795">
        <f t="shared" si="5"/>
        <v>0</v>
      </c>
      <c r="Q13" s="817">
        <f t="shared" si="6"/>
        <v>0</v>
      </c>
      <c r="R13" s="791">
        <f t="shared" si="7"/>
        <v>0</v>
      </c>
      <c r="S13" s="795">
        <f t="shared" si="8"/>
        <v>0</v>
      </c>
      <c r="T13" s="817">
        <f t="shared" si="9"/>
        <v>0</v>
      </c>
      <c r="U13" s="791">
        <f t="shared" si="10"/>
        <v>0</v>
      </c>
      <c r="V13" s="795">
        <f t="shared" si="11"/>
        <v>0</v>
      </c>
      <c r="W13" s="817">
        <f t="shared" si="12"/>
        <v>0</v>
      </c>
      <c r="X13" s="822">
        <f t="shared" si="13"/>
        <v>0</v>
      </c>
      <c r="Y13" s="817">
        <f t="shared" si="14"/>
        <v>0</v>
      </c>
      <c r="Z13" s="795">
        <f>IFERROR(((IF(G13&gt;=30,(30-H13)*D13/F13,(G13-H13)*D13/F13))   *   VLOOKUP(A13,'Anexo I - Auxiliar'!$A$16:$V$75,8,FALSE)),0)</f>
        <v>0</v>
      </c>
      <c r="AA13" s="795">
        <f t="shared" si="15"/>
        <v>0</v>
      </c>
      <c r="AB13" s="795">
        <f t="shared" si="16"/>
        <v>0</v>
      </c>
      <c r="AC13" s="916"/>
      <c r="AD13" s="916"/>
      <c r="AE13" s="823" t="str">
        <f t="shared" si="17"/>
        <v/>
      </c>
      <c r="AF13" s="791">
        <f t="shared" si="18"/>
        <v>0</v>
      </c>
      <c r="AG13" s="795">
        <f t="shared" si="19"/>
        <v>0</v>
      </c>
    </row>
    <row r="14" spans="1:33" x14ac:dyDescent="0.25">
      <c r="A14" s="690"/>
      <c r="B14" s="430"/>
      <c r="C14" s="821"/>
      <c r="D14" s="821"/>
      <c r="E14" s="821"/>
      <c r="F14" s="821"/>
      <c r="G14" s="789">
        <f t="shared" si="0"/>
        <v>0</v>
      </c>
      <c r="H14" s="821"/>
      <c r="I14" s="821"/>
      <c r="J14" s="824"/>
      <c r="K14" s="817">
        <f t="shared" si="1"/>
        <v>0</v>
      </c>
      <c r="L14" s="821">
        <v>0</v>
      </c>
      <c r="M14" s="795">
        <f t="shared" si="2"/>
        <v>0</v>
      </c>
      <c r="N14" s="817">
        <f t="shared" si="3"/>
        <v>0</v>
      </c>
      <c r="O14" s="791">
        <f t="shared" si="4"/>
        <v>0</v>
      </c>
      <c r="P14" s="795">
        <f t="shared" si="5"/>
        <v>0</v>
      </c>
      <c r="Q14" s="817">
        <f t="shared" si="6"/>
        <v>0</v>
      </c>
      <c r="R14" s="791">
        <f t="shared" si="7"/>
        <v>0</v>
      </c>
      <c r="S14" s="795">
        <f t="shared" si="8"/>
        <v>0</v>
      </c>
      <c r="T14" s="817">
        <f t="shared" si="9"/>
        <v>0</v>
      </c>
      <c r="U14" s="791">
        <f t="shared" si="10"/>
        <v>0</v>
      </c>
      <c r="V14" s="795">
        <f t="shared" si="11"/>
        <v>0</v>
      </c>
      <c r="W14" s="817">
        <f t="shared" si="12"/>
        <v>0</v>
      </c>
      <c r="X14" s="822">
        <f t="shared" si="13"/>
        <v>0</v>
      </c>
      <c r="Y14" s="817">
        <f t="shared" si="14"/>
        <v>0</v>
      </c>
      <c r="Z14" s="795">
        <f>IFERROR(((IF(G14&gt;=30,(30-H14)*D14/F14,(G14-H14)*D14/F14))   *   VLOOKUP(A14,'Anexo I - Auxiliar'!$A$16:$V$75,8,FALSE)),0)</f>
        <v>0</v>
      </c>
      <c r="AA14" s="795">
        <f t="shared" si="15"/>
        <v>0</v>
      </c>
      <c r="AB14" s="795">
        <f t="shared" si="16"/>
        <v>0</v>
      </c>
      <c r="AC14" s="916"/>
      <c r="AD14" s="916"/>
      <c r="AE14" s="823" t="str">
        <f t="shared" si="17"/>
        <v/>
      </c>
      <c r="AF14" s="791">
        <f t="shared" si="18"/>
        <v>0</v>
      </c>
      <c r="AG14" s="795">
        <f t="shared" si="19"/>
        <v>0</v>
      </c>
    </row>
    <row r="15" spans="1:33" x14ac:dyDescent="0.25">
      <c r="A15" s="690"/>
      <c r="B15" s="430"/>
      <c r="C15" s="821"/>
      <c r="D15" s="821"/>
      <c r="E15" s="821"/>
      <c r="F15" s="821"/>
      <c r="G15" s="789">
        <f t="shared" si="0"/>
        <v>0</v>
      </c>
      <c r="H15" s="821"/>
      <c r="I15" s="821"/>
      <c r="J15" s="824"/>
      <c r="K15" s="817">
        <f t="shared" si="1"/>
        <v>0</v>
      </c>
      <c r="L15" s="821">
        <v>0</v>
      </c>
      <c r="M15" s="795">
        <f t="shared" si="2"/>
        <v>0</v>
      </c>
      <c r="N15" s="817">
        <f t="shared" si="3"/>
        <v>0</v>
      </c>
      <c r="O15" s="791">
        <f t="shared" si="4"/>
        <v>0</v>
      </c>
      <c r="P15" s="795">
        <f t="shared" si="5"/>
        <v>0</v>
      </c>
      <c r="Q15" s="817">
        <f t="shared" si="6"/>
        <v>0</v>
      </c>
      <c r="R15" s="791">
        <f t="shared" si="7"/>
        <v>0</v>
      </c>
      <c r="S15" s="795">
        <f t="shared" si="8"/>
        <v>0</v>
      </c>
      <c r="T15" s="817">
        <f t="shared" si="9"/>
        <v>0</v>
      </c>
      <c r="U15" s="791">
        <f t="shared" si="10"/>
        <v>0</v>
      </c>
      <c r="V15" s="795">
        <f t="shared" si="11"/>
        <v>0</v>
      </c>
      <c r="W15" s="817">
        <f t="shared" si="12"/>
        <v>0</v>
      </c>
      <c r="X15" s="822">
        <f t="shared" si="13"/>
        <v>0</v>
      </c>
      <c r="Y15" s="817">
        <f t="shared" si="14"/>
        <v>0</v>
      </c>
      <c r="Z15" s="795">
        <f>IFERROR(((IF(G15&gt;=30,(30-H15)*D15/F15,(G15-H15)*D15/F15))   *   VLOOKUP(A15,'Anexo I - Auxiliar'!$A$16:$V$75,8,FALSE)),0)</f>
        <v>0</v>
      </c>
      <c r="AA15" s="795">
        <f t="shared" si="15"/>
        <v>0</v>
      </c>
      <c r="AB15" s="795">
        <f t="shared" si="16"/>
        <v>0</v>
      </c>
      <c r="AC15" s="916"/>
      <c r="AD15" s="916"/>
      <c r="AE15" s="823" t="str">
        <f t="shared" si="17"/>
        <v/>
      </c>
      <c r="AF15" s="791">
        <f t="shared" si="18"/>
        <v>0</v>
      </c>
      <c r="AG15" s="795">
        <f t="shared" si="19"/>
        <v>0</v>
      </c>
    </row>
    <row r="16" spans="1:33" x14ac:dyDescent="0.25">
      <c r="A16" s="690"/>
      <c r="B16" s="430"/>
      <c r="C16" s="821"/>
      <c r="D16" s="821"/>
      <c r="E16" s="821"/>
      <c r="F16" s="821"/>
      <c r="G16" s="789">
        <f t="shared" si="0"/>
        <v>0</v>
      </c>
      <c r="H16" s="821"/>
      <c r="I16" s="821"/>
      <c r="J16" s="824"/>
      <c r="K16" s="817">
        <f t="shared" si="1"/>
        <v>0</v>
      </c>
      <c r="L16" s="821">
        <v>0</v>
      </c>
      <c r="M16" s="795">
        <f t="shared" si="2"/>
        <v>0</v>
      </c>
      <c r="N16" s="817">
        <f t="shared" si="3"/>
        <v>0</v>
      </c>
      <c r="O16" s="791">
        <f t="shared" si="4"/>
        <v>0</v>
      </c>
      <c r="P16" s="795">
        <f t="shared" si="5"/>
        <v>0</v>
      </c>
      <c r="Q16" s="817">
        <f t="shared" si="6"/>
        <v>0</v>
      </c>
      <c r="R16" s="791">
        <f t="shared" si="7"/>
        <v>0</v>
      </c>
      <c r="S16" s="795">
        <f t="shared" si="8"/>
        <v>0</v>
      </c>
      <c r="T16" s="817">
        <f t="shared" si="9"/>
        <v>0</v>
      </c>
      <c r="U16" s="791">
        <f t="shared" si="10"/>
        <v>0</v>
      </c>
      <c r="V16" s="795">
        <f t="shared" si="11"/>
        <v>0</v>
      </c>
      <c r="W16" s="817">
        <f t="shared" si="12"/>
        <v>0</v>
      </c>
      <c r="X16" s="822">
        <f t="shared" si="13"/>
        <v>0</v>
      </c>
      <c r="Y16" s="817">
        <f t="shared" si="14"/>
        <v>0</v>
      </c>
      <c r="Z16" s="795">
        <f>IFERROR(((IF(G16&gt;=30,(30-H16)*D16/F16,(G16-H16)*D16/F16))   *   VLOOKUP(A16,'Anexo I - Auxiliar'!$A$16:$V$75,8,FALSE)),0)</f>
        <v>0</v>
      </c>
      <c r="AA16" s="795">
        <f t="shared" si="15"/>
        <v>0</v>
      </c>
      <c r="AB16" s="795">
        <f t="shared" si="16"/>
        <v>0</v>
      </c>
      <c r="AC16" s="916"/>
      <c r="AD16" s="916"/>
      <c r="AE16" s="823" t="str">
        <f t="shared" si="17"/>
        <v/>
      </c>
      <c r="AF16" s="791">
        <f t="shared" si="18"/>
        <v>0</v>
      </c>
      <c r="AG16" s="795">
        <f t="shared" ref="AG16:AG47" si="20">IF(AG$2=$B16,$Z16,0)</f>
        <v>0</v>
      </c>
    </row>
    <row r="17" spans="1:33" x14ac:dyDescent="0.25">
      <c r="A17" s="825"/>
      <c r="B17" s="821"/>
      <c r="C17" s="821"/>
      <c r="D17" s="821"/>
      <c r="E17" s="821"/>
      <c r="F17" s="821"/>
      <c r="G17" s="789">
        <f t="shared" si="0"/>
        <v>0</v>
      </c>
      <c r="H17" s="821"/>
      <c r="I17" s="821"/>
      <c r="J17" s="824"/>
      <c r="K17" s="817">
        <f t="shared" si="1"/>
        <v>0</v>
      </c>
      <c r="L17" s="821">
        <v>0</v>
      </c>
      <c r="M17" s="795">
        <f t="shared" si="2"/>
        <v>0</v>
      </c>
      <c r="N17" s="817">
        <f t="shared" si="3"/>
        <v>0</v>
      </c>
      <c r="O17" s="791">
        <f t="shared" si="4"/>
        <v>0</v>
      </c>
      <c r="P17" s="795">
        <f t="shared" si="5"/>
        <v>0</v>
      </c>
      <c r="Q17" s="817">
        <f t="shared" si="6"/>
        <v>0</v>
      </c>
      <c r="R17" s="791">
        <f t="shared" si="7"/>
        <v>0</v>
      </c>
      <c r="S17" s="795">
        <f t="shared" si="8"/>
        <v>0</v>
      </c>
      <c r="T17" s="817">
        <f t="shared" si="9"/>
        <v>0</v>
      </c>
      <c r="U17" s="791">
        <f t="shared" si="10"/>
        <v>0</v>
      </c>
      <c r="V17" s="795">
        <f t="shared" si="11"/>
        <v>0</v>
      </c>
      <c r="W17" s="817">
        <f t="shared" si="12"/>
        <v>0</v>
      </c>
      <c r="X17" s="822">
        <f t="shared" si="13"/>
        <v>0</v>
      </c>
      <c r="Y17" s="817">
        <f t="shared" si="14"/>
        <v>0</v>
      </c>
      <c r="Z17" s="795">
        <f>IFERROR(((IF(G17&gt;=30,(30-H17)*D17/F17,(G17-H17)*D17/F17))   *   VLOOKUP(A17,'Anexo I - Auxiliar'!$A$16:$V$75,8,FALSE)),0)</f>
        <v>0</v>
      </c>
      <c r="AA17" s="795">
        <f t="shared" si="15"/>
        <v>0</v>
      </c>
      <c r="AB17" s="795">
        <f t="shared" si="16"/>
        <v>0</v>
      </c>
      <c r="AC17" s="916"/>
      <c r="AD17" s="916"/>
      <c r="AE17" s="823" t="str">
        <f t="shared" si="17"/>
        <v/>
      </c>
      <c r="AF17" s="791">
        <f t="shared" si="18"/>
        <v>0</v>
      </c>
      <c r="AG17" s="795">
        <f t="shared" si="20"/>
        <v>0</v>
      </c>
    </row>
    <row r="18" spans="1:33" x14ac:dyDescent="0.25">
      <c r="A18" s="825"/>
      <c r="B18" s="821"/>
      <c r="C18" s="821"/>
      <c r="D18" s="821"/>
      <c r="E18" s="821"/>
      <c r="F18" s="821"/>
      <c r="G18" s="789">
        <f t="shared" si="0"/>
        <v>0</v>
      </c>
      <c r="H18" s="821"/>
      <c r="I18" s="821"/>
      <c r="J18" s="824"/>
      <c r="K18" s="817">
        <f t="shared" si="1"/>
        <v>0</v>
      </c>
      <c r="L18" s="821">
        <v>0</v>
      </c>
      <c r="M18" s="795">
        <f t="shared" si="2"/>
        <v>0</v>
      </c>
      <c r="N18" s="817">
        <f t="shared" si="3"/>
        <v>0</v>
      </c>
      <c r="O18" s="791">
        <f t="shared" si="4"/>
        <v>0</v>
      </c>
      <c r="P18" s="795">
        <f t="shared" si="5"/>
        <v>0</v>
      </c>
      <c r="Q18" s="817">
        <f t="shared" si="6"/>
        <v>0</v>
      </c>
      <c r="R18" s="791">
        <f t="shared" si="7"/>
        <v>0</v>
      </c>
      <c r="S18" s="795">
        <f t="shared" si="8"/>
        <v>0</v>
      </c>
      <c r="T18" s="817">
        <f t="shared" si="9"/>
        <v>0</v>
      </c>
      <c r="U18" s="791">
        <f t="shared" si="10"/>
        <v>0</v>
      </c>
      <c r="V18" s="795">
        <f t="shared" si="11"/>
        <v>0</v>
      </c>
      <c r="W18" s="817">
        <f t="shared" si="12"/>
        <v>0</v>
      </c>
      <c r="X18" s="822">
        <f t="shared" si="13"/>
        <v>0</v>
      </c>
      <c r="Y18" s="817">
        <f t="shared" si="14"/>
        <v>0</v>
      </c>
      <c r="Z18" s="795">
        <f>IFERROR(((IF(G18&gt;=30,(30-H18)*D18/F18,(G18-H18)*D18/F18))   *   VLOOKUP(A18,'Anexo I - Auxiliar'!$A$16:$V$75,8,FALSE)),0)</f>
        <v>0</v>
      </c>
      <c r="AA18" s="795">
        <f t="shared" si="15"/>
        <v>0</v>
      </c>
      <c r="AB18" s="795">
        <f t="shared" si="16"/>
        <v>0</v>
      </c>
      <c r="AC18" s="916"/>
      <c r="AD18" s="916"/>
      <c r="AE18" s="823" t="str">
        <f t="shared" si="17"/>
        <v/>
      </c>
      <c r="AF18" s="791">
        <f t="shared" si="18"/>
        <v>0</v>
      </c>
      <c r="AG18" s="795">
        <f t="shared" si="20"/>
        <v>0</v>
      </c>
    </row>
    <row r="19" spans="1:33" x14ac:dyDescent="0.25">
      <c r="A19" s="825"/>
      <c r="B19" s="821"/>
      <c r="C19" s="821"/>
      <c r="D19" s="821"/>
      <c r="E19" s="821"/>
      <c r="F19" s="821"/>
      <c r="G19" s="789">
        <f t="shared" si="0"/>
        <v>0</v>
      </c>
      <c r="H19" s="821"/>
      <c r="I19" s="821"/>
      <c r="J19" s="824"/>
      <c r="K19" s="817">
        <f t="shared" si="1"/>
        <v>0</v>
      </c>
      <c r="L19" s="821">
        <v>0</v>
      </c>
      <c r="M19" s="795">
        <f t="shared" si="2"/>
        <v>0</v>
      </c>
      <c r="N19" s="817">
        <f t="shared" si="3"/>
        <v>0</v>
      </c>
      <c r="O19" s="791">
        <f t="shared" si="4"/>
        <v>0</v>
      </c>
      <c r="P19" s="795">
        <f t="shared" si="5"/>
        <v>0</v>
      </c>
      <c r="Q19" s="817">
        <f t="shared" si="6"/>
        <v>0</v>
      </c>
      <c r="R19" s="791">
        <f t="shared" si="7"/>
        <v>0</v>
      </c>
      <c r="S19" s="795">
        <f t="shared" si="8"/>
        <v>0</v>
      </c>
      <c r="T19" s="817">
        <f t="shared" si="9"/>
        <v>0</v>
      </c>
      <c r="U19" s="791">
        <f t="shared" si="10"/>
        <v>0</v>
      </c>
      <c r="V19" s="795">
        <f t="shared" si="11"/>
        <v>0</v>
      </c>
      <c r="W19" s="817">
        <f t="shared" si="12"/>
        <v>0</v>
      </c>
      <c r="X19" s="822">
        <f t="shared" si="13"/>
        <v>0</v>
      </c>
      <c r="Y19" s="817">
        <f t="shared" si="14"/>
        <v>0</v>
      </c>
      <c r="Z19" s="795">
        <f>IFERROR(((IF(G19&gt;=30,(30-H19)*D19/F19,(G19-H19)*D19/F19))   *   VLOOKUP(A19,'Anexo I - Auxiliar'!$A$16:$V$75,8,FALSE)),0)</f>
        <v>0</v>
      </c>
      <c r="AA19" s="795">
        <f t="shared" si="15"/>
        <v>0</v>
      </c>
      <c r="AB19" s="795">
        <f t="shared" si="16"/>
        <v>0</v>
      </c>
      <c r="AC19" s="916"/>
      <c r="AD19" s="916"/>
      <c r="AE19" s="823" t="str">
        <f t="shared" si="17"/>
        <v/>
      </c>
      <c r="AF19" s="791">
        <f t="shared" si="18"/>
        <v>0</v>
      </c>
      <c r="AG19" s="795">
        <f t="shared" si="20"/>
        <v>0</v>
      </c>
    </row>
    <row r="20" spans="1:33" x14ac:dyDescent="0.25">
      <c r="A20" s="825"/>
      <c r="B20" s="821"/>
      <c r="C20" s="821"/>
      <c r="D20" s="821"/>
      <c r="E20" s="821"/>
      <c r="F20" s="821"/>
      <c r="G20" s="789">
        <f t="shared" si="0"/>
        <v>0</v>
      </c>
      <c r="H20" s="821"/>
      <c r="I20" s="821"/>
      <c r="J20" s="824"/>
      <c r="K20" s="817">
        <f t="shared" si="1"/>
        <v>0</v>
      </c>
      <c r="L20" s="821">
        <v>0</v>
      </c>
      <c r="M20" s="795">
        <f t="shared" si="2"/>
        <v>0</v>
      </c>
      <c r="N20" s="817">
        <f t="shared" si="3"/>
        <v>0</v>
      </c>
      <c r="O20" s="791">
        <f t="shared" si="4"/>
        <v>0</v>
      </c>
      <c r="P20" s="795">
        <f t="shared" si="5"/>
        <v>0</v>
      </c>
      <c r="Q20" s="817">
        <f t="shared" si="6"/>
        <v>0</v>
      </c>
      <c r="R20" s="791">
        <f t="shared" si="7"/>
        <v>0</v>
      </c>
      <c r="S20" s="795">
        <f t="shared" si="8"/>
        <v>0</v>
      </c>
      <c r="T20" s="817">
        <f t="shared" si="9"/>
        <v>0</v>
      </c>
      <c r="U20" s="791">
        <f t="shared" si="10"/>
        <v>0</v>
      </c>
      <c r="V20" s="795">
        <f t="shared" si="11"/>
        <v>0</v>
      </c>
      <c r="W20" s="817">
        <f t="shared" si="12"/>
        <v>0</v>
      </c>
      <c r="X20" s="822">
        <f t="shared" si="13"/>
        <v>0</v>
      </c>
      <c r="Y20" s="817">
        <f t="shared" si="14"/>
        <v>0</v>
      </c>
      <c r="Z20" s="795">
        <f>IFERROR(((IF(G20&gt;=30,(30-H20)*D20/F20,(G20-H20)*D20/F20))   *   VLOOKUP(A20,'Anexo I - Auxiliar'!$A$16:$V$75,8,FALSE)),0)</f>
        <v>0</v>
      </c>
      <c r="AA20" s="795">
        <f t="shared" si="15"/>
        <v>0</v>
      </c>
      <c r="AB20" s="795">
        <f t="shared" si="16"/>
        <v>0</v>
      </c>
      <c r="AC20" s="916"/>
      <c r="AD20" s="916"/>
      <c r="AE20" s="823" t="str">
        <f t="shared" si="17"/>
        <v/>
      </c>
      <c r="AF20" s="791">
        <f t="shared" si="18"/>
        <v>0</v>
      </c>
      <c r="AG20" s="795">
        <f t="shared" si="20"/>
        <v>0</v>
      </c>
    </row>
    <row r="21" spans="1:33" x14ac:dyDescent="0.25">
      <c r="A21" s="825"/>
      <c r="B21" s="821"/>
      <c r="C21" s="821"/>
      <c r="D21" s="821"/>
      <c r="E21" s="821"/>
      <c r="F21" s="821"/>
      <c r="G21" s="789">
        <f t="shared" si="0"/>
        <v>0</v>
      </c>
      <c r="H21" s="821"/>
      <c r="I21" s="821"/>
      <c r="J21" s="824"/>
      <c r="K21" s="817">
        <f t="shared" si="1"/>
        <v>0</v>
      </c>
      <c r="L21" s="821">
        <v>0</v>
      </c>
      <c r="M21" s="795">
        <f t="shared" si="2"/>
        <v>0</v>
      </c>
      <c r="N21" s="817">
        <f t="shared" si="3"/>
        <v>0</v>
      </c>
      <c r="O21" s="791">
        <f t="shared" si="4"/>
        <v>0</v>
      </c>
      <c r="P21" s="795">
        <f t="shared" si="5"/>
        <v>0</v>
      </c>
      <c r="Q21" s="817">
        <f t="shared" si="6"/>
        <v>0</v>
      </c>
      <c r="R21" s="791">
        <f t="shared" si="7"/>
        <v>0</v>
      </c>
      <c r="S21" s="795">
        <f t="shared" si="8"/>
        <v>0</v>
      </c>
      <c r="T21" s="817">
        <f t="shared" si="9"/>
        <v>0</v>
      </c>
      <c r="U21" s="791">
        <f t="shared" si="10"/>
        <v>0</v>
      </c>
      <c r="V21" s="795">
        <f t="shared" si="11"/>
        <v>0</v>
      </c>
      <c r="W21" s="817">
        <f t="shared" si="12"/>
        <v>0</v>
      </c>
      <c r="X21" s="822">
        <f t="shared" si="13"/>
        <v>0</v>
      </c>
      <c r="Y21" s="817">
        <f t="shared" si="14"/>
        <v>0</v>
      </c>
      <c r="Z21" s="795">
        <f>IFERROR(((IF(G21&gt;=30,(30-H21)*D21/F21,(G21-H21)*D21/F21))   *   VLOOKUP(A21,'Anexo I - Auxiliar'!$A$16:$V$75,8,FALSE)),0)</f>
        <v>0</v>
      </c>
      <c r="AA21" s="795">
        <f t="shared" si="15"/>
        <v>0</v>
      </c>
      <c r="AB21" s="795">
        <f t="shared" si="16"/>
        <v>0</v>
      </c>
      <c r="AC21" s="916"/>
      <c r="AD21" s="916"/>
      <c r="AE21" s="823" t="str">
        <f t="shared" si="17"/>
        <v/>
      </c>
      <c r="AF21" s="791">
        <f t="shared" si="18"/>
        <v>0</v>
      </c>
      <c r="AG21" s="795">
        <f t="shared" si="20"/>
        <v>0</v>
      </c>
    </row>
    <row r="22" spans="1:33" x14ac:dyDescent="0.25">
      <c r="A22" s="825"/>
      <c r="B22" s="821"/>
      <c r="C22" s="821"/>
      <c r="D22" s="821"/>
      <c r="E22" s="821"/>
      <c r="F22" s="821"/>
      <c r="G22" s="789">
        <f t="shared" si="0"/>
        <v>0</v>
      </c>
      <c r="H22" s="821"/>
      <c r="I22" s="821"/>
      <c r="J22" s="824"/>
      <c r="K22" s="817">
        <f t="shared" si="1"/>
        <v>0</v>
      </c>
      <c r="L22" s="821">
        <v>0</v>
      </c>
      <c r="M22" s="795">
        <f t="shared" si="2"/>
        <v>0</v>
      </c>
      <c r="N22" s="817">
        <f t="shared" si="3"/>
        <v>0</v>
      </c>
      <c r="O22" s="791">
        <f t="shared" si="4"/>
        <v>0</v>
      </c>
      <c r="P22" s="795">
        <f t="shared" si="5"/>
        <v>0</v>
      </c>
      <c r="Q22" s="817">
        <f t="shared" si="6"/>
        <v>0</v>
      </c>
      <c r="R22" s="791">
        <f t="shared" si="7"/>
        <v>0</v>
      </c>
      <c r="S22" s="795">
        <f t="shared" si="8"/>
        <v>0</v>
      </c>
      <c r="T22" s="817">
        <f t="shared" si="9"/>
        <v>0</v>
      </c>
      <c r="U22" s="791">
        <f t="shared" si="10"/>
        <v>0</v>
      </c>
      <c r="V22" s="795">
        <f t="shared" si="11"/>
        <v>0</v>
      </c>
      <c r="W22" s="817">
        <f t="shared" si="12"/>
        <v>0</v>
      </c>
      <c r="X22" s="822">
        <f t="shared" si="13"/>
        <v>0</v>
      </c>
      <c r="Y22" s="817">
        <f t="shared" si="14"/>
        <v>0</v>
      </c>
      <c r="Z22" s="795">
        <f>IFERROR(((IF(G22&gt;=30,(30-H22)*D22/F22,(G22-H22)*D22/F22))   *   VLOOKUP(A22,'Anexo I - Auxiliar'!$A$16:$V$75,8,FALSE)),0)</f>
        <v>0</v>
      </c>
      <c r="AA22" s="795">
        <f t="shared" si="15"/>
        <v>0</v>
      </c>
      <c r="AB22" s="795">
        <f t="shared" si="16"/>
        <v>0</v>
      </c>
      <c r="AC22" s="916"/>
      <c r="AD22" s="916"/>
      <c r="AE22" s="823" t="str">
        <f t="shared" si="17"/>
        <v/>
      </c>
      <c r="AF22" s="791">
        <f t="shared" si="18"/>
        <v>0</v>
      </c>
      <c r="AG22" s="795">
        <f t="shared" si="20"/>
        <v>0</v>
      </c>
    </row>
    <row r="23" spans="1:33" x14ac:dyDescent="0.25">
      <c r="A23" s="825"/>
      <c r="B23" s="821"/>
      <c r="C23" s="821"/>
      <c r="D23" s="821"/>
      <c r="E23" s="821"/>
      <c r="F23" s="821"/>
      <c r="G23" s="789">
        <f t="shared" si="0"/>
        <v>0</v>
      </c>
      <c r="H23" s="821"/>
      <c r="I23" s="821"/>
      <c r="J23" s="824"/>
      <c r="K23" s="817">
        <f t="shared" si="1"/>
        <v>0</v>
      </c>
      <c r="L23" s="821">
        <v>0</v>
      </c>
      <c r="M23" s="795">
        <f t="shared" si="2"/>
        <v>0</v>
      </c>
      <c r="N23" s="817">
        <f t="shared" si="3"/>
        <v>0</v>
      </c>
      <c r="O23" s="791">
        <f t="shared" si="4"/>
        <v>0</v>
      </c>
      <c r="P23" s="795">
        <f t="shared" si="5"/>
        <v>0</v>
      </c>
      <c r="Q23" s="817">
        <f t="shared" si="6"/>
        <v>0</v>
      </c>
      <c r="R23" s="791">
        <f t="shared" si="7"/>
        <v>0</v>
      </c>
      <c r="S23" s="795">
        <f t="shared" si="8"/>
        <v>0</v>
      </c>
      <c r="T23" s="817">
        <f t="shared" si="9"/>
        <v>0</v>
      </c>
      <c r="U23" s="791">
        <f t="shared" si="10"/>
        <v>0</v>
      </c>
      <c r="V23" s="795">
        <f t="shared" si="11"/>
        <v>0</v>
      </c>
      <c r="W23" s="817">
        <f t="shared" si="12"/>
        <v>0</v>
      </c>
      <c r="X23" s="822">
        <f t="shared" si="13"/>
        <v>0</v>
      </c>
      <c r="Y23" s="817">
        <f t="shared" si="14"/>
        <v>0</v>
      </c>
      <c r="Z23" s="795">
        <f>IFERROR(((IF(G23&gt;=30,(30-H23)*D23/F23,(G23-H23)*D23/F23))   *   VLOOKUP(A23,'Anexo I - Auxiliar'!$A$16:$V$75,8,FALSE)),0)</f>
        <v>0</v>
      </c>
      <c r="AA23" s="795">
        <f t="shared" si="15"/>
        <v>0</v>
      </c>
      <c r="AB23" s="795">
        <f t="shared" si="16"/>
        <v>0</v>
      </c>
      <c r="AC23" s="916"/>
      <c r="AD23" s="916"/>
      <c r="AE23" s="823" t="str">
        <f t="shared" si="17"/>
        <v/>
      </c>
      <c r="AF23" s="791">
        <f t="shared" si="18"/>
        <v>0</v>
      </c>
      <c r="AG23" s="795">
        <f t="shared" si="20"/>
        <v>0</v>
      </c>
    </row>
    <row r="24" spans="1:33" x14ac:dyDescent="0.25">
      <c r="A24" s="825"/>
      <c r="B24" s="821"/>
      <c r="C24" s="821"/>
      <c r="D24" s="821"/>
      <c r="E24" s="821"/>
      <c r="F24" s="821"/>
      <c r="G24" s="789">
        <f t="shared" si="0"/>
        <v>0</v>
      </c>
      <c r="H24" s="821"/>
      <c r="I24" s="821"/>
      <c r="J24" s="824"/>
      <c r="K24" s="817">
        <f t="shared" si="1"/>
        <v>0</v>
      </c>
      <c r="L24" s="821">
        <v>0</v>
      </c>
      <c r="M24" s="795">
        <f t="shared" si="2"/>
        <v>0</v>
      </c>
      <c r="N24" s="817">
        <f t="shared" si="3"/>
        <v>0</v>
      </c>
      <c r="O24" s="791">
        <f t="shared" si="4"/>
        <v>0</v>
      </c>
      <c r="P24" s="795">
        <f t="shared" si="5"/>
        <v>0</v>
      </c>
      <c r="Q24" s="817">
        <f t="shared" si="6"/>
        <v>0</v>
      </c>
      <c r="R24" s="791">
        <f t="shared" si="7"/>
        <v>0</v>
      </c>
      <c r="S24" s="795">
        <f t="shared" si="8"/>
        <v>0</v>
      </c>
      <c r="T24" s="817">
        <f t="shared" si="9"/>
        <v>0</v>
      </c>
      <c r="U24" s="791">
        <f t="shared" si="10"/>
        <v>0</v>
      </c>
      <c r="V24" s="795">
        <f t="shared" si="11"/>
        <v>0</v>
      </c>
      <c r="W24" s="817">
        <f t="shared" si="12"/>
        <v>0</v>
      </c>
      <c r="X24" s="822">
        <f t="shared" si="13"/>
        <v>0</v>
      </c>
      <c r="Y24" s="817">
        <f t="shared" si="14"/>
        <v>0</v>
      </c>
      <c r="Z24" s="795">
        <f>IFERROR(((IF(G24&gt;=30,(30-H24)*D24/F24,(G24-H24)*D24/F24))   *   VLOOKUP(A24,'Anexo I - Auxiliar'!$A$16:$V$75,8,FALSE)),0)</f>
        <v>0</v>
      </c>
      <c r="AA24" s="795">
        <f t="shared" si="15"/>
        <v>0</v>
      </c>
      <c r="AB24" s="795">
        <f t="shared" si="16"/>
        <v>0</v>
      </c>
      <c r="AC24" s="916"/>
      <c r="AD24" s="916"/>
      <c r="AE24" s="823" t="str">
        <f t="shared" si="17"/>
        <v/>
      </c>
      <c r="AF24" s="791">
        <f t="shared" si="18"/>
        <v>0</v>
      </c>
      <c r="AG24" s="795">
        <f t="shared" si="20"/>
        <v>0</v>
      </c>
    </row>
    <row r="25" spans="1:33" x14ac:dyDescent="0.25">
      <c r="A25" s="825"/>
      <c r="B25" s="821"/>
      <c r="C25" s="821"/>
      <c r="D25" s="821"/>
      <c r="E25" s="821"/>
      <c r="F25" s="821"/>
      <c r="G25" s="789">
        <f t="shared" si="0"/>
        <v>0</v>
      </c>
      <c r="H25" s="821"/>
      <c r="I25" s="821"/>
      <c r="J25" s="824"/>
      <c r="K25" s="817">
        <f t="shared" si="1"/>
        <v>0</v>
      </c>
      <c r="L25" s="821">
        <v>0</v>
      </c>
      <c r="M25" s="795">
        <f t="shared" si="2"/>
        <v>0</v>
      </c>
      <c r="N25" s="817">
        <f t="shared" si="3"/>
        <v>0</v>
      </c>
      <c r="O25" s="791">
        <f t="shared" si="4"/>
        <v>0</v>
      </c>
      <c r="P25" s="795">
        <f t="shared" si="5"/>
        <v>0</v>
      </c>
      <c r="Q25" s="817">
        <f t="shared" si="6"/>
        <v>0</v>
      </c>
      <c r="R25" s="791">
        <f t="shared" si="7"/>
        <v>0</v>
      </c>
      <c r="S25" s="795">
        <f t="shared" si="8"/>
        <v>0</v>
      </c>
      <c r="T25" s="817">
        <f t="shared" si="9"/>
        <v>0</v>
      </c>
      <c r="U25" s="791">
        <f t="shared" si="10"/>
        <v>0</v>
      </c>
      <c r="V25" s="795">
        <f t="shared" si="11"/>
        <v>0</v>
      </c>
      <c r="W25" s="817">
        <f t="shared" si="12"/>
        <v>0</v>
      </c>
      <c r="X25" s="822">
        <f t="shared" si="13"/>
        <v>0</v>
      </c>
      <c r="Y25" s="817">
        <f t="shared" si="14"/>
        <v>0</v>
      </c>
      <c r="Z25" s="795">
        <f>IFERROR(((IF(G25&gt;=30,(30-H25)*D25/F25,(G25-H25)*D25/F25))   *   VLOOKUP(A25,'Anexo I - Auxiliar'!$A$16:$V$75,8,FALSE)),0)</f>
        <v>0</v>
      </c>
      <c r="AA25" s="795">
        <f t="shared" si="15"/>
        <v>0</v>
      </c>
      <c r="AB25" s="795">
        <f t="shared" si="16"/>
        <v>0</v>
      </c>
      <c r="AC25" s="916"/>
      <c r="AD25" s="916"/>
      <c r="AE25" s="823" t="str">
        <f t="shared" si="17"/>
        <v/>
      </c>
      <c r="AF25" s="791">
        <f t="shared" si="18"/>
        <v>0</v>
      </c>
      <c r="AG25" s="795">
        <f t="shared" si="20"/>
        <v>0</v>
      </c>
    </row>
    <row r="26" spans="1:33" x14ac:dyDescent="0.25">
      <c r="A26" s="825"/>
      <c r="B26" s="821"/>
      <c r="C26" s="821"/>
      <c r="D26" s="821"/>
      <c r="E26" s="821"/>
      <c r="F26" s="821"/>
      <c r="G26" s="789">
        <f t="shared" si="0"/>
        <v>0</v>
      </c>
      <c r="H26" s="821"/>
      <c r="I26" s="821"/>
      <c r="J26" s="824"/>
      <c r="K26" s="817">
        <f t="shared" si="1"/>
        <v>0</v>
      </c>
      <c r="L26" s="821">
        <v>0</v>
      </c>
      <c r="M26" s="795">
        <f t="shared" si="2"/>
        <v>0</v>
      </c>
      <c r="N26" s="817">
        <f t="shared" si="3"/>
        <v>0</v>
      </c>
      <c r="O26" s="791">
        <f t="shared" si="4"/>
        <v>0</v>
      </c>
      <c r="P26" s="795">
        <f t="shared" si="5"/>
        <v>0</v>
      </c>
      <c r="Q26" s="817">
        <f t="shared" si="6"/>
        <v>0</v>
      </c>
      <c r="R26" s="791">
        <f t="shared" si="7"/>
        <v>0</v>
      </c>
      <c r="S26" s="795">
        <f t="shared" si="8"/>
        <v>0</v>
      </c>
      <c r="T26" s="817">
        <f t="shared" si="9"/>
        <v>0</v>
      </c>
      <c r="U26" s="791">
        <f t="shared" si="10"/>
        <v>0</v>
      </c>
      <c r="V26" s="795">
        <f t="shared" si="11"/>
        <v>0</v>
      </c>
      <c r="W26" s="817">
        <f t="shared" si="12"/>
        <v>0</v>
      </c>
      <c r="X26" s="822">
        <f t="shared" si="13"/>
        <v>0</v>
      </c>
      <c r="Y26" s="817">
        <f t="shared" si="14"/>
        <v>0</v>
      </c>
      <c r="Z26" s="795">
        <f>IFERROR(((IF(G26&gt;=30,(30-H26)*D26/F26,(G26-H26)*D26/F26))   *   VLOOKUP(A26,'Anexo I - Auxiliar'!$A$16:$V$75,8,FALSE)),0)</f>
        <v>0</v>
      </c>
      <c r="AA26" s="795">
        <f t="shared" si="15"/>
        <v>0</v>
      </c>
      <c r="AB26" s="795">
        <f t="shared" si="16"/>
        <v>0</v>
      </c>
      <c r="AC26" s="916"/>
      <c r="AD26" s="916"/>
      <c r="AE26" s="823" t="str">
        <f t="shared" si="17"/>
        <v/>
      </c>
      <c r="AF26" s="791">
        <f t="shared" si="18"/>
        <v>0</v>
      </c>
      <c r="AG26" s="795">
        <f t="shared" si="20"/>
        <v>0</v>
      </c>
    </row>
    <row r="27" spans="1:33" x14ac:dyDescent="0.25">
      <c r="A27" s="825"/>
      <c r="B27" s="821"/>
      <c r="C27" s="821"/>
      <c r="D27" s="821"/>
      <c r="E27" s="821"/>
      <c r="F27" s="821"/>
      <c r="G27" s="789">
        <f t="shared" si="0"/>
        <v>0</v>
      </c>
      <c r="H27" s="821"/>
      <c r="I27" s="821"/>
      <c r="J27" s="824"/>
      <c r="K27" s="817">
        <f t="shared" si="1"/>
        <v>0</v>
      </c>
      <c r="L27" s="821">
        <v>0</v>
      </c>
      <c r="M27" s="795">
        <f t="shared" si="2"/>
        <v>0</v>
      </c>
      <c r="N27" s="817">
        <f t="shared" si="3"/>
        <v>0</v>
      </c>
      <c r="O27" s="791">
        <f t="shared" si="4"/>
        <v>0</v>
      </c>
      <c r="P27" s="795">
        <f t="shared" si="5"/>
        <v>0</v>
      </c>
      <c r="Q27" s="817">
        <f t="shared" si="6"/>
        <v>0</v>
      </c>
      <c r="R27" s="791">
        <f t="shared" si="7"/>
        <v>0</v>
      </c>
      <c r="S27" s="795">
        <f t="shared" si="8"/>
        <v>0</v>
      </c>
      <c r="T27" s="817">
        <f t="shared" si="9"/>
        <v>0</v>
      </c>
      <c r="U27" s="791">
        <f t="shared" si="10"/>
        <v>0</v>
      </c>
      <c r="V27" s="795">
        <f t="shared" si="11"/>
        <v>0</v>
      </c>
      <c r="W27" s="817">
        <f t="shared" si="12"/>
        <v>0</v>
      </c>
      <c r="X27" s="822">
        <f t="shared" si="13"/>
        <v>0</v>
      </c>
      <c r="Y27" s="817">
        <f t="shared" si="14"/>
        <v>0</v>
      </c>
      <c r="Z27" s="795">
        <f>IFERROR(((IF(G27&gt;=30,(30-H27)*D27/F27,(G27-H27)*D27/F27))   *   VLOOKUP(A27,'Anexo I - Auxiliar'!$A$16:$V$75,8,FALSE)),0)</f>
        <v>0</v>
      </c>
      <c r="AA27" s="795">
        <f t="shared" si="15"/>
        <v>0</v>
      </c>
      <c r="AB27" s="795">
        <f t="shared" si="16"/>
        <v>0</v>
      </c>
      <c r="AC27" s="916"/>
      <c r="AD27" s="916"/>
      <c r="AE27" s="823" t="str">
        <f t="shared" si="17"/>
        <v/>
      </c>
      <c r="AF27" s="791">
        <f t="shared" si="18"/>
        <v>0</v>
      </c>
      <c r="AG27" s="795">
        <f t="shared" si="20"/>
        <v>0</v>
      </c>
    </row>
    <row r="28" spans="1:33" x14ac:dyDescent="0.25">
      <c r="A28" s="825"/>
      <c r="B28" s="821"/>
      <c r="C28" s="821"/>
      <c r="D28" s="821"/>
      <c r="E28" s="821"/>
      <c r="F28" s="821"/>
      <c r="G28" s="789">
        <f t="shared" si="0"/>
        <v>0</v>
      </c>
      <c r="H28" s="821"/>
      <c r="I28" s="821"/>
      <c r="J28" s="824"/>
      <c r="K28" s="817">
        <f t="shared" si="1"/>
        <v>0</v>
      </c>
      <c r="L28" s="821">
        <v>0</v>
      </c>
      <c r="M28" s="795">
        <f t="shared" si="2"/>
        <v>0</v>
      </c>
      <c r="N28" s="817">
        <f t="shared" si="3"/>
        <v>0</v>
      </c>
      <c r="O28" s="791">
        <f t="shared" si="4"/>
        <v>0</v>
      </c>
      <c r="P28" s="795">
        <f t="shared" si="5"/>
        <v>0</v>
      </c>
      <c r="Q28" s="817">
        <f t="shared" si="6"/>
        <v>0</v>
      </c>
      <c r="R28" s="791">
        <f t="shared" si="7"/>
        <v>0</v>
      </c>
      <c r="S28" s="795">
        <f t="shared" si="8"/>
        <v>0</v>
      </c>
      <c r="T28" s="817">
        <f t="shared" si="9"/>
        <v>0</v>
      </c>
      <c r="U28" s="791">
        <f t="shared" si="10"/>
        <v>0</v>
      </c>
      <c r="V28" s="795">
        <f t="shared" si="11"/>
        <v>0</v>
      </c>
      <c r="W28" s="817">
        <f t="shared" si="12"/>
        <v>0</v>
      </c>
      <c r="X28" s="822">
        <f t="shared" si="13"/>
        <v>0</v>
      </c>
      <c r="Y28" s="817">
        <f t="shared" si="14"/>
        <v>0</v>
      </c>
      <c r="Z28" s="795">
        <f>IFERROR(((IF(G28&gt;=30,(30-H28)*D28/F28,(G28-H28)*D28/F28))   *   VLOOKUP(A28,'Anexo I - Auxiliar'!$A$16:$V$75,8,FALSE)),0)</f>
        <v>0</v>
      </c>
      <c r="AA28" s="795">
        <f t="shared" si="15"/>
        <v>0</v>
      </c>
      <c r="AB28" s="795">
        <f t="shared" si="16"/>
        <v>0</v>
      </c>
      <c r="AC28" s="916"/>
      <c r="AD28" s="916"/>
      <c r="AE28" s="823" t="str">
        <f t="shared" si="17"/>
        <v/>
      </c>
      <c r="AF28" s="791">
        <f t="shared" si="18"/>
        <v>0</v>
      </c>
      <c r="AG28" s="795">
        <f t="shared" si="20"/>
        <v>0</v>
      </c>
    </row>
    <row r="29" spans="1:33" x14ac:dyDescent="0.25">
      <c r="A29" s="825"/>
      <c r="B29" s="821"/>
      <c r="C29" s="821"/>
      <c r="D29" s="821"/>
      <c r="E29" s="821"/>
      <c r="F29" s="821"/>
      <c r="G29" s="789">
        <f t="shared" si="0"/>
        <v>0</v>
      </c>
      <c r="H29" s="821"/>
      <c r="I29" s="821"/>
      <c r="J29" s="824"/>
      <c r="K29" s="817">
        <f t="shared" si="1"/>
        <v>0</v>
      </c>
      <c r="L29" s="821">
        <v>0</v>
      </c>
      <c r="M29" s="795">
        <f t="shared" si="2"/>
        <v>0</v>
      </c>
      <c r="N29" s="817">
        <f t="shared" si="3"/>
        <v>0</v>
      </c>
      <c r="O29" s="791">
        <f t="shared" si="4"/>
        <v>0</v>
      </c>
      <c r="P29" s="795">
        <f t="shared" si="5"/>
        <v>0</v>
      </c>
      <c r="Q29" s="817">
        <f t="shared" si="6"/>
        <v>0</v>
      </c>
      <c r="R29" s="791">
        <f t="shared" si="7"/>
        <v>0</v>
      </c>
      <c r="S29" s="795">
        <f t="shared" si="8"/>
        <v>0</v>
      </c>
      <c r="T29" s="817">
        <f t="shared" si="9"/>
        <v>0</v>
      </c>
      <c r="U29" s="791">
        <f t="shared" si="10"/>
        <v>0</v>
      </c>
      <c r="V29" s="795">
        <f t="shared" si="11"/>
        <v>0</v>
      </c>
      <c r="W29" s="817">
        <f t="shared" si="12"/>
        <v>0</v>
      </c>
      <c r="X29" s="822">
        <f t="shared" si="13"/>
        <v>0</v>
      </c>
      <c r="Y29" s="817">
        <f t="shared" si="14"/>
        <v>0</v>
      </c>
      <c r="Z29" s="795">
        <f>IFERROR(((IF(G29&gt;=30,(30-H29)*D29/F29,(G29-H29)*D29/F29))   *   VLOOKUP(A29,'Anexo I - Auxiliar'!$A$16:$V$75,8,FALSE)),0)</f>
        <v>0</v>
      </c>
      <c r="AA29" s="795">
        <f t="shared" si="15"/>
        <v>0</v>
      </c>
      <c r="AB29" s="795">
        <f t="shared" si="16"/>
        <v>0</v>
      </c>
      <c r="AC29" s="916"/>
      <c r="AD29" s="916"/>
      <c r="AE29" s="823" t="str">
        <f t="shared" si="17"/>
        <v/>
      </c>
      <c r="AF29" s="791">
        <f t="shared" si="18"/>
        <v>0</v>
      </c>
      <c r="AG29" s="795">
        <f t="shared" si="20"/>
        <v>0</v>
      </c>
    </row>
    <row r="30" spans="1:33" x14ac:dyDescent="0.25">
      <c r="A30" s="825"/>
      <c r="B30" s="821"/>
      <c r="C30" s="821"/>
      <c r="D30" s="821"/>
      <c r="E30" s="821"/>
      <c r="F30" s="821"/>
      <c r="G30" s="789">
        <f t="shared" si="0"/>
        <v>0</v>
      </c>
      <c r="H30" s="821"/>
      <c r="I30" s="821"/>
      <c r="J30" s="824"/>
      <c r="K30" s="817">
        <f t="shared" si="1"/>
        <v>0</v>
      </c>
      <c r="L30" s="821">
        <v>0</v>
      </c>
      <c r="M30" s="795">
        <f t="shared" si="2"/>
        <v>0</v>
      </c>
      <c r="N30" s="817">
        <f t="shared" si="3"/>
        <v>0</v>
      </c>
      <c r="O30" s="791">
        <f t="shared" si="4"/>
        <v>0</v>
      </c>
      <c r="P30" s="795">
        <f t="shared" si="5"/>
        <v>0</v>
      </c>
      <c r="Q30" s="817">
        <f t="shared" si="6"/>
        <v>0</v>
      </c>
      <c r="R30" s="791">
        <f t="shared" si="7"/>
        <v>0</v>
      </c>
      <c r="S30" s="795">
        <f t="shared" si="8"/>
        <v>0</v>
      </c>
      <c r="T30" s="817">
        <f t="shared" si="9"/>
        <v>0</v>
      </c>
      <c r="U30" s="791">
        <f t="shared" si="10"/>
        <v>0</v>
      </c>
      <c r="V30" s="795">
        <f t="shared" si="11"/>
        <v>0</v>
      </c>
      <c r="W30" s="817">
        <f t="shared" si="12"/>
        <v>0</v>
      </c>
      <c r="X30" s="822">
        <f t="shared" si="13"/>
        <v>0</v>
      </c>
      <c r="Y30" s="817">
        <f t="shared" si="14"/>
        <v>0</v>
      </c>
      <c r="Z30" s="795">
        <f>IFERROR(((IF(G30&gt;=30,(30-H30)*D30/F30,(G30-H30)*D30/F30))   *   VLOOKUP(A30,'Anexo I - Auxiliar'!$A$16:$V$75,8,FALSE)),0)</f>
        <v>0</v>
      </c>
      <c r="AA30" s="795">
        <f t="shared" si="15"/>
        <v>0</v>
      </c>
      <c r="AB30" s="795">
        <f t="shared" si="16"/>
        <v>0</v>
      </c>
      <c r="AC30" s="916"/>
      <c r="AD30" s="916"/>
      <c r="AE30" s="823" t="str">
        <f t="shared" si="17"/>
        <v/>
      </c>
      <c r="AF30" s="791">
        <f t="shared" si="18"/>
        <v>0</v>
      </c>
      <c r="AG30" s="795">
        <f t="shared" si="20"/>
        <v>0</v>
      </c>
    </row>
    <row r="31" spans="1:33" x14ac:dyDescent="0.25">
      <c r="A31" s="825"/>
      <c r="B31" s="821"/>
      <c r="C31" s="821"/>
      <c r="D31" s="821"/>
      <c r="E31" s="821"/>
      <c r="F31" s="821"/>
      <c r="G31" s="789">
        <f t="shared" si="0"/>
        <v>0</v>
      </c>
      <c r="H31" s="821"/>
      <c r="I31" s="821"/>
      <c r="J31" s="824"/>
      <c r="K31" s="817">
        <f t="shared" si="1"/>
        <v>0</v>
      </c>
      <c r="L31" s="821">
        <v>0</v>
      </c>
      <c r="M31" s="795">
        <f t="shared" si="2"/>
        <v>0</v>
      </c>
      <c r="N31" s="817">
        <f t="shared" si="3"/>
        <v>0</v>
      </c>
      <c r="O31" s="791">
        <f t="shared" si="4"/>
        <v>0</v>
      </c>
      <c r="P31" s="795">
        <f t="shared" si="5"/>
        <v>0</v>
      </c>
      <c r="Q31" s="817">
        <f t="shared" si="6"/>
        <v>0</v>
      </c>
      <c r="R31" s="791">
        <f t="shared" si="7"/>
        <v>0</v>
      </c>
      <c r="S31" s="795">
        <f t="shared" si="8"/>
        <v>0</v>
      </c>
      <c r="T31" s="817">
        <f t="shared" si="9"/>
        <v>0</v>
      </c>
      <c r="U31" s="791">
        <f t="shared" si="10"/>
        <v>0</v>
      </c>
      <c r="V31" s="795">
        <f t="shared" si="11"/>
        <v>0</v>
      </c>
      <c r="W31" s="817">
        <f t="shared" si="12"/>
        <v>0</v>
      </c>
      <c r="X31" s="822">
        <f t="shared" si="13"/>
        <v>0</v>
      </c>
      <c r="Y31" s="817">
        <f t="shared" si="14"/>
        <v>0</v>
      </c>
      <c r="Z31" s="795">
        <f>IFERROR(((IF(G31&gt;=30,(30-H31)*D31/F31,(G31-H31)*D31/F31))   *   VLOOKUP(A31,'Anexo I - Auxiliar'!$A$16:$V$75,8,FALSE)),0)</f>
        <v>0</v>
      </c>
      <c r="AA31" s="795">
        <f t="shared" si="15"/>
        <v>0</v>
      </c>
      <c r="AB31" s="795">
        <f t="shared" si="16"/>
        <v>0</v>
      </c>
      <c r="AC31" s="916"/>
      <c r="AD31" s="916"/>
      <c r="AE31" s="823" t="str">
        <f t="shared" si="17"/>
        <v/>
      </c>
      <c r="AF31" s="791">
        <f t="shared" si="18"/>
        <v>0</v>
      </c>
      <c r="AG31" s="795">
        <f t="shared" si="20"/>
        <v>0</v>
      </c>
    </row>
    <row r="32" spans="1:33" x14ac:dyDescent="0.25">
      <c r="A32" s="825"/>
      <c r="B32" s="821"/>
      <c r="C32" s="821"/>
      <c r="D32" s="821"/>
      <c r="E32" s="821"/>
      <c r="F32" s="821"/>
      <c r="G32" s="789">
        <f t="shared" si="0"/>
        <v>0</v>
      </c>
      <c r="H32" s="821"/>
      <c r="I32" s="821"/>
      <c r="J32" s="824"/>
      <c r="K32" s="817">
        <f t="shared" si="1"/>
        <v>0</v>
      </c>
      <c r="L32" s="821">
        <v>0</v>
      </c>
      <c r="M32" s="795">
        <f t="shared" si="2"/>
        <v>0</v>
      </c>
      <c r="N32" s="817">
        <f t="shared" si="3"/>
        <v>0</v>
      </c>
      <c r="O32" s="791">
        <f t="shared" si="4"/>
        <v>0</v>
      </c>
      <c r="P32" s="795">
        <f t="shared" si="5"/>
        <v>0</v>
      </c>
      <c r="Q32" s="817">
        <f t="shared" si="6"/>
        <v>0</v>
      </c>
      <c r="R32" s="791">
        <f t="shared" si="7"/>
        <v>0</v>
      </c>
      <c r="S32" s="795">
        <f t="shared" si="8"/>
        <v>0</v>
      </c>
      <c r="T32" s="817">
        <f t="shared" si="9"/>
        <v>0</v>
      </c>
      <c r="U32" s="791">
        <f t="shared" si="10"/>
        <v>0</v>
      </c>
      <c r="V32" s="795">
        <f t="shared" si="11"/>
        <v>0</v>
      </c>
      <c r="W32" s="817">
        <f t="shared" si="12"/>
        <v>0</v>
      </c>
      <c r="X32" s="822">
        <f t="shared" si="13"/>
        <v>0</v>
      </c>
      <c r="Y32" s="817">
        <f t="shared" si="14"/>
        <v>0</v>
      </c>
      <c r="Z32" s="795">
        <f>IFERROR(((IF(G32&gt;=30,(30-H32)*D32/F32,(G32-H32)*D32/F32))   *   VLOOKUP(A32,'Anexo I - Auxiliar'!$A$16:$V$75,8,FALSE)),0)</f>
        <v>0</v>
      </c>
      <c r="AA32" s="795">
        <f t="shared" si="15"/>
        <v>0</v>
      </c>
      <c r="AB32" s="795">
        <f t="shared" si="16"/>
        <v>0</v>
      </c>
      <c r="AC32" s="916"/>
      <c r="AD32" s="916"/>
      <c r="AE32" s="823" t="str">
        <f t="shared" si="17"/>
        <v/>
      </c>
      <c r="AF32" s="791">
        <f t="shared" si="18"/>
        <v>0</v>
      </c>
      <c r="AG32" s="795">
        <f t="shared" si="20"/>
        <v>0</v>
      </c>
    </row>
    <row r="33" spans="1:33" x14ac:dyDescent="0.25">
      <c r="A33" s="825"/>
      <c r="B33" s="821"/>
      <c r="C33" s="821"/>
      <c r="D33" s="821"/>
      <c r="E33" s="821"/>
      <c r="F33" s="821"/>
      <c r="G33" s="789">
        <f t="shared" si="0"/>
        <v>0</v>
      </c>
      <c r="H33" s="821"/>
      <c r="I33" s="821"/>
      <c r="J33" s="824"/>
      <c r="K33" s="817">
        <f t="shared" si="1"/>
        <v>0</v>
      </c>
      <c r="L33" s="821">
        <v>0</v>
      </c>
      <c r="M33" s="795">
        <f t="shared" si="2"/>
        <v>0</v>
      </c>
      <c r="N33" s="817">
        <f t="shared" si="3"/>
        <v>0</v>
      </c>
      <c r="O33" s="791">
        <f t="shared" si="4"/>
        <v>0</v>
      </c>
      <c r="P33" s="795">
        <f t="shared" si="5"/>
        <v>0</v>
      </c>
      <c r="Q33" s="817">
        <f t="shared" si="6"/>
        <v>0</v>
      </c>
      <c r="R33" s="791">
        <f t="shared" si="7"/>
        <v>0</v>
      </c>
      <c r="S33" s="795">
        <f t="shared" si="8"/>
        <v>0</v>
      </c>
      <c r="T33" s="817">
        <f t="shared" si="9"/>
        <v>0</v>
      </c>
      <c r="U33" s="791">
        <f t="shared" si="10"/>
        <v>0</v>
      </c>
      <c r="V33" s="795">
        <f t="shared" si="11"/>
        <v>0</v>
      </c>
      <c r="W33" s="817">
        <f t="shared" si="12"/>
        <v>0</v>
      </c>
      <c r="X33" s="822">
        <f t="shared" si="13"/>
        <v>0</v>
      </c>
      <c r="Y33" s="817">
        <f t="shared" si="14"/>
        <v>0</v>
      </c>
      <c r="Z33" s="795">
        <f>IFERROR(((IF(G33&gt;=30,(30-H33)*D33/F33,(G33-H33)*D33/F33))   *   VLOOKUP(A33,'Anexo I - Auxiliar'!$A$16:$V$75,8,FALSE)),0)</f>
        <v>0</v>
      </c>
      <c r="AA33" s="795">
        <f t="shared" si="15"/>
        <v>0</v>
      </c>
      <c r="AB33" s="795">
        <f t="shared" si="16"/>
        <v>0</v>
      </c>
      <c r="AC33" s="916"/>
      <c r="AD33" s="916"/>
      <c r="AE33" s="823" t="str">
        <f t="shared" si="17"/>
        <v/>
      </c>
      <c r="AF33" s="791">
        <f t="shared" si="18"/>
        <v>0</v>
      </c>
      <c r="AG33" s="795">
        <f t="shared" si="20"/>
        <v>0</v>
      </c>
    </row>
    <row r="34" spans="1:33" x14ac:dyDescent="0.25">
      <c r="A34" s="825"/>
      <c r="B34" s="821"/>
      <c r="C34" s="821"/>
      <c r="D34" s="821"/>
      <c r="E34" s="821"/>
      <c r="F34" s="821"/>
      <c r="G34" s="789">
        <f t="shared" si="0"/>
        <v>0</v>
      </c>
      <c r="H34" s="821"/>
      <c r="I34" s="821"/>
      <c r="J34" s="824"/>
      <c r="K34" s="817">
        <f t="shared" si="1"/>
        <v>0</v>
      </c>
      <c r="L34" s="821">
        <v>0</v>
      </c>
      <c r="M34" s="795">
        <f t="shared" si="2"/>
        <v>0</v>
      </c>
      <c r="N34" s="817">
        <f t="shared" si="3"/>
        <v>0</v>
      </c>
      <c r="O34" s="791">
        <f t="shared" si="4"/>
        <v>0</v>
      </c>
      <c r="P34" s="795">
        <f t="shared" si="5"/>
        <v>0</v>
      </c>
      <c r="Q34" s="817">
        <f t="shared" si="6"/>
        <v>0</v>
      </c>
      <c r="R34" s="791">
        <f t="shared" si="7"/>
        <v>0</v>
      </c>
      <c r="S34" s="795">
        <f t="shared" si="8"/>
        <v>0</v>
      </c>
      <c r="T34" s="817">
        <f t="shared" si="9"/>
        <v>0</v>
      </c>
      <c r="U34" s="791">
        <f t="shared" si="10"/>
        <v>0</v>
      </c>
      <c r="V34" s="795">
        <f t="shared" si="11"/>
        <v>0</v>
      </c>
      <c r="W34" s="817">
        <f t="shared" si="12"/>
        <v>0</v>
      </c>
      <c r="X34" s="822">
        <f t="shared" si="13"/>
        <v>0</v>
      </c>
      <c r="Y34" s="817">
        <f t="shared" si="14"/>
        <v>0</v>
      </c>
      <c r="Z34" s="795">
        <f>IFERROR(((IF(G34&gt;=30,(30-H34)*D34/F34,(G34-H34)*D34/F34))   *   VLOOKUP(A34,'Anexo I - Auxiliar'!$A$16:$V$75,8,FALSE)),0)</f>
        <v>0</v>
      </c>
      <c r="AA34" s="795">
        <f t="shared" si="15"/>
        <v>0</v>
      </c>
      <c r="AB34" s="795">
        <f t="shared" si="16"/>
        <v>0</v>
      </c>
      <c r="AC34" s="916"/>
      <c r="AD34" s="916"/>
      <c r="AE34" s="823" t="str">
        <f t="shared" si="17"/>
        <v/>
      </c>
      <c r="AF34" s="791">
        <f t="shared" si="18"/>
        <v>0</v>
      </c>
      <c r="AG34" s="795">
        <f t="shared" si="20"/>
        <v>0</v>
      </c>
    </row>
    <row r="35" spans="1:33" x14ac:dyDescent="0.25">
      <c r="A35" s="825"/>
      <c r="B35" s="821"/>
      <c r="C35" s="821"/>
      <c r="D35" s="821"/>
      <c r="E35" s="821"/>
      <c r="F35" s="821"/>
      <c r="G35" s="789">
        <f t="shared" si="0"/>
        <v>0</v>
      </c>
      <c r="H35" s="821"/>
      <c r="I35" s="821"/>
      <c r="J35" s="824"/>
      <c r="K35" s="817">
        <f t="shared" si="1"/>
        <v>0</v>
      </c>
      <c r="L35" s="821">
        <v>0</v>
      </c>
      <c r="M35" s="795">
        <f t="shared" si="2"/>
        <v>0</v>
      </c>
      <c r="N35" s="817">
        <f t="shared" si="3"/>
        <v>0</v>
      </c>
      <c r="O35" s="791">
        <f t="shared" si="4"/>
        <v>0</v>
      </c>
      <c r="P35" s="795">
        <f t="shared" si="5"/>
        <v>0</v>
      </c>
      <c r="Q35" s="817">
        <f t="shared" si="6"/>
        <v>0</v>
      </c>
      <c r="R35" s="791">
        <f t="shared" si="7"/>
        <v>0</v>
      </c>
      <c r="S35" s="795">
        <f t="shared" si="8"/>
        <v>0</v>
      </c>
      <c r="T35" s="817">
        <f t="shared" si="9"/>
        <v>0</v>
      </c>
      <c r="U35" s="791">
        <f t="shared" si="10"/>
        <v>0</v>
      </c>
      <c r="V35" s="795">
        <f t="shared" si="11"/>
        <v>0</v>
      </c>
      <c r="W35" s="817">
        <f t="shared" si="12"/>
        <v>0</v>
      </c>
      <c r="X35" s="822">
        <f t="shared" si="13"/>
        <v>0</v>
      </c>
      <c r="Y35" s="817">
        <f t="shared" si="14"/>
        <v>0</v>
      </c>
      <c r="Z35" s="795">
        <f>IFERROR(((IF(G35&gt;=30,(30-H35)*D35/F35,(G35-H35)*D35/F35))   *   VLOOKUP(A35,'Anexo I - Auxiliar'!$A$16:$V$75,8,FALSE)),0)</f>
        <v>0</v>
      </c>
      <c r="AA35" s="795">
        <f t="shared" si="15"/>
        <v>0</v>
      </c>
      <c r="AB35" s="795">
        <f t="shared" si="16"/>
        <v>0</v>
      </c>
      <c r="AC35" s="916"/>
      <c r="AD35" s="916"/>
      <c r="AE35" s="823" t="str">
        <f t="shared" si="17"/>
        <v/>
      </c>
      <c r="AF35" s="791">
        <f t="shared" si="18"/>
        <v>0</v>
      </c>
      <c r="AG35" s="795">
        <f t="shared" si="20"/>
        <v>0</v>
      </c>
    </row>
    <row r="36" spans="1:33" x14ac:dyDescent="0.25">
      <c r="A36" s="825"/>
      <c r="B36" s="821"/>
      <c r="C36" s="821"/>
      <c r="D36" s="821"/>
      <c r="E36" s="821"/>
      <c r="F36" s="821"/>
      <c r="G36" s="789">
        <f t="shared" si="0"/>
        <v>0</v>
      </c>
      <c r="H36" s="821"/>
      <c r="I36" s="821"/>
      <c r="J36" s="824"/>
      <c r="K36" s="817">
        <f t="shared" si="1"/>
        <v>0</v>
      </c>
      <c r="L36" s="821">
        <v>0</v>
      </c>
      <c r="M36" s="795">
        <f t="shared" si="2"/>
        <v>0</v>
      </c>
      <c r="N36" s="817">
        <f t="shared" si="3"/>
        <v>0</v>
      </c>
      <c r="O36" s="791">
        <f t="shared" si="4"/>
        <v>0</v>
      </c>
      <c r="P36" s="795">
        <f t="shared" si="5"/>
        <v>0</v>
      </c>
      <c r="Q36" s="817">
        <f t="shared" si="6"/>
        <v>0</v>
      </c>
      <c r="R36" s="791">
        <f t="shared" si="7"/>
        <v>0</v>
      </c>
      <c r="S36" s="795">
        <f t="shared" si="8"/>
        <v>0</v>
      </c>
      <c r="T36" s="817">
        <f t="shared" si="9"/>
        <v>0</v>
      </c>
      <c r="U36" s="791">
        <f t="shared" si="10"/>
        <v>0</v>
      </c>
      <c r="V36" s="795">
        <f t="shared" si="11"/>
        <v>0</v>
      </c>
      <c r="W36" s="817">
        <f t="shared" si="12"/>
        <v>0</v>
      </c>
      <c r="X36" s="822">
        <f t="shared" si="13"/>
        <v>0</v>
      </c>
      <c r="Y36" s="817">
        <f t="shared" si="14"/>
        <v>0</v>
      </c>
      <c r="Z36" s="795">
        <f>IFERROR(((IF(G36&gt;=30,(30-H36)*D36/F36,(G36-H36)*D36/F36))   *   VLOOKUP(A36,'Anexo I - Auxiliar'!$A$16:$V$75,8,FALSE)),0)</f>
        <v>0</v>
      </c>
      <c r="AA36" s="795">
        <f t="shared" si="15"/>
        <v>0</v>
      </c>
      <c r="AB36" s="795">
        <f t="shared" si="16"/>
        <v>0</v>
      </c>
      <c r="AC36" s="916"/>
      <c r="AD36" s="916"/>
      <c r="AE36" s="823" t="str">
        <f t="shared" si="17"/>
        <v/>
      </c>
      <c r="AF36" s="791">
        <f t="shared" si="18"/>
        <v>0</v>
      </c>
      <c r="AG36" s="795">
        <f t="shared" si="20"/>
        <v>0</v>
      </c>
    </row>
    <row r="37" spans="1:33" x14ac:dyDescent="0.25">
      <c r="A37" s="825"/>
      <c r="B37" s="821"/>
      <c r="C37" s="821"/>
      <c r="D37" s="821"/>
      <c r="E37" s="821"/>
      <c r="F37" s="821"/>
      <c r="G37" s="789">
        <f t="shared" si="0"/>
        <v>0</v>
      </c>
      <c r="H37" s="821"/>
      <c r="I37" s="821"/>
      <c r="J37" s="824"/>
      <c r="K37" s="817">
        <f t="shared" si="1"/>
        <v>0</v>
      </c>
      <c r="L37" s="821">
        <v>0</v>
      </c>
      <c r="M37" s="795">
        <f t="shared" si="2"/>
        <v>0</v>
      </c>
      <c r="N37" s="817">
        <f t="shared" si="3"/>
        <v>0</v>
      </c>
      <c r="O37" s="791">
        <f t="shared" si="4"/>
        <v>0</v>
      </c>
      <c r="P37" s="795">
        <f t="shared" si="5"/>
        <v>0</v>
      </c>
      <c r="Q37" s="817">
        <f t="shared" si="6"/>
        <v>0</v>
      </c>
      <c r="R37" s="791">
        <f t="shared" si="7"/>
        <v>0</v>
      </c>
      <c r="S37" s="795">
        <f t="shared" si="8"/>
        <v>0</v>
      </c>
      <c r="T37" s="817">
        <f t="shared" si="9"/>
        <v>0</v>
      </c>
      <c r="U37" s="791">
        <f t="shared" si="10"/>
        <v>0</v>
      </c>
      <c r="V37" s="795">
        <f t="shared" si="11"/>
        <v>0</v>
      </c>
      <c r="W37" s="817">
        <f t="shared" si="12"/>
        <v>0</v>
      </c>
      <c r="X37" s="822">
        <f t="shared" si="13"/>
        <v>0</v>
      </c>
      <c r="Y37" s="817">
        <f t="shared" si="14"/>
        <v>0</v>
      </c>
      <c r="Z37" s="795">
        <f>IFERROR(((IF(G37&gt;=30,(30-H37)*D37/F37,(G37-H37)*D37/F37))   *   VLOOKUP(A37,'Anexo I - Auxiliar'!$A$16:$V$75,8,FALSE)),0)</f>
        <v>0</v>
      </c>
      <c r="AA37" s="795">
        <f t="shared" si="15"/>
        <v>0</v>
      </c>
      <c r="AB37" s="795">
        <f t="shared" si="16"/>
        <v>0</v>
      </c>
      <c r="AC37" s="916"/>
      <c r="AD37" s="916"/>
      <c r="AE37" s="823" t="str">
        <f t="shared" si="17"/>
        <v/>
      </c>
      <c r="AF37" s="791">
        <f t="shared" si="18"/>
        <v>0</v>
      </c>
      <c r="AG37" s="795">
        <f t="shared" si="20"/>
        <v>0</v>
      </c>
    </row>
    <row r="38" spans="1:33" x14ac:dyDescent="0.25">
      <c r="A38" s="825"/>
      <c r="B38" s="821"/>
      <c r="C38" s="821"/>
      <c r="D38" s="821"/>
      <c r="E38" s="821"/>
      <c r="F38" s="821"/>
      <c r="G38" s="789">
        <f t="shared" si="0"/>
        <v>0</v>
      </c>
      <c r="H38" s="821"/>
      <c r="I38" s="821"/>
      <c r="J38" s="824"/>
      <c r="K38" s="817">
        <f t="shared" si="1"/>
        <v>0</v>
      </c>
      <c r="L38" s="821">
        <v>0</v>
      </c>
      <c r="M38" s="795">
        <f t="shared" si="2"/>
        <v>0</v>
      </c>
      <c r="N38" s="817">
        <f t="shared" si="3"/>
        <v>0</v>
      </c>
      <c r="O38" s="791">
        <f t="shared" si="4"/>
        <v>0</v>
      </c>
      <c r="P38" s="795">
        <f t="shared" si="5"/>
        <v>0</v>
      </c>
      <c r="Q38" s="817">
        <f t="shared" si="6"/>
        <v>0</v>
      </c>
      <c r="R38" s="791">
        <f t="shared" si="7"/>
        <v>0</v>
      </c>
      <c r="S38" s="795">
        <f t="shared" si="8"/>
        <v>0</v>
      </c>
      <c r="T38" s="817">
        <f t="shared" si="9"/>
        <v>0</v>
      </c>
      <c r="U38" s="791">
        <f t="shared" si="10"/>
        <v>0</v>
      </c>
      <c r="V38" s="795">
        <f t="shared" si="11"/>
        <v>0</v>
      </c>
      <c r="W38" s="817">
        <f t="shared" si="12"/>
        <v>0</v>
      </c>
      <c r="X38" s="822">
        <f t="shared" si="13"/>
        <v>0</v>
      </c>
      <c r="Y38" s="817">
        <f t="shared" si="14"/>
        <v>0</v>
      </c>
      <c r="Z38" s="795">
        <f>IFERROR(((IF(G38&gt;=30,(30-H38)*D38/F38,(G38-H38)*D38/F38))   *   VLOOKUP(A38,'Anexo I - Auxiliar'!$A$16:$V$75,8,FALSE)),0)</f>
        <v>0</v>
      </c>
      <c r="AA38" s="795">
        <f t="shared" si="15"/>
        <v>0</v>
      </c>
      <c r="AB38" s="795">
        <f t="shared" si="16"/>
        <v>0</v>
      </c>
      <c r="AC38" s="916"/>
      <c r="AD38" s="916"/>
      <c r="AE38" s="823" t="str">
        <f t="shared" si="17"/>
        <v/>
      </c>
      <c r="AF38" s="791">
        <f t="shared" si="18"/>
        <v>0</v>
      </c>
      <c r="AG38" s="795">
        <f t="shared" si="20"/>
        <v>0</v>
      </c>
    </row>
    <row r="39" spans="1:33" x14ac:dyDescent="0.25">
      <c r="A39" s="825"/>
      <c r="B39" s="821"/>
      <c r="C39" s="821"/>
      <c r="D39" s="821"/>
      <c r="E39" s="821"/>
      <c r="F39" s="821"/>
      <c r="G39" s="789">
        <f t="shared" si="0"/>
        <v>0</v>
      </c>
      <c r="H39" s="821"/>
      <c r="I39" s="821"/>
      <c r="J39" s="824"/>
      <c r="K39" s="817">
        <f t="shared" si="1"/>
        <v>0</v>
      </c>
      <c r="L39" s="821">
        <v>0</v>
      </c>
      <c r="M39" s="795">
        <f t="shared" si="2"/>
        <v>0</v>
      </c>
      <c r="N39" s="817">
        <f t="shared" si="3"/>
        <v>0</v>
      </c>
      <c r="O39" s="791">
        <f t="shared" si="4"/>
        <v>0</v>
      </c>
      <c r="P39" s="795">
        <f t="shared" si="5"/>
        <v>0</v>
      </c>
      <c r="Q39" s="817">
        <f t="shared" si="6"/>
        <v>0</v>
      </c>
      <c r="R39" s="791">
        <f t="shared" si="7"/>
        <v>0</v>
      </c>
      <c r="S39" s="795">
        <f t="shared" si="8"/>
        <v>0</v>
      </c>
      <c r="T39" s="817">
        <f t="shared" si="9"/>
        <v>0</v>
      </c>
      <c r="U39" s="791">
        <f t="shared" si="10"/>
        <v>0</v>
      </c>
      <c r="V39" s="795">
        <f t="shared" si="11"/>
        <v>0</v>
      </c>
      <c r="W39" s="817">
        <f t="shared" si="12"/>
        <v>0</v>
      </c>
      <c r="X39" s="822">
        <f t="shared" si="13"/>
        <v>0</v>
      </c>
      <c r="Y39" s="817">
        <f t="shared" si="14"/>
        <v>0</v>
      </c>
      <c r="Z39" s="795">
        <f>IFERROR(((IF(G39&gt;=30,(30-H39)*D39/F39,(G39-H39)*D39/F39))   *   VLOOKUP(A39,'Anexo I - Auxiliar'!$A$16:$V$75,8,FALSE)),0)</f>
        <v>0</v>
      </c>
      <c r="AA39" s="795">
        <f t="shared" si="15"/>
        <v>0</v>
      </c>
      <c r="AB39" s="795">
        <f t="shared" si="16"/>
        <v>0</v>
      </c>
      <c r="AC39" s="916"/>
      <c r="AD39" s="916"/>
      <c r="AE39" s="823" t="str">
        <f t="shared" si="17"/>
        <v/>
      </c>
      <c r="AF39" s="791">
        <f t="shared" si="18"/>
        <v>0</v>
      </c>
      <c r="AG39" s="795">
        <f t="shared" si="20"/>
        <v>0</v>
      </c>
    </row>
    <row r="40" spans="1:33" x14ac:dyDescent="0.25">
      <c r="A40" s="825"/>
      <c r="B40" s="821"/>
      <c r="C40" s="821"/>
      <c r="D40" s="821"/>
      <c r="E40" s="821"/>
      <c r="F40" s="821"/>
      <c r="G40" s="789">
        <f t="shared" si="0"/>
        <v>0</v>
      </c>
      <c r="H40" s="821"/>
      <c r="I40" s="821"/>
      <c r="J40" s="824"/>
      <c r="K40" s="817">
        <f t="shared" si="1"/>
        <v>0</v>
      </c>
      <c r="L40" s="821">
        <v>0</v>
      </c>
      <c r="M40" s="795">
        <f t="shared" si="2"/>
        <v>0</v>
      </c>
      <c r="N40" s="817">
        <f t="shared" si="3"/>
        <v>0</v>
      </c>
      <c r="O40" s="791">
        <f t="shared" si="4"/>
        <v>0</v>
      </c>
      <c r="P40" s="795">
        <f t="shared" si="5"/>
        <v>0</v>
      </c>
      <c r="Q40" s="817">
        <f t="shared" si="6"/>
        <v>0</v>
      </c>
      <c r="R40" s="791">
        <f t="shared" si="7"/>
        <v>0</v>
      </c>
      <c r="S40" s="795">
        <f t="shared" si="8"/>
        <v>0</v>
      </c>
      <c r="T40" s="817">
        <f t="shared" si="9"/>
        <v>0</v>
      </c>
      <c r="U40" s="791">
        <f t="shared" si="10"/>
        <v>0</v>
      </c>
      <c r="V40" s="795">
        <f t="shared" si="11"/>
        <v>0</v>
      </c>
      <c r="W40" s="817">
        <f t="shared" si="12"/>
        <v>0</v>
      </c>
      <c r="X40" s="822">
        <f t="shared" si="13"/>
        <v>0</v>
      </c>
      <c r="Y40" s="817">
        <f t="shared" si="14"/>
        <v>0</v>
      </c>
      <c r="Z40" s="795">
        <f>IFERROR(((IF(G40&gt;=30,(30-H40)*D40/F40,(G40-H40)*D40/F40))   *   VLOOKUP(A40,'Anexo I - Auxiliar'!$A$16:$V$75,8,FALSE)),0)</f>
        <v>0</v>
      </c>
      <c r="AA40" s="795">
        <f t="shared" si="15"/>
        <v>0</v>
      </c>
      <c r="AB40" s="795">
        <f t="shared" si="16"/>
        <v>0</v>
      </c>
      <c r="AC40" s="916"/>
      <c r="AD40" s="916"/>
      <c r="AE40" s="823" t="str">
        <f t="shared" si="17"/>
        <v/>
      </c>
      <c r="AF40" s="791">
        <f t="shared" si="18"/>
        <v>0</v>
      </c>
      <c r="AG40" s="795">
        <f t="shared" si="20"/>
        <v>0</v>
      </c>
    </row>
    <row r="41" spans="1:33" x14ac:dyDescent="0.25">
      <c r="A41" s="825"/>
      <c r="B41" s="821"/>
      <c r="C41" s="821"/>
      <c r="D41" s="821"/>
      <c r="E41" s="821"/>
      <c r="F41" s="821"/>
      <c r="G41" s="789">
        <f t="shared" si="0"/>
        <v>0</v>
      </c>
      <c r="H41" s="821"/>
      <c r="I41" s="821"/>
      <c r="J41" s="824"/>
      <c r="K41" s="817">
        <f t="shared" si="1"/>
        <v>0</v>
      </c>
      <c r="L41" s="821">
        <v>0</v>
      </c>
      <c r="M41" s="795">
        <f t="shared" si="2"/>
        <v>0</v>
      </c>
      <c r="N41" s="817">
        <f t="shared" si="3"/>
        <v>0</v>
      </c>
      <c r="O41" s="791">
        <f t="shared" si="4"/>
        <v>0</v>
      </c>
      <c r="P41" s="795">
        <f t="shared" si="5"/>
        <v>0</v>
      </c>
      <c r="Q41" s="817">
        <f t="shared" si="6"/>
        <v>0</v>
      </c>
      <c r="R41" s="791">
        <f t="shared" si="7"/>
        <v>0</v>
      </c>
      <c r="S41" s="795">
        <f t="shared" si="8"/>
        <v>0</v>
      </c>
      <c r="T41" s="817">
        <f t="shared" si="9"/>
        <v>0</v>
      </c>
      <c r="U41" s="791">
        <f t="shared" si="10"/>
        <v>0</v>
      </c>
      <c r="V41" s="795">
        <f t="shared" si="11"/>
        <v>0</v>
      </c>
      <c r="W41" s="817">
        <f t="shared" si="12"/>
        <v>0</v>
      </c>
      <c r="X41" s="822">
        <f t="shared" si="13"/>
        <v>0</v>
      </c>
      <c r="Y41" s="817">
        <f t="shared" si="14"/>
        <v>0</v>
      </c>
      <c r="Z41" s="795">
        <f>IFERROR(((IF(G41&gt;=30,(30-H41)*D41/F41,(G41-H41)*D41/F41))   *   VLOOKUP(A41,'Anexo I - Auxiliar'!$A$16:$V$75,8,FALSE)),0)</f>
        <v>0</v>
      </c>
      <c r="AA41" s="795">
        <f t="shared" si="15"/>
        <v>0</v>
      </c>
      <c r="AB41" s="795">
        <f t="shared" si="16"/>
        <v>0</v>
      </c>
      <c r="AC41" s="916"/>
      <c r="AD41" s="916"/>
      <c r="AE41" s="823" t="str">
        <f t="shared" si="17"/>
        <v/>
      </c>
      <c r="AF41" s="791">
        <f t="shared" si="18"/>
        <v>0</v>
      </c>
      <c r="AG41" s="795">
        <f t="shared" si="20"/>
        <v>0</v>
      </c>
    </row>
    <row r="42" spans="1:33" x14ac:dyDescent="0.25">
      <c r="A42" s="825"/>
      <c r="B42" s="821"/>
      <c r="C42" s="821"/>
      <c r="D42" s="821"/>
      <c r="E42" s="821"/>
      <c r="F42" s="821"/>
      <c r="G42" s="789">
        <f t="shared" si="0"/>
        <v>0</v>
      </c>
      <c r="H42" s="821"/>
      <c r="I42" s="821"/>
      <c r="J42" s="824"/>
      <c r="K42" s="817">
        <f t="shared" si="1"/>
        <v>0</v>
      </c>
      <c r="L42" s="821">
        <v>0</v>
      </c>
      <c r="M42" s="795">
        <f t="shared" si="2"/>
        <v>0</v>
      </c>
      <c r="N42" s="817">
        <f t="shared" si="3"/>
        <v>0</v>
      </c>
      <c r="O42" s="791">
        <f t="shared" si="4"/>
        <v>0</v>
      </c>
      <c r="P42" s="795">
        <f t="shared" si="5"/>
        <v>0</v>
      </c>
      <c r="Q42" s="817">
        <f t="shared" si="6"/>
        <v>0</v>
      </c>
      <c r="R42" s="791">
        <f t="shared" si="7"/>
        <v>0</v>
      </c>
      <c r="S42" s="795">
        <f t="shared" si="8"/>
        <v>0</v>
      </c>
      <c r="T42" s="817">
        <f t="shared" si="9"/>
        <v>0</v>
      </c>
      <c r="U42" s="791">
        <f t="shared" si="10"/>
        <v>0</v>
      </c>
      <c r="V42" s="795">
        <f t="shared" si="11"/>
        <v>0</v>
      </c>
      <c r="W42" s="817">
        <f t="shared" si="12"/>
        <v>0</v>
      </c>
      <c r="X42" s="822">
        <f t="shared" si="13"/>
        <v>0</v>
      </c>
      <c r="Y42" s="817">
        <f t="shared" si="14"/>
        <v>0</v>
      </c>
      <c r="Z42" s="795">
        <f>IFERROR(((IF(G42&gt;=30,(30-H42)*D42/F42,(G42-H42)*D42/F42))   *   VLOOKUP(A42,'Anexo I - Auxiliar'!$A$16:$V$75,8,FALSE)),0)</f>
        <v>0</v>
      </c>
      <c r="AA42" s="795">
        <f t="shared" si="15"/>
        <v>0</v>
      </c>
      <c r="AB42" s="795">
        <f t="shared" si="16"/>
        <v>0</v>
      </c>
      <c r="AC42" s="916"/>
      <c r="AD42" s="916"/>
      <c r="AE42" s="823" t="str">
        <f t="shared" si="17"/>
        <v/>
      </c>
      <c r="AF42" s="791">
        <f t="shared" si="18"/>
        <v>0</v>
      </c>
      <c r="AG42" s="795">
        <f t="shared" si="20"/>
        <v>0</v>
      </c>
    </row>
    <row r="43" spans="1:33" x14ac:dyDescent="0.25">
      <c r="A43" s="825"/>
      <c r="B43" s="821"/>
      <c r="C43" s="821"/>
      <c r="D43" s="821"/>
      <c r="E43" s="821"/>
      <c r="F43" s="821"/>
      <c r="G43" s="789">
        <f t="shared" si="0"/>
        <v>0</v>
      </c>
      <c r="H43" s="821"/>
      <c r="I43" s="821"/>
      <c r="J43" s="824"/>
      <c r="K43" s="817">
        <f t="shared" si="1"/>
        <v>0</v>
      </c>
      <c r="L43" s="821">
        <v>0</v>
      </c>
      <c r="M43" s="795">
        <f t="shared" si="2"/>
        <v>0</v>
      </c>
      <c r="N43" s="817">
        <f t="shared" si="3"/>
        <v>0</v>
      </c>
      <c r="O43" s="791">
        <f t="shared" si="4"/>
        <v>0</v>
      </c>
      <c r="P43" s="795">
        <f t="shared" si="5"/>
        <v>0</v>
      </c>
      <c r="Q43" s="817">
        <f t="shared" si="6"/>
        <v>0</v>
      </c>
      <c r="R43" s="791">
        <f t="shared" si="7"/>
        <v>0</v>
      </c>
      <c r="S43" s="795">
        <f t="shared" si="8"/>
        <v>0</v>
      </c>
      <c r="T43" s="817">
        <f t="shared" si="9"/>
        <v>0</v>
      </c>
      <c r="U43" s="791">
        <f t="shared" si="10"/>
        <v>0</v>
      </c>
      <c r="V43" s="795">
        <f t="shared" si="11"/>
        <v>0</v>
      </c>
      <c r="W43" s="817">
        <f t="shared" si="12"/>
        <v>0</v>
      </c>
      <c r="X43" s="822">
        <f t="shared" si="13"/>
        <v>0</v>
      </c>
      <c r="Y43" s="817">
        <f t="shared" si="14"/>
        <v>0</v>
      </c>
      <c r="Z43" s="795">
        <f>IFERROR(((IF(G43&gt;=30,(30-H43)*D43/F43,(G43-H43)*D43/F43))   *   VLOOKUP(A43,'Anexo I - Auxiliar'!$A$16:$V$75,8,FALSE)),0)</f>
        <v>0</v>
      </c>
      <c r="AA43" s="795">
        <f t="shared" si="15"/>
        <v>0</v>
      </c>
      <c r="AB43" s="795">
        <f t="shared" si="16"/>
        <v>0</v>
      </c>
      <c r="AC43" s="916"/>
      <c r="AD43" s="916"/>
      <c r="AE43" s="823" t="str">
        <f t="shared" si="17"/>
        <v/>
      </c>
      <c r="AF43" s="791">
        <f t="shared" si="18"/>
        <v>0</v>
      </c>
      <c r="AG43" s="795">
        <f t="shared" si="20"/>
        <v>0</v>
      </c>
    </row>
    <row r="44" spans="1:33" x14ac:dyDescent="0.25">
      <c r="A44" s="825"/>
      <c r="B44" s="821"/>
      <c r="C44" s="821"/>
      <c r="D44" s="821"/>
      <c r="E44" s="821"/>
      <c r="F44" s="821"/>
      <c r="G44" s="789">
        <f t="shared" si="0"/>
        <v>0</v>
      </c>
      <c r="H44" s="821"/>
      <c r="I44" s="821"/>
      <c r="J44" s="824"/>
      <c r="K44" s="817">
        <f t="shared" si="1"/>
        <v>0</v>
      </c>
      <c r="L44" s="821">
        <v>0</v>
      </c>
      <c r="M44" s="795">
        <f t="shared" si="2"/>
        <v>0</v>
      </c>
      <c r="N44" s="817">
        <f t="shared" si="3"/>
        <v>0</v>
      </c>
      <c r="O44" s="791">
        <f t="shared" si="4"/>
        <v>0</v>
      </c>
      <c r="P44" s="795">
        <f t="shared" si="5"/>
        <v>0</v>
      </c>
      <c r="Q44" s="817">
        <f t="shared" si="6"/>
        <v>0</v>
      </c>
      <c r="R44" s="791">
        <f t="shared" si="7"/>
        <v>0</v>
      </c>
      <c r="S44" s="795">
        <f t="shared" si="8"/>
        <v>0</v>
      </c>
      <c r="T44" s="817">
        <f t="shared" si="9"/>
        <v>0</v>
      </c>
      <c r="U44" s="791">
        <f t="shared" si="10"/>
        <v>0</v>
      </c>
      <c r="V44" s="795">
        <f t="shared" si="11"/>
        <v>0</v>
      </c>
      <c r="W44" s="817">
        <f t="shared" si="12"/>
        <v>0</v>
      </c>
      <c r="X44" s="822">
        <f t="shared" si="13"/>
        <v>0</v>
      </c>
      <c r="Y44" s="817">
        <f t="shared" si="14"/>
        <v>0</v>
      </c>
      <c r="Z44" s="795">
        <f>IFERROR(((IF(G44&gt;=30,(30-H44)*D44/F44,(G44-H44)*D44/F44))   *   VLOOKUP(A44,'Anexo I - Auxiliar'!$A$16:$V$75,8,FALSE)),0)</f>
        <v>0</v>
      </c>
      <c r="AA44" s="795">
        <f t="shared" si="15"/>
        <v>0</v>
      </c>
      <c r="AB44" s="795">
        <f t="shared" si="16"/>
        <v>0</v>
      </c>
      <c r="AC44" s="916"/>
      <c r="AD44" s="916"/>
      <c r="AE44" s="823" t="str">
        <f t="shared" si="17"/>
        <v/>
      </c>
      <c r="AF44" s="791">
        <f t="shared" si="18"/>
        <v>0</v>
      </c>
      <c r="AG44" s="795">
        <f t="shared" si="20"/>
        <v>0</v>
      </c>
    </row>
    <row r="45" spans="1:33" x14ac:dyDescent="0.25">
      <c r="A45" s="825"/>
      <c r="B45" s="821"/>
      <c r="C45" s="821"/>
      <c r="D45" s="821"/>
      <c r="E45" s="821"/>
      <c r="F45" s="821"/>
      <c r="G45" s="789">
        <f t="shared" si="0"/>
        <v>0</v>
      </c>
      <c r="H45" s="821"/>
      <c r="I45" s="821"/>
      <c r="J45" s="824"/>
      <c r="K45" s="817">
        <f t="shared" si="1"/>
        <v>0</v>
      </c>
      <c r="L45" s="821">
        <v>0</v>
      </c>
      <c r="M45" s="795">
        <f t="shared" si="2"/>
        <v>0</v>
      </c>
      <c r="N45" s="817">
        <f t="shared" si="3"/>
        <v>0</v>
      </c>
      <c r="O45" s="791">
        <f t="shared" si="4"/>
        <v>0</v>
      </c>
      <c r="P45" s="795">
        <f t="shared" si="5"/>
        <v>0</v>
      </c>
      <c r="Q45" s="817">
        <f t="shared" si="6"/>
        <v>0</v>
      </c>
      <c r="R45" s="791">
        <f t="shared" si="7"/>
        <v>0</v>
      </c>
      <c r="S45" s="795">
        <f t="shared" si="8"/>
        <v>0</v>
      </c>
      <c r="T45" s="817">
        <f t="shared" si="9"/>
        <v>0</v>
      </c>
      <c r="U45" s="791">
        <f t="shared" si="10"/>
        <v>0</v>
      </c>
      <c r="V45" s="795">
        <f t="shared" si="11"/>
        <v>0</v>
      </c>
      <c r="W45" s="817">
        <f t="shared" si="12"/>
        <v>0</v>
      </c>
      <c r="X45" s="822">
        <f t="shared" si="13"/>
        <v>0</v>
      </c>
      <c r="Y45" s="817">
        <f t="shared" si="14"/>
        <v>0</v>
      </c>
      <c r="Z45" s="795">
        <f>IFERROR(((IF(G45&gt;=30,(30-H45)*D45/F45,(G45-H45)*D45/F45))   *   VLOOKUP(A45,'Anexo I - Auxiliar'!$A$16:$V$75,8,FALSE)),0)</f>
        <v>0</v>
      </c>
      <c r="AA45" s="795">
        <f t="shared" si="15"/>
        <v>0</v>
      </c>
      <c r="AB45" s="795">
        <f t="shared" si="16"/>
        <v>0</v>
      </c>
      <c r="AC45" s="916"/>
      <c r="AD45" s="916"/>
      <c r="AE45" s="823" t="str">
        <f t="shared" si="17"/>
        <v/>
      </c>
      <c r="AF45" s="791">
        <f t="shared" si="18"/>
        <v>0</v>
      </c>
      <c r="AG45" s="795">
        <f t="shared" si="20"/>
        <v>0</v>
      </c>
    </row>
    <row r="46" spans="1:33" x14ac:dyDescent="0.25">
      <c r="A46" s="825"/>
      <c r="B46" s="821"/>
      <c r="C46" s="821"/>
      <c r="D46" s="821"/>
      <c r="E46" s="821"/>
      <c r="F46" s="821"/>
      <c r="G46" s="789">
        <f t="shared" si="0"/>
        <v>0</v>
      </c>
      <c r="H46" s="821"/>
      <c r="I46" s="821"/>
      <c r="J46" s="824"/>
      <c r="K46" s="817">
        <f t="shared" si="1"/>
        <v>0</v>
      </c>
      <c r="L46" s="821">
        <v>0</v>
      </c>
      <c r="M46" s="795">
        <f t="shared" si="2"/>
        <v>0</v>
      </c>
      <c r="N46" s="817">
        <f t="shared" si="3"/>
        <v>0</v>
      </c>
      <c r="O46" s="791">
        <f t="shared" si="4"/>
        <v>0</v>
      </c>
      <c r="P46" s="795">
        <f t="shared" si="5"/>
        <v>0</v>
      </c>
      <c r="Q46" s="817">
        <f t="shared" si="6"/>
        <v>0</v>
      </c>
      <c r="R46" s="791">
        <f t="shared" si="7"/>
        <v>0</v>
      </c>
      <c r="S46" s="795">
        <f t="shared" si="8"/>
        <v>0</v>
      </c>
      <c r="T46" s="817">
        <f t="shared" si="9"/>
        <v>0</v>
      </c>
      <c r="U46" s="791">
        <f t="shared" si="10"/>
        <v>0</v>
      </c>
      <c r="V46" s="795">
        <f t="shared" si="11"/>
        <v>0</v>
      </c>
      <c r="W46" s="817">
        <f t="shared" si="12"/>
        <v>0</v>
      </c>
      <c r="X46" s="822">
        <f t="shared" si="13"/>
        <v>0</v>
      </c>
      <c r="Y46" s="817">
        <f t="shared" si="14"/>
        <v>0</v>
      </c>
      <c r="Z46" s="795">
        <f>IFERROR(((IF(G46&gt;=30,(30-H46)*D46/F46,(G46-H46)*D46/F46))   *   VLOOKUP(A46,'Anexo I - Auxiliar'!$A$16:$V$75,8,FALSE)),0)</f>
        <v>0</v>
      </c>
      <c r="AA46" s="795">
        <f t="shared" si="15"/>
        <v>0</v>
      </c>
      <c r="AB46" s="795">
        <f t="shared" si="16"/>
        <v>0</v>
      </c>
      <c r="AC46" s="916"/>
      <c r="AD46" s="916"/>
      <c r="AE46" s="823" t="str">
        <f t="shared" si="17"/>
        <v/>
      </c>
      <c r="AF46" s="791">
        <f t="shared" si="18"/>
        <v>0</v>
      </c>
      <c r="AG46" s="795">
        <f t="shared" si="20"/>
        <v>0</v>
      </c>
    </row>
    <row r="47" spans="1:33" x14ac:dyDescent="0.25">
      <c r="A47" s="825"/>
      <c r="B47" s="821"/>
      <c r="C47" s="821"/>
      <c r="D47" s="821"/>
      <c r="E47" s="821"/>
      <c r="F47" s="821"/>
      <c r="G47" s="789">
        <f t="shared" si="0"/>
        <v>0</v>
      </c>
      <c r="H47" s="821"/>
      <c r="I47" s="821"/>
      <c r="J47" s="824"/>
      <c r="K47" s="817">
        <f t="shared" si="1"/>
        <v>0</v>
      </c>
      <c r="L47" s="821">
        <v>0</v>
      </c>
      <c r="M47" s="795">
        <f t="shared" si="2"/>
        <v>0</v>
      </c>
      <c r="N47" s="817">
        <f t="shared" si="3"/>
        <v>0</v>
      </c>
      <c r="O47" s="791">
        <f t="shared" si="4"/>
        <v>0</v>
      </c>
      <c r="P47" s="795">
        <f t="shared" si="5"/>
        <v>0</v>
      </c>
      <c r="Q47" s="817">
        <f t="shared" si="6"/>
        <v>0</v>
      </c>
      <c r="R47" s="791">
        <f t="shared" si="7"/>
        <v>0</v>
      </c>
      <c r="S47" s="795">
        <f t="shared" si="8"/>
        <v>0</v>
      </c>
      <c r="T47" s="817">
        <f t="shared" si="9"/>
        <v>0</v>
      </c>
      <c r="U47" s="791">
        <f t="shared" si="10"/>
        <v>0</v>
      </c>
      <c r="V47" s="795">
        <f t="shared" si="11"/>
        <v>0</v>
      </c>
      <c r="W47" s="817">
        <f t="shared" si="12"/>
        <v>0</v>
      </c>
      <c r="X47" s="822">
        <f t="shared" si="13"/>
        <v>0</v>
      </c>
      <c r="Y47" s="817">
        <f t="shared" si="14"/>
        <v>0</v>
      </c>
      <c r="Z47" s="795">
        <f>IFERROR(((IF(G47&gt;=30,(30-H47)*D47/F47,(G47-H47)*D47/F47))   *   VLOOKUP(A47,'Anexo I - Auxiliar'!$A$16:$V$75,8,FALSE)),0)</f>
        <v>0</v>
      </c>
      <c r="AA47" s="795">
        <f t="shared" si="15"/>
        <v>0</v>
      </c>
      <c r="AB47" s="795">
        <f t="shared" si="16"/>
        <v>0</v>
      </c>
      <c r="AC47" s="916"/>
      <c r="AD47" s="916"/>
      <c r="AE47" s="823" t="str">
        <f t="shared" si="17"/>
        <v/>
      </c>
      <c r="AF47" s="791">
        <f t="shared" si="18"/>
        <v>0</v>
      </c>
      <c r="AG47" s="795">
        <f t="shared" si="20"/>
        <v>0</v>
      </c>
    </row>
    <row r="48" spans="1:33" x14ac:dyDescent="0.25">
      <c r="A48" s="825"/>
      <c r="B48" s="821"/>
      <c r="C48" s="821"/>
      <c r="D48" s="821"/>
      <c r="E48" s="821"/>
      <c r="F48" s="821"/>
      <c r="G48" s="789">
        <f t="shared" si="0"/>
        <v>0</v>
      </c>
      <c r="H48" s="821"/>
      <c r="I48" s="821"/>
      <c r="J48" s="824"/>
      <c r="K48" s="817">
        <f t="shared" si="1"/>
        <v>0</v>
      </c>
      <c r="L48" s="821">
        <v>0</v>
      </c>
      <c r="M48" s="795">
        <f t="shared" si="2"/>
        <v>0</v>
      </c>
      <c r="N48" s="817">
        <f t="shared" si="3"/>
        <v>0</v>
      </c>
      <c r="O48" s="791">
        <f t="shared" si="4"/>
        <v>0</v>
      </c>
      <c r="P48" s="795">
        <f t="shared" si="5"/>
        <v>0</v>
      </c>
      <c r="Q48" s="817">
        <f t="shared" si="6"/>
        <v>0</v>
      </c>
      <c r="R48" s="791">
        <f t="shared" si="7"/>
        <v>0</v>
      </c>
      <c r="S48" s="795">
        <f t="shared" si="8"/>
        <v>0</v>
      </c>
      <c r="T48" s="817">
        <f t="shared" si="9"/>
        <v>0</v>
      </c>
      <c r="U48" s="791">
        <f t="shared" si="10"/>
        <v>0</v>
      </c>
      <c r="V48" s="795">
        <f t="shared" si="11"/>
        <v>0</v>
      </c>
      <c r="W48" s="817">
        <f t="shared" si="12"/>
        <v>0</v>
      </c>
      <c r="X48" s="822">
        <f t="shared" si="13"/>
        <v>0</v>
      </c>
      <c r="Y48" s="817">
        <f t="shared" si="14"/>
        <v>0</v>
      </c>
      <c r="Z48" s="795">
        <f>IFERROR(((IF(G48&gt;=30,(30-H48)*D48/F48,(G48-H48)*D48/F48))   *   VLOOKUP(A48,'Anexo I - Auxiliar'!$A$16:$V$75,8,FALSE)),0)</f>
        <v>0</v>
      </c>
      <c r="AA48" s="795">
        <f t="shared" si="15"/>
        <v>0</v>
      </c>
      <c r="AB48" s="795">
        <f t="shared" si="16"/>
        <v>0</v>
      </c>
      <c r="AC48" s="916"/>
      <c r="AD48" s="916"/>
      <c r="AE48" s="823" t="str">
        <f t="shared" si="17"/>
        <v/>
      </c>
      <c r="AF48" s="791">
        <f t="shared" si="18"/>
        <v>0</v>
      </c>
      <c r="AG48" s="795">
        <f t="shared" ref="AG48:AG79" si="21">IF(AG$2=$B48,$Z48,0)</f>
        <v>0</v>
      </c>
    </row>
    <row r="49" spans="1:33" x14ac:dyDescent="0.25">
      <c r="A49" s="825"/>
      <c r="B49" s="821"/>
      <c r="C49" s="821"/>
      <c r="D49" s="821"/>
      <c r="E49" s="821"/>
      <c r="F49" s="821"/>
      <c r="G49" s="789">
        <f t="shared" si="0"/>
        <v>0</v>
      </c>
      <c r="H49" s="821"/>
      <c r="I49" s="821"/>
      <c r="J49" s="824"/>
      <c r="K49" s="817">
        <f t="shared" si="1"/>
        <v>0</v>
      </c>
      <c r="L49" s="821">
        <v>0</v>
      </c>
      <c r="M49" s="795">
        <f t="shared" si="2"/>
        <v>0</v>
      </c>
      <c r="N49" s="817">
        <f t="shared" si="3"/>
        <v>0</v>
      </c>
      <c r="O49" s="791">
        <f t="shared" si="4"/>
        <v>0</v>
      </c>
      <c r="P49" s="795">
        <f t="shared" si="5"/>
        <v>0</v>
      </c>
      <c r="Q49" s="817">
        <f t="shared" si="6"/>
        <v>0</v>
      </c>
      <c r="R49" s="791">
        <f t="shared" si="7"/>
        <v>0</v>
      </c>
      <c r="S49" s="795">
        <f t="shared" si="8"/>
        <v>0</v>
      </c>
      <c r="T49" s="817">
        <f t="shared" si="9"/>
        <v>0</v>
      </c>
      <c r="U49" s="791">
        <f t="shared" si="10"/>
        <v>0</v>
      </c>
      <c r="V49" s="795">
        <f t="shared" si="11"/>
        <v>0</v>
      </c>
      <c r="W49" s="817">
        <f t="shared" si="12"/>
        <v>0</v>
      </c>
      <c r="X49" s="822">
        <f t="shared" si="13"/>
        <v>0</v>
      </c>
      <c r="Y49" s="817">
        <f t="shared" si="14"/>
        <v>0</v>
      </c>
      <c r="Z49" s="795">
        <f>IFERROR(((IF(G49&gt;=30,(30-H49)*D49/F49,(G49-H49)*D49/F49))   *   VLOOKUP(A49,'Anexo I - Auxiliar'!$A$16:$V$75,8,FALSE)),0)</f>
        <v>0</v>
      </c>
      <c r="AA49" s="795">
        <f t="shared" si="15"/>
        <v>0</v>
      </c>
      <c r="AB49" s="795">
        <f t="shared" si="16"/>
        <v>0</v>
      </c>
      <c r="AC49" s="916"/>
      <c r="AD49" s="916"/>
      <c r="AE49" s="823" t="str">
        <f t="shared" si="17"/>
        <v/>
      </c>
      <c r="AF49" s="791">
        <f t="shared" si="18"/>
        <v>0</v>
      </c>
      <c r="AG49" s="795">
        <f t="shared" si="21"/>
        <v>0</v>
      </c>
    </row>
    <row r="50" spans="1:33" x14ac:dyDescent="0.25">
      <c r="A50" s="825"/>
      <c r="B50" s="821"/>
      <c r="C50" s="821"/>
      <c r="D50" s="821"/>
      <c r="E50" s="821"/>
      <c r="F50" s="821"/>
      <c r="G50" s="789">
        <f t="shared" si="0"/>
        <v>0</v>
      </c>
      <c r="H50" s="821"/>
      <c r="I50" s="821"/>
      <c r="J50" s="824"/>
      <c r="K50" s="817">
        <f t="shared" si="1"/>
        <v>0</v>
      </c>
      <c r="L50" s="821">
        <v>0</v>
      </c>
      <c r="M50" s="795">
        <f t="shared" si="2"/>
        <v>0</v>
      </c>
      <c r="N50" s="817">
        <f t="shared" si="3"/>
        <v>0</v>
      </c>
      <c r="O50" s="791">
        <f t="shared" si="4"/>
        <v>0</v>
      </c>
      <c r="P50" s="795">
        <f t="shared" si="5"/>
        <v>0</v>
      </c>
      <c r="Q50" s="817">
        <f t="shared" si="6"/>
        <v>0</v>
      </c>
      <c r="R50" s="791">
        <f t="shared" si="7"/>
        <v>0</v>
      </c>
      <c r="S50" s="795">
        <f t="shared" si="8"/>
        <v>0</v>
      </c>
      <c r="T50" s="817">
        <f t="shared" si="9"/>
        <v>0</v>
      </c>
      <c r="U50" s="791">
        <f t="shared" si="10"/>
        <v>0</v>
      </c>
      <c r="V50" s="795">
        <f t="shared" si="11"/>
        <v>0</v>
      </c>
      <c r="W50" s="817">
        <f t="shared" si="12"/>
        <v>0</v>
      </c>
      <c r="X50" s="822">
        <f t="shared" si="13"/>
        <v>0</v>
      </c>
      <c r="Y50" s="817">
        <f t="shared" si="14"/>
        <v>0</v>
      </c>
      <c r="Z50" s="795">
        <f>IFERROR(((IF(G50&gt;=30,(30-H50)*D50/F50,(G50-H50)*D50/F50))   *   VLOOKUP(A50,'Anexo I - Auxiliar'!$A$16:$V$75,8,FALSE)),0)</f>
        <v>0</v>
      </c>
      <c r="AA50" s="795">
        <f t="shared" si="15"/>
        <v>0</v>
      </c>
      <c r="AB50" s="795">
        <f t="shared" si="16"/>
        <v>0</v>
      </c>
      <c r="AC50" s="916"/>
      <c r="AD50" s="916"/>
      <c r="AE50" s="823" t="str">
        <f t="shared" si="17"/>
        <v/>
      </c>
      <c r="AF50" s="791">
        <f t="shared" si="18"/>
        <v>0</v>
      </c>
      <c r="AG50" s="795">
        <f t="shared" si="21"/>
        <v>0</v>
      </c>
    </row>
    <row r="51" spans="1:33" x14ac:dyDescent="0.25">
      <c r="A51" s="825"/>
      <c r="B51" s="821"/>
      <c r="C51" s="821"/>
      <c r="D51" s="821"/>
      <c r="E51" s="821"/>
      <c r="F51" s="821"/>
      <c r="G51" s="789">
        <f t="shared" si="0"/>
        <v>0</v>
      </c>
      <c r="H51" s="821"/>
      <c r="I51" s="821"/>
      <c r="J51" s="824"/>
      <c r="K51" s="817">
        <f t="shared" si="1"/>
        <v>0</v>
      </c>
      <c r="L51" s="821">
        <v>0</v>
      </c>
      <c r="M51" s="795">
        <f t="shared" si="2"/>
        <v>0</v>
      </c>
      <c r="N51" s="817">
        <f t="shared" si="3"/>
        <v>0</v>
      </c>
      <c r="O51" s="791">
        <f t="shared" si="4"/>
        <v>0</v>
      </c>
      <c r="P51" s="795">
        <f t="shared" si="5"/>
        <v>0</v>
      </c>
      <c r="Q51" s="817">
        <f t="shared" si="6"/>
        <v>0</v>
      </c>
      <c r="R51" s="791">
        <f t="shared" si="7"/>
        <v>0</v>
      </c>
      <c r="S51" s="795">
        <f t="shared" si="8"/>
        <v>0</v>
      </c>
      <c r="T51" s="817">
        <f t="shared" si="9"/>
        <v>0</v>
      </c>
      <c r="U51" s="791">
        <f t="shared" si="10"/>
        <v>0</v>
      </c>
      <c r="V51" s="795">
        <f t="shared" si="11"/>
        <v>0</v>
      </c>
      <c r="W51" s="817">
        <f t="shared" si="12"/>
        <v>0</v>
      </c>
      <c r="X51" s="822">
        <f t="shared" si="13"/>
        <v>0</v>
      </c>
      <c r="Y51" s="817">
        <f t="shared" si="14"/>
        <v>0</v>
      </c>
      <c r="Z51" s="795">
        <f>IFERROR(((IF(G51&gt;=30,(30-H51)*D51/F51,(G51-H51)*D51/F51))   *   VLOOKUP(A51,'Anexo I - Auxiliar'!$A$16:$V$75,8,FALSE)),0)</f>
        <v>0</v>
      </c>
      <c r="AA51" s="795">
        <f t="shared" si="15"/>
        <v>0</v>
      </c>
      <c r="AB51" s="795">
        <f t="shared" si="16"/>
        <v>0</v>
      </c>
      <c r="AC51" s="916"/>
      <c r="AD51" s="916"/>
      <c r="AE51" s="823" t="str">
        <f t="shared" si="17"/>
        <v/>
      </c>
      <c r="AF51" s="791">
        <f t="shared" si="18"/>
        <v>0</v>
      </c>
      <c r="AG51" s="795">
        <f t="shared" si="21"/>
        <v>0</v>
      </c>
    </row>
    <row r="52" spans="1:33" x14ac:dyDescent="0.25">
      <c r="A52" s="825"/>
      <c r="B52" s="821"/>
      <c r="C52" s="821"/>
      <c r="D52" s="821"/>
      <c r="E52" s="821"/>
      <c r="F52" s="821"/>
      <c r="G52" s="789">
        <f t="shared" si="0"/>
        <v>0</v>
      </c>
      <c r="H52" s="821"/>
      <c r="I52" s="821"/>
      <c r="J52" s="824"/>
      <c r="K52" s="817">
        <f t="shared" si="1"/>
        <v>0</v>
      </c>
      <c r="L52" s="821">
        <v>0</v>
      </c>
      <c r="M52" s="795">
        <f t="shared" si="2"/>
        <v>0</v>
      </c>
      <c r="N52" s="817">
        <f t="shared" si="3"/>
        <v>0</v>
      </c>
      <c r="O52" s="791">
        <f t="shared" si="4"/>
        <v>0</v>
      </c>
      <c r="P52" s="795">
        <f t="shared" si="5"/>
        <v>0</v>
      </c>
      <c r="Q52" s="817">
        <f t="shared" si="6"/>
        <v>0</v>
      </c>
      <c r="R52" s="791">
        <f t="shared" si="7"/>
        <v>0</v>
      </c>
      <c r="S52" s="795">
        <f t="shared" si="8"/>
        <v>0</v>
      </c>
      <c r="T52" s="817">
        <f t="shared" si="9"/>
        <v>0</v>
      </c>
      <c r="U52" s="791">
        <f t="shared" si="10"/>
        <v>0</v>
      </c>
      <c r="V52" s="795">
        <f t="shared" si="11"/>
        <v>0</v>
      </c>
      <c r="W52" s="817">
        <f t="shared" si="12"/>
        <v>0</v>
      </c>
      <c r="X52" s="822">
        <f t="shared" si="13"/>
        <v>0</v>
      </c>
      <c r="Y52" s="817">
        <f t="shared" si="14"/>
        <v>0</v>
      </c>
      <c r="Z52" s="795">
        <f>IFERROR(((IF(G52&gt;=30,(30-H52)*D52/F52,(G52-H52)*D52/F52))   *   VLOOKUP(A52,'Anexo I - Auxiliar'!$A$16:$V$75,8,FALSE)),0)</f>
        <v>0</v>
      </c>
      <c r="AA52" s="795">
        <f t="shared" si="15"/>
        <v>0</v>
      </c>
      <c r="AB52" s="795">
        <f t="shared" si="16"/>
        <v>0</v>
      </c>
      <c r="AC52" s="916"/>
      <c r="AD52" s="916"/>
      <c r="AE52" s="823" t="str">
        <f t="shared" si="17"/>
        <v/>
      </c>
      <c r="AF52" s="791">
        <f t="shared" si="18"/>
        <v>0</v>
      </c>
      <c r="AG52" s="795">
        <f t="shared" si="21"/>
        <v>0</v>
      </c>
    </row>
    <row r="53" spans="1:33" x14ac:dyDescent="0.25">
      <c r="A53" s="825"/>
      <c r="B53" s="821"/>
      <c r="C53" s="821"/>
      <c r="D53" s="821"/>
      <c r="E53" s="821"/>
      <c r="F53" s="821"/>
      <c r="G53" s="789">
        <f t="shared" si="0"/>
        <v>0</v>
      </c>
      <c r="H53" s="821"/>
      <c r="I53" s="821"/>
      <c r="J53" s="824"/>
      <c r="K53" s="817">
        <f t="shared" si="1"/>
        <v>0</v>
      </c>
      <c r="L53" s="821">
        <v>0</v>
      </c>
      <c r="M53" s="795">
        <f t="shared" si="2"/>
        <v>0</v>
      </c>
      <c r="N53" s="817">
        <f t="shared" si="3"/>
        <v>0</v>
      </c>
      <c r="O53" s="791">
        <f t="shared" si="4"/>
        <v>0</v>
      </c>
      <c r="P53" s="795">
        <f t="shared" si="5"/>
        <v>0</v>
      </c>
      <c r="Q53" s="817">
        <f t="shared" si="6"/>
        <v>0</v>
      </c>
      <c r="R53" s="791">
        <f t="shared" si="7"/>
        <v>0</v>
      </c>
      <c r="S53" s="795">
        <f t="shared" si="8"/>
        <v>0</v>
      </c>
      <c r="T53" s="817">
        <f t="shared" si="9"/>
        <v>0</v>
      </c>
      <c r="U53" s="791">
        <f t="shared" si="10"/>
        <v>0</v>
      </c>
      <c r="V53" s="795">
        <f t="shared" si="11"/>
        <v>0</v>
      </c>
      <c r="W53" s="817">
        <f t="shared" si="12"/>
        <v>0</v>
      </c>
      <c r="X53" s="822">
        <f t="shared" si="13"/>
        <v>0</v>
      </c>
      <c r="Y53" s="817">
        <f t="shared" si="14"/>
        <v>0</v>
      </c>
      <c r="Z53" s="795">
        <f>IFERROR(((IF(G53&gt;=30,(30-H53)*D53/F53,(G53-H53)*D53/F53))   *   VLOOKUP(A53,'Anexo I - Auxiliar'!$A$16:$V$75,8,FALSE)),0)</f>
        <v>0</v>
      </c>
      <c r="AA53" s="795">
        <f t="shared" si="15"/>
        <v>0</v>
      </c>
      <c r="AB53" s="795">
        <f t="shared" si="16"/>
        <v>0</v>
      </c>
      <c r="AC53" s="916"/>
      <c r="AD53" s="916"/>
      <c r="AE53" s="823" t="str">
        <f t="shared" si="17"/>
        <v/>
      </c>
      <c r="AF53" s="791">
        <f t="shared" si="18"/>
        <v>0</v>
      </c>
      <c r="AG53" s="795">
        <f t="shared" si="21"/>
        <v>0</v>
      </c>
    </row>
    <row r="54" spans="1:33" x14ac:dyDescent="0.25">
      <c r="A54" s="825"/>
      <c r="B54" s="821"/>
      <c r="C54" s="821"/>
      <c r="D54" s="821"/>
      <c r="E54" s="821"/>
      <c r="F54" s="821"/>
      <c r="G54" s="789">
        <f t="shared" si="0"/>
        <v>0</v>
      </c>
      <c r="H54" s="821"/>
      <c r="I54" s="821"/>
      <c r="J54" s="824"/>
      <c r="K54" s="817">
        <f t="shared" si="1"/>
        <v>0</v>
      </c>
      <c r="L54" s="821">
        <v>0</v>
      </c>
      <c r="M54" s="795">
        <f t="shared" si="2"/>
        <v>0</v>
      </c>
      <c r="N54" s="817">
        <f t="shared" si="3"/>
        <v>0</v>
      </c>
      <c r="O54" s="791">
        <f t="shared" si="4"/>
        <v>0</v>
      </c>
      <c r="P54" s="795">
        <f t="shared" si="5"/>
        <v>0</v>
      </c>
      <c r="Q54" s="817">
        <f t="shared" si="6"/>
        <v>0</v>
      </c>
      <c r="R54" s="791">
        <f t="shared" si="7"/>
        <v>0</v>
      </c>
      <c r="S54" s="795">
        <f t="shared" si="8"/>
        <v>0</v>
      </c>
      <c r="T54" s="817">
        <f t="shared" si="9"/>
        <v>0</v>
      </c>
      <c r="U54" s="791">
        <f t="shared" si="10"/>
        <v>0</v>
      </c>
      <c r="V54" s="795">
        <f t="shared" si="11"/>
        <v>0</v>
      </c>
      <c r="W54" s="817">
        <f t="shared" si="12"/>
        <v>0</v>
      </c>
      <c r="X54" s="822">
        <f t="shared" si="13"/>
        <v>0</v>
      </c>
      <c r="Y54" s="817">
        <f t="shared" si="14"/>
        <v>0</v>
      </c>
      <c r="Z54" s="795">
        <f>IFERROR(((IF(G54&gt;=30,(30-H54)*D54/F54,(G54-H54)*D54/F54))   *   VLOOKUP(A54,'Anexo I - Auxiliar'!$A$16:$V$75,8,FALSE)),0)</f>
        <v>0</v>
      </c>
      <c r="AA54" s="795">
        <f t="shared" si="15"/>
        <v>0</v>
      </c>
      <c r="AB54" s="795">
        <f t="shared" si="16"/>
        <v>0</v>
      </c>
      <c r="AC54" s="916"/>
      <c r="AD54" s="916"/>
      <c r="AE54" s="823" t="str">
        <f t="shared" si="17"/>
        <v/>
      </c>
      <c r="AF54" s="791">
        <f t="shared" si="18"/>
        <v>0</v>
      </c>
      <c r="AG54" s="795">
        <f t="shared" si="21"/>
        <v>0</v>
      </c>
    </row>
    <row r="55" spans="1:33" x14ac:dyDescent="0.25">
      <c r="A55" s="825"/>
      <c r="B55" s="821"/>
      <c r="C55" s="821"/>
      <c r="D55" s="821"/>
      <c r="E55" s="821"/>
      <c r="F55" s="821"/>
      <c r="G55" s="789">
        <f t="shared" si="0"/>
        <v>0</v>
      </c>
      <c r="H55" s="821"/>
      <c r="I55" s="821"/>
      <c r="J55" s="824"/>
      <c r="K55" s="817">
        <f t="shared" si="1"/>
        <v>0</v>
      </c>
      <c r="L55" s="821">
        <v>0</v>
      </c>
      <c r="M55" s="795">
        <f t="shared" si="2"/>
        <v>0</v>
      </c>
      <c r="N55" s="817">
        <f t="shared" si="3"/>
        <v>0</v>
      </c>
      <c r="O55" s="791">
        <f t="shared" si="4"/>
        <v>0</v>
      </c>
      <c r="P55" s="795">
        <f t="shared" si="5"/>
        <v>0</v>
      </c>
      <c r="Q55" s="817">
        <f t="shared" si="6"/>
        <v>0</v>
      </c>
      <c r="R55" s="791">
        <f t="shared" si="7"/>
        <v>0</v>
      </c>
      <c r="S55" s="795">
        <f t="shared" si="8"/>
        <v>0</v>
      </c>
      <c r="T55" s="817">
        <f t="shared" si="9"/>
        <v>0</v>
      </c>
      <c r="U55" s="791">
        <f t="shared" si="10"/>
        <v>0</v>
      </c>
      <c r="V55" s="795">
        <f t="shared" si="11"/>
        <v>0</v>
      </c>
      <c r="W55" s="817">
        <f t="shared" si="12"/>
        <v>0</v>
      </c>
      <c r="X55" s="822">
        <f t="shared" si="13"/>
        <v>0</v>
      </c>
      <c r="Y55" s="817">
        <f t="shared" si="14"/>
        <v>0</v>
      </c>
      <c r="Z55" s="795">
        <f>IFERROR(((IF(G55&gt;=30,(30-H55)*D55/F55,(G55-H55)*D55/F55))   *   VLOOKUP(A55,'Anexo I - Auxiliar'!$A$16:$V$75,8,FALSE)),0)</f>
        <v>0</v>
      </c>
      <c r="AA55" s="795">
        <f t="shared" si="15"/>
        <v>0</v>
      </c>
      <c r="AB55" s="795">
        <f t="shared" si="16"/>
        <v>0</v>
      </c>
      <c r="AC55" s="916"/>
      <c r="AD55" s="916"/>
      <c r="AE55" s="823" t="str">
        <f t="shared" si="17"/>
        <v/>
      </c>
      <c r="AF55" s="791">
        <f t="shared" si="18"/>
        <v>0</v>
      </c>
      <c r="AG55" s="795">
        <f t="shared" si="21"/>
        <v>0</v>
      </c>
    </row>
    <row r="56" spans="1:33" x14ac:dyDescent="0.25">
      <c r="A56" s="825"/>
      <c r="B56" s="821"/>
      <c r="C56" s="821"/>
      <c r="D56" s="821"/>
      <c r="E56" s="821"/>
      <c r="F56" s="821"/>
      <c r="G56" s="789">
        <f t="shared" si="0"/>
        <v>0</v>
      </c>
      <c r="H56" s="821"/>
      <c r="I56" s="821"/>
      <c r="J56" s="824"/>
      <c r="K56" s="817">
        <f t="shared" si="1"/>
        <v>0</v>
      </c>
      <c r="L56" s="821">
        <v>0</v>
      </c>
      <c r="M56" s="795">
        <f t="shared" si="2"/>
        <v>0</v>
      </c>
      <c r="N56" s="817">
        <f t="shared" si="3"/>
        <v>0</v>
      </c>
      <c r="O56" s="791">
        <f t="shared" si="4"/>
        <v>0</v>
      </c>
      <c r="P56" s="795">
        <f t="shared" si="5"/>
        <v>0</v>
      </c>
      <c r="Q56" s="817">
        <f t="shared" si="6"/>
        <v>0</v>
      </c>
      <c r="R56" s="791">
        <f t="shared" si="7"/>
        <v>0</v>
      </c>
      <c r="S56" s="795">
        <f t="shared" si="8"/>
        <v>0</v>
      </c>
      <c r="T56" s="817">
        <f t="shared" si="9"/>
        <v>0</v>
      </c>
      <c r="U56" s="791">
        <f t="shared" si="10"/>
        <v>0</v>
      </c>
      <c r="V56" s="795">
        <f t="shared" si="11"/>
        <v>0</v>
      </c>
      <c r="W56" s="817">
        <f t="shared" si="12"/>
        <v>0</v>
      </c>
      <c r="X56" s="822">
        <f t="shared" si="13"/>
        <v>0</v>
      </c>
      <c r="Y56" s="817">
        <f t="shared" si="14"/>
        <v>0</v>
      </c>
      <c r="Z56" s="795">
        <f>IFERROR(((IF(G56&gt;=30,(30-H56)*D56/F56,(G56-H56)*D56/F56))   *   VLOOKUP(A56,'Anexo I - Auxiliar'!$A$16:$V$75,8,FALSE)),0)</f>
        <v>0</v>
      </c>
      <c r="AA56" s="795">
        <f t="shared" si="15"/>
        <v>0</v>
      </c>
      <c r="AB56" s="795">
        <f t="shared" si="16"/>
        <v>0</v>
      </c>
      <c r="AC56" s="916"/>
      <c r="AD56" s="916"/>
      <c r="AE56" s="823" t="str">
        <f t="shared" si="17"/>
        <v/>
      </c>
      <c r="AF56" s="791">
        <f t="shared" si="18"/>
        <v>0</v>
      </c>
      <c r="AG56" s="795">
        <f t="shared" si="21"/>
        <v>0</v>
      </c>
    </row>
    <row r="57" spans="1:33" x14ac:dyDescent="0.25">
      <c r="A57" s="825"/>
      <c r="B57" s="821"/>
      <c r="C57" s="821"/>
      <c r="D57" s="821"/>
      <c r="E57" s="821"/>
      <c r="F57" s="821"/>
      <c r="G57" s="789">
        <f t="shared" si="0"/>
        <v>0</v>
      </c>
      <c r="H57" s="821"/>
      <c r="I57" s="821"/>
      <c r="J57" s="824"/>
      <c r="K57" s="817">
        <f t="shared" si="1"/>
        <v>0</v>
      </c>
      <c r="L57" s="821">
        <v>0</v>
      </c>
      <c r="M57" s="795">
        <f t="shared" si="2"/>
        <v>0</v>
      </c>
      <c r="N57" s="817">
        <f t="shared" si="3"/>
        <v>0</v>
      </c>
      <c r="O57" s="791">
        <f t="shared" si="4"/>
        <v>0</v>
      </c>
      <c r="P57" s="795">
        <f t="shared" si="5"/>
        <v>0</v>
      </c>
      <c r="Q57" s="817">
        <f t="shared" si="6"/>
        <v>0</v>
      </c>
      <c r="R57" s="791">
        <f t="shared" si="7"/>
        <v>0</v>
      </c>
      <c r="S57" s="795">
        <f t="shared" si="8"/>
        <v>0</v>
      </c>
      <c r="T57" s="817">
        <f t="shared" si="9"/>
        <v>0</v>
      </c>
      <c r="U57" s="791">
        <f t="shared" si="10"/>
        <v>0</v>
      </c>
      <c r="V57" s="795">
        <f t="shared" si="11"/>
        <v>0</v>
      </c>
      <c r="W57" s="817">
        <f t="shared" si="12"/>
        <v>0</v>
      </c>
      <c r="X57" s="822">
        <f t="shared" si="13"/>
        <v>0</v>
      </c>
      <c r="Y57" s="817">
        <f t="shared" si="14"/>
        <v>0</v>
      </c>
      <c r="Z57" s="795">
        <f>IFERROR(((IF(G57&gt;=30,(30-H57)*D57/F57,(G57-H57)*D57/F57))   *   VLOOKUP(A57,'Anexo I - Auxiliar'!$A$16:$V$75,8,FALSE)),0)</f>
        <v>0</v>
      </c>
      <c r="AA57" s="795">
        <f t="shared" si="15"/>
        <v>0</v>
      </c>
      <c r="AB57" s="795">
        <f t="shared" si="16"/>
        <v>0</v>
      </c>
      <c r="AC57" s="916"/>
      <c r="AD57" s="916"/>
      <c r="AE57" s="823" t="str">
        <f t="shared" si="17"/>
        <v/>
      </c>
      <c r="AF57" s="791">
        <f t="shared" si="18"/>
        <v>0</v>
      </c>
      <c r="AG57" s="795">
        <f t="shared" si="21"/>
        <v>0</v>
      </c>
    </row>
    <row r="58" spans="1:33" x14ac:dyDescent="0.25">
      <c r="A58" s="825"/>
      <c r="B58" s="821"/>
      <c r="C58" s="821"/>
      <c r="D58" s="821"/>
      <c r="E58" s="821"/>
      <c r="F58" s="821"/>
      <c r="G58" s="789">
        <f t="shared" si="0"/>
        <v>0</v>
      </c>
      <c r="H58" s="821"/>
      <c r="I58" s="821"/>
      <c r="J58" s="824"/>
      <c r="K58" s="817">
        <f t="shared" si="1"/>
        <v>0</v>
      </c>
      <c r="L58" s="821">
        <v>0</v>
      </c>
      <c r="M58" s="795">
        <f t="shared" si="2"/>
        <v>0</v>
      </c>
      <c r="N58" s="817">
        <f t="shared" si="3"/>
        <v>0</v>
      </c>
      <c r="O58" s="791">
        <f t="shared" si="4"/>
        <v>0</v>
      </c>
      <c r="P58" s="795">
        <f t="shared" si="5"/>
        <v>0</v>
      </c>
      <c r="Q58" s="817">
        <f t="shared" si="6"/>
        <v>0</v>
      </c>
      <c r="R58" s="791">
        <f t="shared" si="7"/>
        <v>0</v>
      </c>
      <c r="S58" s="795">
        <f t="shared" si="8"/>
        <v>0</v>
      </c>
      <c r="T58" s="817">
        <f t="shared" si="9"/>
        <v>0</v>
      </c>
      <c r="U58" s="791">
        <f t="shared" si="10"/>
        <v>0</v>
      </c>
      <c r="V58" s="795">
        <f t="shared" si="11"/>
        <v>0</v>
      </c>
      <c r="W58" s="817">
        <f t="shared" si="12"/>
        <v>0</v>
      </c>
      <c r="X58" s="822">
        <f t="shared" si="13"/>
        <v>0</v>
      </c>
      <c r="Y58" s="817">
        <f t="shared" si="14"/>
        <v>0</v>
      </c>
      <c r="Z58" s="795">
        <f>IFERROR(((IF(G58&gt;=30,(30-H58)*D58/F58,(G58-H58)*D58/F58))   *   VLOOKUP(A58,'Anexo I - Auxiliar'!$A$16:$V$75,8,FALSE)),0)</f>
        <v>0</v>
      </c>
      <c r="AA58" s="795">
        <f t="shared" si="15"/>
        <v>0</v>
      </c>
      <c r="AB58" s="795">
        <f t="shared" si="16"/>
        <v>0</v>
      </c>
      <c r="AC58" s="916"/>
      <c r="AD58" s="916"/>
      <c r="AE58" s="823" t="str">
        <f t="shared" si="17"/>
        <v/>
      </c>
      <c r="AF58" s="791">
        <f t="shared" si="18"/>
        <v>0</v>
      </c>
      <c r="AG58" s="795">
        <f t="shared" si="21"/>
        <v>0</v>
      </c>
    </row>
    <row r="59" spans="1:33" x14ac:dyDescent="0.25">
      <c r="A59" s="825"/>
      <c r="B59" s="821"/>
      <c r="C59" s="821"/>
      <c r="D59" s="821"/>
      <c r="E59" s="821"/>
      <c r="F59" s="821"/>
      <c r="G59" s="789">
        <f t="shared" si="0"/>
        <v>0</v>
      </c>
      <c r="H59" s="821"/>
      <c r="I59" s="821"/>
      <c r="J59" s="824"/>
      <c r="K59" s="817">
        <f t="shared" si="1"/>
        <v>0</v>
      </c>
      <c r="L59" s="821">
        <v>0</v>
      </c>
      <c r="M59" s="795">
        <f t="shared" si="2"/>
        <v>0</v>
      </c>
      <c r="N59" s="817">
        <f t="shared" si="3"/>
        <v>0</v>
      </c>
      <c r="O59" s="791">
        <f t="shared" si="4"/>
        <v>0</v>
      </c>
      <c r="P59" s="795">
        <f t="shared" si="5"/>
        <v>0</v>
      </c>
      <c r="Q59" s="817">
        <f t="shared" si="6"/>
        <v>0</v>
      </c>
      <c r="R59" s="791">
        <f t="shared" si="7"/>
        <v>0</v>
      </c>
      <c r="S59" s="795">
        <f t="shared" si="8"/>
        <v>0</v>
      </c>
      <c r="T59" s="817">
        <f t="shared" si="9"/>
        <v>0</v>
      </c>
      <c r="U59" s="791">
        <f t="shared" si="10"/>
        <v>0</v>
      </c>
      <c r="V59" s="795">
        <f t="shared" si="11"/>
        <v>0</v>
      </c>
      <c r="W59" s="817">
        <f t="shared" si="12"/>
        <v>0</v>
      </c>
      <c r="X59" s="822">
        <f t="shared" si="13"/>
        <v>0</v>
      </c>
      <c r="Y59" s="817">
        <f t="shared" si="14"/>
        <v>0</v>
      </c>
      <c r="Z59" s="795">
        <f>IFERROR(((IF(G59&gt;=30,(30-H59)*D59/F59,(G59-H59)*D59/F59))   *   VLOOKUP(A59,'Anexo I - Auxiliar'!$A$16:$V$75,8,FALSE)),0)</f>
        <v>0</v>
      </c>
      <c r="AA59" s="795">
        <f t="shared" si="15"/>
        <v>0</v>
      </c>
      <c r="AB59" s="795">
        <f t="shared" si="16"/>
        <v>0</v>
      </c>
      <c r="AC59" s="916"/>
      <c r="AD59" s="916"/>
      <c r="AE59" s="823" t="str">
        <f t="shared" si="17"/>
        <v/>
      </c>
      <c r="AF59" s="791">
        <f t="shared" si="18"/>
        <v>0</v>
      </c>
      <c r="AG59" s="795">
        <f t="shared" si="21"/>
        <v>0</v>
      </c>
    </row>
    <row r="60" spans="1:33" x14ac:dyDescent="0.25">
      <c r="A60" s="825"/>
      <c r="B60" s="821"/>
      <c r="C60" s="821"/>
      <c r="D60" s="821"/>
      <c r="E60" s="821"/>
      <c r="F60" s="821"/>
      <c r="G60" s="789">
        <f t="shared" si="0"/>
        <v>0</v>
      </c>
      <c r="H60" s="821"/>
      <c r="I60" s="821"/>
      <c r="J60" s="824"/>
      <c r="K60" s="817">
        <f t="shared" si="1"/>
        <v>0</v>
      </c>
      <c r="L60" s="821">
        <v>0</v>
      </c>
      <c r="M60" s="795">
        <f t="shared" si="2"/>
        <v>0</v>
      </c>
      <c r="N60" s="817">
        <f t="shared" si="3"/>
        <v>0</v>
      </c>
      <c r="O60" s="791">
        <f t="shared" si="4"/>
        <v>0</v>
      </c>
      <c r="P60" s="795">
        <f t="shared" si="5"/>
        <v>0</v>
      </c>
      <c r="Q60" s="817">
        <f t="shared" si="6"/>
        <v>0</v>
      </c>
      <c r="R60" s="791">
        <f t="shared" si="7"/>
        <v>0</v>
      </c>
      <c r="S60" s="795">
        <f t="shared" si="8"/>
        <v>0</v>
      </c>
      <c r="T60" s="817">
        <f t="shared" si="9"/>
        <v>0</v>
      </c>
      <c r="U60" s="791">
        <f t="shared" si="10"/>
        <v>0</v>
      </c>
      <c r="V60" s="795">
        <f t="shared" si="11"/>
        <v>0</v>
      </c>
      <c r="W60" s="817">
        <f t="shared" si="12"/>
        <v>0</v>
      </c>
      <c r="X60" s="822">
        <f t="shared" si="13"/>
        <v>0</v>
      </c>
      <c r="Y60" s="817">
        <f t="shared" si="14"/>
        <v>0</v>
      </c>
      <c r="Z60" s="795">
        <f>IFERROR(((IF(G60&gt;=30,(30-H60)*D60/F60,(G60-H60)*D60/F60))   *   VLOOKUP(A60,'Anexo I - Auxiliar'!$A$16:$V$75,8,FALSE)),0)</f>
        <v>0</v>
      </c>
      <c r="AA60" s="795">
        <f t="shared" si="15"/>
        <v>0</v>
      </c>
      <c r="AB60" s="795">
        <f t="shared" si="16"/>
        <v>0</v>
      </c>
      <c r="AC60" s="916"/>
      <c r="AD60" s="916"/>
      <c r="AE60" s="823" t="str">
        <f t="shared" si="17"/>
        <v/>
      </c>
      <c r="AF60" s="791">
        <f t="shared" si="18"/>
        <v>0</v>
      </c>
      <c r="AG60" s="795">
        <f t="shared" si="21"/>
        <v>0</v>
      </c>
    </row>
    <row r="61" spans="1:33" x14ac:dyDescent="0.25">
      <c r="A61" s="825"/>
      <c r="B61" s="821"/>
      <c r="C61" s="821"/>
      <c r="D61" s="821"/>
      <c r="E61" s="821"/>
      <c r="F61" s="821"/>
      <c r="G61" s="789">
        <f t="shared" si="0"/>
        <v>0</v>
      </c>
      <c r="H61" s="821"/>
      <c r="I61" s="821"/>
      <c r="J61" s="824"/>
      <c r="K61" s="817">
        <f t="shared" si="1"/>
        <v>0</v>
      </c>
      <c r="L61" s="821">
        <v>0</v>
      </c>
      <c r="M61" s="795">
        <f t="shared" si="2"/>
        <v>0</v>
      </c>
      <c r="N61" s="817">
        <f t="shared" si="3"/>
        <v>0</v>
      </c>
      <c r="O61" s="791">
        <f t="shared" si="4"/>
        <v>0</v>
      </c>
      <c r="P61" s="795">
        <f t="shared" si="5"/>
        <v>0</v>
      </c>
      <c r="Q61" s="817">
        <f t="shared" si="6"/>
        <v>0</v>
      </c>
      <c r="R61" s="791">
        <f t="shared" si="7"/>
        <v>0</v>
      </c>
      <c r="S61" s="795">
        <f t="shared" si="8"/>
        <v>0</v>
      </c>
      <c r="T61" s="817">
        <f t="shared" si="9"/>
        <v>0</v>
      </c>
      <c r="U61" s="791">
        <f t="shared" si="10"/>
        <v>0</v>
      </c>
      <c r="V61" s="795">
        <f t="shared" si="11"/>
        <v>0</v>
      </c>
      <c r="W61" s="817">
        <f t="shared" si="12"/>
        <v>0</v>
      </c>
      <c r="X61" s="822">
        <f t="shared" si="13"/>
        <v>0</v>
      </c>
      <c r="Y61" s="817">
        <f t="shared" si="14"/>
        <v>0</v>
      </c>
      <c r="Z61" s="795">
        <f>IFERROR(((IF(G61&gt;=30,(30-H61)*D61/F61,(G61-H61)*D61/F61))   *   VLOOKUP(A61,'Anexo I - Auxiliar'!$A$16:$V$75,8,FALSE)),0)</f>
        <v>0</v>
      </c>
      <c r="AA61" s="795">
        <f t="shared" si="15"/>
        <v>0</v>
      </c>
      <c r="AB61" s="795">
        <f t="shared" si="16"/>
        <v>0</v>
      </c>
      <c r="AC61" s="916"/>
      <c r="AD61" s="916"/>
      <c r="AE61" s="823" t="str">
        <f t="shared" si="17"/>
        <v/>
      </c>
      <c r="AF61" s="791">
        <f t="shared" si="18"/>
        <v>0</v>
      </c>
      <c r="AG61" s="795">
        <f t="shared" si="21"/>
        <v>0</v>
      </c>
    </row>
    <row r="62" spans="1:33" x14ac:dyDescent="0.25">
      <c r="A62" s="825"/>
      <c r="B62" s="821"/>
      <c r="C62" s="821"/>
      <c r="D62" s="821"/>
      <c r="E62" s="821"/>
      <c r="F62" s="821"/>
      <c r="G62" s="789">
        <f t="shared" si="0"/>
        <v>0</v>
      </c>
      <c r="H62" s="821"/>
      <c r="I62" s="821"/>
      <c r="J62" s="824"/>
      <c r="K62" s="817">
        <f t="shared" si="1"/>
        <v>0</v>
      </c>
      <c r="L62" s="821">
        <v>0</v>
      </c>
      <c r="M62" s="795">
        <f t="shared" si="2"/>
        <v>0</v>
      </c>
      <c r="N62" s="817">
        <f t="shared" si="3"/>
        <v>0</v>
      </c>
      <c r="O62" s="791">
        <f t="shared" si="4"/>
        <v>0</v>
      </c>
      <c r="P62" s="795">
        <f t="shared" si="5"/>
        <v>0</v>
      </c>
      <c r="Q62" s="817">
        <f t="shared" si="6"/>
        <v>0</v>
      </c>
      <c r="R62" s="791">
        <f t="shared" si="7"/>
        <v>0</v>
      </c>
      <c r="S62" s="795">
        <f t="shared" si="8"/>
        <v>0</v>
      </c>
      <c r="T62" s="817">
        <f t="shared" si="9"/>
        <v>0</v>
      </c>
      <c r="U62" s="791">
        <f t="shared" si="10"/>
        <v>0</v>
      </c>
      <c r="V62" s="795">
        <f t="shared" si="11"/>
        <v>0</v>
      </c>
      <c r="W62" s="817">
        <f t="shared" si="12"/>
        <v>0</v>
      </c>
      <c r="X62" s="822">
        <f t="shared" si="13"/>
        <v>0</v>
      </c>
      <c r="Y62" s="817">
        <f t="shared" si="14"/>
        <v>0</v>
      </c>
      <c r="Z62" s="795">
        <f>IFERROR(((IF(G62&gt;=30,(30-H62)*D62/F62,(G62-H62)*D62/F62))   *   VLOOKUP(A62,'Anexo I - Auxiliar'!$A$16:$V$75,8,FALSE)),0)</f>
        <v>0</v>
      </c>
      <c r="AA62" s="795">
        <f t="shared" si="15"/>
        <v>0</v>
      </c>
      <c r="AB62" s="795">
        <f t="shared" si="16"/>
        <v>0</v>
      </c>
      <c r="AC62" s="916"/>
      <c r="AD62" s="916"/>
      <c r="AE62" s="823" t="str">
        <f t="shared" si="17"/>
        <v/>
      </c>
      <c r="AF62" s="791">
        <f t="shared" si="18"/>
        <v>0</v>
      </c>
      <c r="AG62" s="795">
        <f t="shared" si="21"/>
        <v>0</v>
      </c>
    </row>
    <row r="63" spans="1:33" x14ac:dyDescent="0.25">
      <c r="A63" s="825"/>
      <c r="B63" s="821"/>
      <c r="C63" s="821"/>
      <c r="D63" s="821"/>
      <c r="E63" s="821"/>
      <c r="F63" s="821"/>
      <c r="G63" s="789">
        <f t="shared" si="0"/>
        <v>0</v>
      </c>
      <c r="H63" s="821"/>
      <c r="I63" s="821"/>
      <c r="J63" s="824"/>
      <c r="K63" s="817">
        <f t="shared" si="1"/>
        <v>0</v>
      </c>
      <c r="L63" s="821">
        <v>0</v>
      </c>
      <c r="M63" s="795">
        <f t="shared" si="2"/>
        <v>0</v>
      </c>
      <c r="N63" s="817">
        <f t="shared" si="3"/>
        <v>0</v>
      </c>
      <c r="O63" s="791">
        <f t="shared" si="4"/>
        <v>0</v>
      </c>
      <c r="P63" s="795">
        <f t="shared" si="5"/>
        <v>0</v>
      </c>
      <c r="Q63" s="817">
        <f t="shared" si="6"/>
        <v>0</v>
      </c>
      <c r="R63" s="791">
        <f t="shared" si="7"/>
        <v>0</v>
      </c>
      <c r="S63" s="795">
        <f t="shared" si="8"/>
        <v>0</v>
      </c>
      <c r="T63" s="817">
        <f t="shared" si="9"/>
        <v>0</v>
      </c>
      <c r="U63" s="791">
        <f t="shared" si="10"/>
        <v>0</v>
      </c>
      <c r="V63" s="795">
        <f t="shared" si="11"/>
        <v>0</v>
      </c>
      <c r="W63" s="817">
        <f t="shared" si="12"/>
        <v>0</v>
      </c>
      <c r="X63" s="822">
        <f t="shared" si="13"/>
        <v>0</v>
      </c>
      <c r="Y63" s="817">
        <f t="shared" si="14"/>
        <v>0</v>
      </c>
      <c r="Z63" s="795">
        <f>IFERROR(((IF(G63&gt;=30,(30-H63)*D63/F63,(G63-H63)*D63/F63))   *   VLOOKUP(A63,'Anexo I - Auxiliar'!$A$16:$V$75,8,FALSE)),0)</f>
        <v>0</v>
      </c>
      <c r="AA63" s="795">
        <f t="shared" si="15"/>
        <v>0</v>
      </c>
      <c r="AB63" s="795">
        <f t="shared" si="16"/>
        <v>0</v>
      </c>
      <c r="AC63" s="916"/>
      <c r="AD63" s="916"/>
      <c r="AE63" s="823" t="str">
        <f t="shared" si="17"/>
        <v/>
      </c>
      <c r="AF63" s="791">
        <f t="shared" si="18"/>
        <v>0</v>
      </c>
      <c r="AG63" s="795">
        <f t="shared" si="21"/>
        <v>0</v>
      </c>
    </row>
    <row r="64" spans="1:33" x14ac:dyDescent="0.25">
      <c r="A64" s="825"/>
      <c r="B64" s="821"/>
      <c r="C64" s="821"/>
      <c r="D64" s="821"/>
      <c r="E64" s="821"/>
      <c r="F64" s="821"/>
      <c r="G64" s="789">
        <f t="shared" si="0"/>
        <v>0</v>
      </c>
      <c r="H64" s="821"/>
      <c r="I64" s="821"/>
      <c r="J64" s="824"/>
      <c r="K64" s="817">
        <f t="shared" si="1"/>
        <v>0</v>
      </c>
      <c r="L64" s="821">
        <v>0</v>
      </c>
      <c r="M64" s="795">
        <f t="shared" si="2"/>
        <v>0</v>
      </c>
      <c r="N64" s="817">
        <f t="shared" si="3"/>
        <v>0</v>
      </c>
      <c r="O64" s="791">
        <f t="shared" si="4"/>
        <v>0</v>
      </c>
      <c r="P64" s="795">
        <f t="shared" si="5"/>
        <v>0</v>
      </c>
      <c r="Q64" s="817">
        <f t="shared" si="6"/>
        <v>0</v>
      </c>
      <c r="R64" s="791">
        <f t="shared" si="7"/>
        <v>0</v>
      </c>
      <c r="S64" s="795">
        <f t="shared" si="8"/>
        <v>0</v>
      </c>
      <c r="T64" s="817">
        <f t="shared" si="9"/>
        <v>0</v>
      </c>
      <c r="U64" s="791">
        <f t="shared" si="10"/>
        <v>0</v>
      </c>
      <c r="V64" s="795">
        <f t="shared" si="11"/>
        <v>0</v>
      </c>
      <c r="W64" s="817">
        <f t="shared" si="12"/>
        <v>0</v>
      </c>
      <c r="X64" s="822">
        <f t="shared" si="13"/>
        <v>0</v>
      </c>
      <c r="Y64" s="817">
        <f t="shared" si="14"/>
        <v>0</v>
      </c>
      <c r="Z64" s="795">
        <f>IFERROR(((IF(G64&gt;=30,(30-H64)*D64/F64,(G64-H64)*D64/F64))   *   VLOOKUP(A64,'Anexo I - Auxiliar'!$A$16:$V$75,8,FALSE)),0)</f>
        <v>0</v>
      </c>
      <c r="AA64" s="795">
        <f t="shared" si="15"/>
        <v>0</v>
      </c>
      <c r="AB64" s="795">
        <f t="shared" si="16"/>
        <v>0</v>
      </c>
      <c r="AC64" s="916"/>
      <c r="AD64" s="916"/>
      <c r="AE64" s="823" t="str">
        <f t="shared" si="17"/>
        <v/>
      </c>
      <c r="AF64" s="791">
        <f t="shared" si="18"/>
        <v>0</v>
      </c>
      <c r="AG64" s="795">
        <f t="shared" si="21"/>
        <v>0</v>
      </c>
    </row>
    <row r="65" spans="1:33" x14ac:dyDescent="0.25">
      <c r="A65" s="825"/>
      <c r="B65" s="821"/>
      <c r="C65" s="821"/>
      <c r="D65" s="821"/>
      <c r="E65" s="821"/>
      <c r="F65" s="821"/>
      <c r="G65" s="789">
        <f t="shared" si="0"/>
        <v>0</v>
      </c>
      <c r="H65" s="821"/>
      <c r="I65" s="821"/>
      <c r="J65" s="824"/>
      <c r="K65" s="817">
        <f t="shared" si="1"/>
        <v>0</v>
      </c>
      <c r="L65" s="821">
        <v>0</v>
      </c>
      <c r="M65" s="795">
        <f t="shared" si="2"/>
        <v>0</v>
      </c>
      <c r="N65" s="817">
        <f t="shared" si="3"/>
        <v>0</v>
      </c>
      <c r="O65" s="791">
        <f t="shared" si="4"/>
        <v>0</v>
      </c>
      <c r="P65" s="795">
        <f t="shared" si="5"/>
        <v>0</v>
      </c>
      <c r="Q65" s="817">
        <f t="shared" si="6"/>
        <v>0</v>
      </c>
      <c r="R65" s="791">
        <f t="shared" si="7"/>
        <v>0</v>
      </c>
      <c r="S65" s="795">
        <f t="shared" si="8"/>
        <v>0</v>
      </c>
      <c r="T65" s="817">
        <f t="shared" si="9"/>
        <v>0</v>
      </c>
      <c r="U65" s="791">
        <f t="shared" si="10"/>
        <v>0</v>
      </c>
      <c r="V65" s="795">
        <f t="shared" si="11"/>
        <v>0</v>
      </c>
      <c r="W65" s="817">
        <f t="shared" si="12"/>
        <v>0</v>
      </c>
      <c r="X65" s="822">
        <f t="shared" si="13"/>
        <v>0</v>
      </c>
      <c r="Y65" s="817">
        <f t="shared" si="14"/>
        <v>0</v>
      </c>
      <c r="Z65" s="795">
        <f>IFERROR(((IF(G65&gt;=30,(30-H65)*D65/F65,(G65-H65)*D65/F65))   *   VLOOKUP(A65,'Anexo I - Auxiliar'!$A$16:$V$75,8,FALSE)),0)</f>
        <v>0</v>
      </c>
      <c r="AA65" s="795">
        <f t="shared" si="15"/>
        <v>0</v>
      </c>
      <c r="AB65" s="795">
        <f t="shared" si="16"/>
        <v>0</v>
      </c>
      <c r="AC65" s="916"/>
      <c r="AD65" s="916"/>
      <c r="AE65" s="823" t="str">
        <f t="shared" si="17"/>
        <v/>
      </c>
      <c r="AF65" s="791">
        <f t="shared" si="18"/>
        <v>0</v>
      </c>
      <c r="AG65" s="795">
        <f t="shared" si="21"/>
        <v>0</v>
      </c>
    </row>
    <row r="66" spans="1:33" x14ac:dyDescent="0.25">
      <c r="A66" s="825"/>
      <c r="B66" s="821"/>
      <c r="C66" s="821"/>
      <c r="D66" s="821"/>
      <c r="E66" s="821"/>
      <c r="F66" s="821"/>
      <c r="G66" s="789">
        <f t="shared" si="0"/>
        <v>0</v>
      </c>
      <c r="H66" s="821"/>
      <c r="I66" s="821"/>
      <c r="J66" s="824"/>
      <c r="K66" s="817">
        <f t="shared" si="1"/>
        <v>0</v>
      </c>
      <c r="L66" s="821">
        <v>0</v>
      </c>
      <c r="M66" s="795">
        <f t="shared" si="2"/>
        <v>0</v>
      </c>
      <c r="N66" s="817">
        <f t="shared" si="3"/>
        <v>0</v>
      </c>
      <c r="O66" s="791">
        <f t="shared" si="4"/>
        <v>0</v>
      </c>
      <c r="P66" s="795">
        <f t="shared" si="5"/>
        <v>0</v>
      </c>
      <c r="Q66" s="817">
        <f t="shared" si="6"/>
        <v>0</v>
      </c>
      <c r="R66" s="791">
        <f t="shared" si="7"/>
        <v>0</v>
      </c>
      <c r="S66" s="795">
        <f t="shared" si="8"/>
        <v>0</v>
      </c>
      <c r="T66" s="817">
        <f t="shared" si="9"/>
        <v>0</v>
      </c>
      <c r="U66" s="791">
        <f t="shared" si="10"/>
        <v>0</v>
      </c>
      <c r="V66" s="795">
        <f t="shared" si="11"/>
        <v>0</v>
      </c>
      <c r="W66" s="817">
        <f t="shared" si="12"/>
        <v>0</v>
      </c>
      <c r="X66" s="822">
        <f t="shared" si="13"/>
        <v>0</v>
      </c>
      <c r="Y66" s="817">
        <f t="shared" si="14"/>
        <v>0</v>
      </c>
      <c r="Z66" s="795">
        <f>IFERROR(((IF(G66&gt;=30,(30-H66)*D66/F66,(G66-H66)*D66/F66))   *   VLOOKUP(A66,'Anexo I - Auxiliar'!$A$16:$V$75,8,FALSE)),0)</f>
        <v>0</v>
      </c>
      <c r="AA66" s="795">
        <f t="shared" si="15"/>
        <v>0</v>
      </c>
      <c r="AB66" s="795">
        <f t="shared" si="16"/>
        <v>0</v>
      </c>
      <c r="AC66" s="916"/>
      <c r="AD66" s="916"/>
      <c r="AE66" s="823" t="str">
        <f t="shared" si="17"/>
        <v/>
      </c>
      <c r="AF66" s="791">
        <f t="shared" si="18"/>
        <v>0</v>
      </c>
      <c r="AG66" s="795">
        <f t="shared" si="21"/>
        <v>0</v>
      </c>
    </row>
    <row r="67" spans="1:33" x14ac:dyDescent="0.25">
      <c r="A67" s="825"/>
      <c r="B67" s="821"/>
      <c r="C67" s="821"/>
      <c r="D67" s="821"/>
      <c r="E67" s="821"/>
      <c r="F67" s="821"/>
      <c r="G67" s="789">
        <f t="shared" si="0"/>
        <v>0</v>
      </c>
      <c r="H67" s="821"/>
      <c r="I67" s="821"/>
      <c r="J67" s="824"/>
      <c r="K67" s="817">
        <f t="shared" si="1"/>
        <v>0</v>
      </c>
      <c r="L67" s="821">
        <v>0</v>
      </c>
      <c r="M67" s="795">
        <f t="shared" si="2"/>
        <v>0</v>
      </c>
      <c r="N67" s="817">
        <f t="shared" si="3"/>
        <v>0</v>
      </c>
      <c r="O67" s="791">
        <f t="shared" si="4"/>
        <v>0</v>
      </c>
      <c r="P67" s="795">
        <f t="shared" si="5"/>
        <v>0</v>
      </c>
      <c r="Q67" s="817">
        <f t="shared" si="6"/>
        <v>0</v>
      </c>
      <c r="R67" s="791">
        <f t="shared" si="7"/>
        <v>0</v>
      </c>
      <c r="S67" s="795">
        <f t="shared" si="8"/>
        <v>0</v>
      </c>
      <c r="T67" s="817">
        <f t="shared" si="9"/>
        <v>0</v>
      </c>
      <c r="U67" s="791">
        <f t="shared" si="10"/>
        <v>0</v>
      </c>
      <c r="V67" s="795">
        <f t="shared" si="11"/>
        <v>0</v>
      </c>
      <c r="W67" s="817">
        <f t="shared" si="12"/>
        <v>0</v>
      </c>
      <c r="X67" s="822">
        <f t="shared" si="13"/>
        <v>0</v>
      </c>
      <c r="Y67" s="817">
        <f t="shared" si="14"/>
        <v>0</v>
      </c>
      <c r="Z67" s="795">
        <f>IFERROR(((IF(G67&gt;=30,(30-H67)*D67/F67,(G67-H67)*D67/F67))   *   VLOOKUP(A67,'Anexo I - Auxiliar'!$A$16:$V$75,8,FALSE)),0)</f>
        <v>0</v>
      </c>
      <c r="AA67" s="795">
        <f t="shared" si="15"/>
        <v>0</v>
      </c>
      <c r="AB67" s="795">
        <f t="shared" si="16"/>
        <v>0</v>
      </c>
      <c r="AC67" s="916"/>
      <c r="AD67" s="916"/>
      <c r="AE67" s="823" t="str">
        <f t="shared" si="17"/>
        <v/>
      </c>
      <c r="AF67" s="791">
        <f t="shared" si="18"/>
        <v>0</v>
      </c>
      <c r="AG67" s="795">
        <f t="shared" si="21"/>
        <v>0</v>
      </c>
    </row>
    <row r="68" spans="1:33" x14ac:dyDescent="0.25">
      <c r="A68" s="825"/>
      <c r="B68" s="821"/>
      <c r="C68" s="821"/>
      <c r="D68" s="821"/>
      <c r="E68" s="821"/>
      <c r="F68" s="821"/>
      <c r="G68" s="789">
        <f t="shared" si="0"/>
        <v>0</v>
      </c>
      <c r="H68" s="821"/>
      <c r="I68" s="821"/>
      <c r="J68" s="824"/>
      <c r="K68" s="817">
        <f t="shared" si="1"/>
        <v>0</v>
      </c>
      <c r="L68" s="821">
        <v>0</v>
      </c>
      <c r="M68" s="795">
        <f t="shared" si="2"/>
        <v>0</v>
      </c>
      <c r="N68" s="817">
        <f t="shared" si="3"/>
        <v>0</v>
      </c>
      <c r="O68" s="791">
        <f t="shared" si="4"/>
        <v>0</v>
      </c>
      <c r="P68" s="795">
        <f t="shared" si="5"/>
        <v>0</v>
      </c>
      <c r="Q68" s="817">
        <f t="shared" si="6"/>
        <v>0</v>
      </c>
      <c r="R68" s="791">
        <f t="shared" si="7"/>
        <v>0</v>
      </c>
      <c r="S68" s="795">
        <f t="shared" si="8"/>
        <v>0</v>
      </c>
      <c r="T68" s="817">
        <f t="shared" si="9"/>
        <v>0</v>
      </c>
      <c r="U68" s="791">
        <f t="shared" si="10"/>
        <v>0</v>
      </c>
      <c r="V68" s="795">
        <f t="shared" si="11"/>
        <v>0</v>
      </c>
      <c r="W68" s="817">
        <f t="shared" si="12"/>
        <v>0</v>
      </c>
      <c r="X68" s="822">
        <f t="shared" si="13"/>
        <v>0</v>
      </c>
      <c r="Y68" s="817">
        <f t="shared" si="14"/>
        <v>0</v>
      </c>
      <c r="Z68" s="795">
        <f>IFERROR(((IF(G68&gt;=30,(30-H68)*D68/F68,(G68-H68)*D68/F68))   *   VLOOKUP(A68,'Anexo I - Auxiliar'!$A$16:$V$75,8,FALSE)),0)</f>
        <v>0</v>
      </c>
      <c r="AA68" s="795">
        <f t="shared" si="15"/>
        <v>0</v>
      </c>
      <c r="AB68" s="795">
        <f t="shared" si="16"/>
        <v>0</v>
      </c>
      <c r="AC68" s="916"/>
      <c r="AD68" s="916"/>
      <c r="AE68" s="823" t="str">
        <f t="shared" si="17"/>
        <v/>
      </c>
      <c r="AF68" s="791">
        <f t="shared" si="18"/>
        <v>0</v>
      </c>
      <c r="AG68" s="795">
        <f t="shared" si="21"/>
        <v>0</v>
      </c>
    </row>
    <row r="69" spans="1:33" x14ac:dyDescent="0.25">
      <c r="A69" s="825"/>
      <c r="B69" s="821"/>
      <c r="C69" s="821"/>
      <c r="D69" s="821"/>
      <c r="E69" s="821"/>
      <c r="F69" s="821"/>
      <c r="G69" s="789">
        <f t="shared" ref="G69:G94" si="22">IFERROR((H69+I69),0)</f>
        <v>0</v>
      </c>
      <c r="H69" s="821"/>
      <c r="I69" s="821"/>
      <c r="J69" s="824"/>
      <c r="K69" s="817">
        <f t="shared" ref="K69:K94" si="23">IF(J69&lt;3,
IF(J69+I69&lt;=3,I69,3-J69),
0)</f>
        <v>0</v>
      </c>
      <c r="L69" s="821">
        <v>0</v>
      </c>
      <c r="M69" s="795">
        <f t="shared" ref="M69:M94" si="24">IFERROR(((E69/F69)*K69*0.5),0)</f>
        <v>0</v>
      </c>
      <c r="N69" s="817">
        <f t="shared" ref="N69:N94" si="25">IF(AND(J69&gt;=3,J69&lt;15),
IF(J69+I69&lt;=15,I69,15-J69),
IF(AND(J69&lt;3,J69+I69&gt;3),IF(I69-K69&lt;=12,I69-K69,12),0) )</f>
        <v>0</v>
      </c>
      <c r="O69" s="791">
        <f t="shared" ref="O69:O94" si="26">IFERROR(((D69/F69)*N69*0.6),0)</f>
        <v>0</v>
      </c>
      <c r="P69" s="795">
        <f t="shared" ref="P69:P94" si="27">IFERROR(((E69/F69)*N69*0.75-O69),0)</f>
        <v>0</v>
      </c>
      <c r="Q69" s="817">
        <f t="shared" ref="Q69:Q94" si="28">IF(AND(J69&gt;=15,J69&lt;20),
IF(J69+I69&lt;=20,I69,20-J69),
IF(AND(J69&lt;15,J69+I69&gt;15),       IF((I69-K69-N69)&lt;=5,   I69-K69-N69,5    ),0)  )</f>
        <v>0</v>
      </c>
      <c r="R69" s="791">
        <f t="shared" ref="R69:R94" si="29">IFERROR(((D69/F69)*Q69*0.6),0)</f>
        <v>0</v>
      </c>
      <c r="S69" s="795">
        <f t="shared" ref="S69:S94" si="30">IFERROR(((E69/F69)*Q69*0.75-R69),0)</f>
        <v>0</v>
      </c>
      <c r="T69" s="817">
        <f t="shared" ref="T69:T94" si="31">IF(AND(J69&gt;=20),
IF(I69&gt;30,30,I69),
IF(AND(J69&lt;20,J69+I69&gt;20),IF((I69-K69-N69-Q69)&gt;=(30-K69-N69-Q69),30-K69-N69-Q69,I69-K69-N69-Q69),0))</f>
        <v>0</v>
      </c>
      <c r="U69" s="791">
        <f t="shared" ref="U69:U94" si="32">IFERROR(((D69/F69)*T69*0.75),0)</f>
        <v>0</v>
      </c>
      <c r="V69" s="795">
        <f t="shared" ref="V69:V94" si="33">IFERROR(((E69/F69)*T69*1-U69),0)</f>
        <v>0</v>
      </c>
      <c r="W69" s="817">
        <f t="shared" ref="W69:W94" si="34">SUM(L69+O69)</f>
        <v>0</v>
      </c>
      <c r="X69" s="822">
        <f t="shared" ref="X69:X94" si="35">IF(C69="SI",SUM(M69+P69+S69+V69),0)</f>
        <v>0</v>
      </c>
      <c r="Y69" s="817">
        <f t="shared" ref="Y69:Y94" si="36">SUM(W69+X69)</f>
        <v>0</v>
      </c>
      <c r="Z69" s="795">
        <f>IFERROR(((IF(G69&gt;=30,(30-H69)*D69/F69,(G69-H69)*D69/F69))   *   VLOOKUP(A69,'Anexo I - Auxiliar'!$A$16:$V$75,8,FALSE)),0)</f>
        <v>0</v>
      </c>
      <c r="AA69" s="795">
        <f t="shared" ref="AA69:AA94" si="37">IFERROR(((D69/F69)*H69),0)</f>
        <v>0</v>
      </c>
      <c r="AB69" s="795">
        <f t="shared" ref="AB69:AB94" si="38">IFERROR(((D69/F69)*(H69+I69)),0)</f>
        <v>0</v>
      </c>
      <c r="AC69" s="916"/>
      <c r="AD69" s="916"/>
      <c r="AE69" s="823" t="str">
        <f t="shared" ref="AE69:AE94" si="39">CONCATENATE(A69,B69)</f>
        <v/>
      </c>
      <c r="AF69" s="791">
        <f t="shared" ref="AF69:AF94" si="40">Y69</f>
        <v>0</v>
      </c>
      <c r="AG69" s="795">
        <f t="shared" si="21"/>
        <v>0</v>
      </c>
    </row>
    <row r="70" spans="1:33" x14ac:dyDescent="0.25">
      <c r="A70" s="825"/>
      <c r="B70" s="821"/>
      <c r="C70" s="821"/>
      <c r="D70" s="821"/>
      <c r="E70" s="821"/>
      <c r="F70" s="821"/>
      <c r="G70" s="789">
        <f t="shared" si="22"/>
        <v>0</v>
      </c>
      <c r="H70" s="821"/>
      <c r="I70" s="821"/>
      <c r="J70" s="824"/>
      <c r="K70" s="817">
        <f t="shared" si="23"/>
        <v>0</v>
      </c>
      <c r="L70" s="821">
        <v>0</v>
      </c>
      <c r="M70" s="795">
        <f t="shared" si="24"/>
        <v>0</v>
      </c>
      <c r="N70" s="817">
        <f t="shared" si="25"/>
        <v>0</v>
      </c>
      <c r="O70" s="791">
        <f t="shared" si="26"/>
        <v>0</v>
      </c>
      <c r="P70" s="795">
        <f t="shared" si="27"/>
        <v>0</v>
      </c>
      <c r="Q70" s="817">
        <f t="shared" si="28"/>
        <v>0</v>
      </c>
      <c r="R70" s="791">
        <f t="shared" si="29"/>
        <v>0</v>
      </c>
      <c r="S70" s="795">
        <f t="shared" si="30"/>
        <v>0</v>
      </c>
      <c r="T70" s="817">
        <f t="shared" si="31"/>
        <v>0</v>
      </c>
      <c r="U70" s="791">
        <f t="shared" si="32"/>
        <v>0</v>
      </c>
      <c r="V70" s="795">
        <f t="shared" si="33"/>
        <v>0</v>
      </c>
      <c r="W70" s="817">
        <f t="shared" si="34"/>
        <v>0</v>
      </c>
      <c r="X70" s="822">
        <f t="shared" si="35"/>
        <v>0</v>
      </c>
      <c r="Y70" s="817">
        <f t="shared" si="36"/>
        <v>0</v>
      </c>
      <c r="Z70" s="795">
        <f>IFERROR(((IF(G70&gt;=30,(30-H70)*D70/F70,(G70-H70)*D70/F70))   *   VLOOKUP(A70,'Anexo I - Auxiliar'!$A$16:$V$75,8,FALSE)),0)</f>
        <v>0</v>
      </c>
      <c r="AA70" s="795">
        <f t="shared" si="37"/>
        <v>0</v>
      </c>
      <c r="AB70" s="795">
        <f t="shared" si="38"/>
        <v>0</v>
      </c>
      <c r="AC70" s="916"/>
      <c r="AD70" s="916"/>
      <c r="AE70" s="823" t="str">
        <f t="shared" si="39"/>
        <v/>
      </c>
      <c r="AF70" s="791">
        <f t="shared" si="40"/>
        <v>0</v>
      </c>
      <c r="AG70" s="795">
        <f t="shared" si="21"/>
        <v>0</v>
      </c>
    </row>
    <row r="71" spans="1:33" x14ac:dyDescent="0.25">
      <c r="A71" s="825"/>
      <c r="B71" s="821"/>
      <c r="C71" s="821"/>
      <c r="D71" s="821"/>
      <c r="E71" s="821"/>
      <c r="F71" s="821"/>
      <c r="G71" s="789">
        <f t="shared" si="22"/>
        <v>0</v>
      </c>
      <c r="H71" s="821"/>
      <c r="I71" s="821"/>
      <c r="J71" s="824"/>
      <c r="K71" s="817">
        <f t="shared" si="23"/>
        <v>0</v>
      </c>
      <c r="L71" s="821">
        <v>0</v>
      </c>
      <c r="M71" s="795">
        <f t="shared" si="24"/>
        <v>0</v>
      </c>
      <c r="N71" s="817">
        <f t="shared" si="25"/>
        <v>0</v>
      </c>
      <c r="O71" s="791">
        <f t="shared" si="26"/>
        <v>0</v>
      </c>
      <c r="P71" s="795">
        <f t="shared" si="27"/>
        <v>0</v>
      </c>
      <c r="Q71" s="817">
        <f t="shared" si="28"/>
        <v>0</v>
      </c>
      <c r="R71" s="791">
        <f t="shared" si="29"/>
        <v>0</v>
      </c>
      <c r="S71" s="795">
        <f t="shared" si="30"/>
        <v>0</v>
      </c>
      <c r="T71" s="817">
        <f t="shared" si="31"/>
        <v>0</v>
      </c>
      <c r="U71" s="791">
        <f t="shared" si="32"/>
        <v>0</v>
      </c>
      <c r="V71" s="795">
        <f t="shared" si="33"/>
        <v>0</v>
      </c>
      <c r="W71" s="817">
        <f t="shared" si="34"/>
        <v>0</v>
      </c>
      <c r="X71" s="822">
        <f t="shared" si="35"/>
        <v>0</v>
      </c>
      <c r="Y71" s="817">
        <f t="shared" si="36"/>
        <v>0</v>
      </c>
      <c r="Z71" s="795">
        <f>IFERROR(((IF(G71&gt;=30,(30-H71)*D71/F71,(G71-H71)*D71/F71))   *   VLOOKUP(A71,'Anexo I - Auxiliar'!$A$16:$V$75,8,FALSE)),0)</f>
        <v>0</v>
      </c>
      <c r="AA71" s="795">
        <f t="shared" si="37"/>
        <v>0</v>
      </c>
      <c r="AB71" s="795">
        <f t="shared" si="38"/>
        <v>0</v>
      </c>
      <c r="AC71" s="916"/>
      <c r="AD71" s="916"/>
      <c r="AE71" s="823" t="str">
        <f t="shared" si="39"/>
        <v/>
      </c>
      <c r="AF71" s="791">
        <f t="shared" si="40"/>
        <v>0</v>
      </c>
      <c r="AG71" s="795">
        <f t="shared" si="21"/>
        <v>0</v>
      </c>
    </row>
    <row r="72" spans="1:33" x14ac:dyDescent="0.25">
      <c r="A72" s="825"/>
      <c r="B72" s="821"/>
      <c r="C72" s="821"/>
      <c r="D72" s="821"/>
      <c r="E72" s="821"/>
      <c r="F72" s="821"/>
      <c r="G72" s="789">
        <f t="shared" si="22"/>
        <v>0</v>
      </c>
      <c r="H72" s="821"/>
      <c r="I72" s="821"/>
      <c r="J72" s="824"/>
      <c r="K72" s="817">
        <f t="shared" si="23"/>
        <v>0</v>
      </c>
      <c r="L72" s="821">
        <v>0</v>
      </c>
      <c r="M72" s="795">
        <f t="shared" si="24"/>
        <v>0</v>
      </c>
      <c r="N72" s="817">
        <f t="shared" si="25"/>
        <v>0</v>
      </c>
      <c r="O72" s="791">
        <f t="shared" si="26"/>
        <v>0</v>
      </c>
      <c r="P72" s="795">
        <f t="shared" si="27"/>
        <v>0</v>
      </c>
      <c r="Q72" s="817">
        <f t="shared" si="28"/>
        <v>0</v>
      </c>
      <c r="R72" s="791">
        <f t="shared" si="29"/>
        <v>0</v>
      </c>
      <c r="S72" s="795">
        <f t="shared" si="30"/>
        <v>0</v>
      </c>
      <c r="T72" s="817">
        <f t="shared" si="31"/>
        <v>0</v>
      </c>
      <c r="U72" s="791">
        <f t="shared" si="32"/>
        <v>0</v>
      </c>
      <c r="V72" s="795">
        <f t="shared" si="33"/>
        <v>0</v>
      </c>
      <c r="W72" s="817">
        <f t="shared" si="34"/>
        <v>0</v>
      </c>
      <c r="X72" s="822">
        <f t="shared" si="35"/>
        <v>0</v>
      </c>
      <c r="Y72" s="817">
        <f t="shared" si="36"/>
        <v>0</v>
      </c>
      <c r="Z72" s="795">
        <f>IFERROR(((IF(G72&gt;=30,(30-H72)*D72/F72,(G72-H72)*D72/F72))   *   VLOOKUP(A72,'Anexo I - Auxiliar'!$A$16:$V$75,8,FALSE)),0)</f>
        <v>0</v>
      </c>
      <c r="AA72" s="795">
        <f t="shared" si="37"/>
        <v>0</v>
      </c>
      <c r="AB72" s="795">
        <f t="shared" si="38"/>
        <v>0</v>
      </c>
      <c r="AC72" s="916"/>
      <c r="AD72" s="916"/>
      <c r="AE72" s="823" t="str">
        <f t="shared" si="39"/>
        <v/>
      </c>
      <c r="AF72" s="791">
        <f t="shared" si="40"/>
        <v>0</v>
      </c>
      <c r="AG72" s="795">
        <f t="shared" si="21"/>
        <v>0</v>
      </c>
    </row>
    <row r="73" spans="1:33" x14ac:dyDescent="0.25">
      <c r="A73" s="825"/>
      <c r="B73" s="821"/>
      <c r="C73" s="821"/>
      <c r="D73" s="821"/>
      <c r="E73" s="821"/>
      <c r="F73" s="821"/>
      <c r="G73" s="789">
        <f t="shared" si="22"/>
        <v>0</v>
      </c>
      <c r="H73" s="821"/>
      <c r="I73" s="821"/>
      <c r="J73" s="824"/>
      <c r="K73" s="817">
        <f t="shared" si="23"/>
        <v>0</v>
      </c>
      <c r="L73" s="821">
        <v>0</v>
      </c>
      <c r="M73" s="795">
        <f t="shared" si="24"/>
        <v>0</v>
      </c>
      <c r="N73" s="817">
        <f t="shared" si="25"/>
        <v>0</v>
      </c>
      <c r="O73" s="791">
        <f t="shared" si="26"/>
        <v>0</v>
      </c>
      <c r="P73" s="795">
        <f t="shared" si="27"/>
        <v>0</v>
      </c>
      <c r="Q73" s="817">
        <f t="shared" si="28"/>
        <v>0</v>
      </c>
      <c r="R73" s="791">
        <f t="shared" si="29"/>
        <v>0</v>
      </c>
      <c r="S73" s="795">
        <f t="shared" si="30"/>
        <v>0</v>
      </c>
      <c r="T73" s="817">
        <f t="shared" si="31"/>
        <v>0</v>
      </c>
      <c r="U73" s="791">
        <f t="shared" si="32"/>
        <v>0</v>
      </c>
      <c r="V73" s="795">
        <f t="shared" si="33"/>
        <v>0</v>
      </c>
      <c r="W73" s="817">
        <f t="shared" si="34"/>
        <v>0</v>
      </c>
      <c r="X73" s="822">
        <f t="shared" si="35"/>
        <v>0</v>
      </c>
      <c r="Y73" s="817">
        <f t="shared" si="36"/>
        <v>0</v>
      </c>
      <c r="Z73" s="795">
        <f>IFERROR(((IF(G73&gt;=30,(30-H73)*D73/F73,(G73-H73)*D73/F73))   *   VLOOKUP(A73,'Anexo I - Auxiliar'!$A$16:$V$75,8,FALSE)),0)</f>
        <v>0</v>
      </c>
      <c r="AA73" s="795">
        <f t="shared" si="37"/>
        <v>0</v>
      </c>
      <c r="AB73" s="795">
        <f t="shared" si="38"/>
        <v>0</v>
      </c>
      <c r="AC73" s="916"/>
      <c r="AD73" s="916"/>
      <c r="AE73" s="823" t="str">
        <f t="shared" si="39"/>
        <v/>
      </c>
      <c r="AF73" s="791">
        <f t="shared" si="40"/>
        <v>0</v>
      </c>
      <c r="AG73" s="795">
        <f t="shared" si="21"/>
        <v>0</v>
      </c>
    </row>
    <row r="74" spans="1:33" x14ac:dyDescent="0.25">
      <c r="A74" s="825"/>
      <c r="B74" s="821"/>
      <c r="C74" s="821"/>
      <c r="D74" s="821"/>
      <c r="E74" s="821"/>
      <c r="F74" s="821"/>
      <c r="G74" s="789">
        <f t="shared" si="22"/>
        <v>0</v>
      </c>
      <c r="H74" s="821"/>
      <c r="I74" s="821"/>
      <c r="J74" s="824"/>
      <c r="K74" s="817">
        <f t="shared" si="23"/>
        <v>0</v>
      </c>
      <c r="L74" s="821">
        <v>0</v>
      </c>
      <c r="M74" s="795">
        <f t="shared" si="24"/>
        <v>0</v>
      </c>
      <c r="N74" s="817">
        <f t="shared" si="25"/>
        <v>0</v>
      </c>
      <c r="O74" s="791">
        <f t="shared" si="26"/>
        <v>0</v>
      </c>
      <c r="P74" s="795">
        <f t="shared" si="27"/>
        <v>0</v>
      </c>
      <c r="Q74" s="817">
        <f t="shared" si="28"/>
        <v>0</v>
      </c>
      <c r="R74" s="791">
        <f t="shared" si="29"/>
        <v>0</v>
      </c>
      <c r="S74" s="795">
        <f t="shared" si="30"/>
        <v>0</v>
      </c>
      <c r="T74" s="817">
        <f t="shared" si="31"/>
        <v>0</v>
      </c>
      <c r="U74" s="791">
        <f t="shared" si="32"/>
        <v>0</v>
      </c>
      <c r="V74" s="795">
        <f t="shared" si="33"/>
        <v>0</v>
      </c>
      <c r="W74" s="817">
        <f t="shared" si="34"/>
        <v>0</v>
      </c>
      <c r="X74" s="822">
        <f t="shared" si="35"/>
        <v>0</v>
      </c>
      <c r="Y74" s="817">
        <f t="shared" si="36"/>
        <v>0</v>
      </c>
      <c r="Z74" s="795">
        <f>IFERROR(((IF(G74&gt;=30,(30-H74)*D74/F74,(G74-H74)*D74/F74))   *   VLOOKUP(A74,'Anexo I - Auxiliar'!$A$16:$V$75,8,FALSE)),0)</f>
        <v>0</v>
      </c>
      <c r="AA74" s="795">
        <f t="shared" si="37"/>
        <v>0</v>
      </c>
      <c r="AB74" s="795">
        <f t="shared" si="38"/>
        <v>0</v>
      </c>
      <c r="AC74" s="916"/>
      <c r="AD74" s="916"/>
      <c r="AE74" s="823" t="str">
        <f t="shared" si="39"/>
        <v/>
      </c>
      <c r="AF74" s="791">
        <f t="shared" si="40"/>
        <v>0</v>
      </c>
      <c r="AG74" s="795">
        <f t="shared" si="21"/>
        <v>0</v>
      </c>
    </row>
    <row r="75" spans="1:33" x14ac:dyDescent="0.25">
      <c r="A75" s="825"/>
      <c r="B75" s="821"/>
      <c r="C75" s="821"/>
      <c r="D75" s="821"/>
      <c r="E75" s="821"/>
      <c r="F75" s="821"/>
      <c r="G75" s="789">
        <f t="shared" si="22"/>
        <v>0</v>
      </c>
      <c r="H75" s="821"/>
      <c r="I75" s="821"/>
      <c r="J75" s="824"/>
      <c r="K75" s="817">
        <f t="shared" si="23"/>
        <v>0</v>
      </c>
      <c r="L75" s="821">
        <v>0</v>
      </c>
      <c r="M75" s="795">
        <f t="shared" si="24"/>
        <v>0</v>
      </c>
      <c r="N75" s="817">
        <f t="shared" si="25"/>
        <v>0</v>
      </c>
      <c r="O75" s="791">
        <f t="shared" si="26"/>
        <v>0</v>
      </c>
      <c r="P75" s="795">
        <f t="shared" si="27"/>
        <v>0</v>
      </c>
      <c r="Q75" s="817">
        <f t="shared" si="28"/>
        <v>0</v>
      </c>
      <c r="R75" s="791">
        <f t="shared" si="29"/>
        <v>0</v>
      </c>
      <c r="S75" s="795">
        <f t="shared" si="30"/>
        <v>0</v>
      </c>
      <c r="T75" s="817">
        <f t="shared" si="31"/>
        <v>0</v>
      </c>
      <c r="U75" s="791">
        <f t="shared" si="32"/>
        <v>0</v>
      </c>
      <c r="V75" s="795">
        <f t="shared" si="33"/>
        <v>0</v>
      </c>
      <c r="W75" s="817">
        <f t="shared" si="34"/>
        <v>0</v>
      </c>
      <c r="X75" s="822">
        <f t="shared" si="35"/>
        <v>0</v>
      </c>
      <c r="Y75" s="817">
        <f t="shared" si="36"/>
        <v>0</v>
      </c>
      <c r="Z75" s="795">
        <f>IFERROR(((IF(G75&gt;=30,(30-H75)*D75/F75,(G75-H75)*D75/F75))   *   VLOOKUP(A75,'Anexo I - Auxiliar'!$A$16:$V$75,8,FALSE)),0)</f>
        <v>0</v>
      </c>
      <c r="AA75" s="795">
        <f t="shared" si="37"/>
        <v>0</v>
      </c>
      <c r="AB75" s="795">
        <f t="shared" si="38"/>
        <v>0</v>
      </c>
      <c r="AC75" s="916"/>
      <c r="AD75" s="916"/>
      <c r="AE75" s="823" t="str">
        <f t="shared" si="39"/>
        <v/>
      </c>
      <c r="AF75" s="791">
        <f t="shared" si="40"/>
        <v>0</v>
      </c>
      <c r="AG75" s="795">
        <f t="shared" si="21"/>
        <v>0</v>
      </c>
    </row>
    <row r="76" spans="1:33" x14ac:dyDescent="0.25">
      <c r="A76" s="825"/>
      <c r="B76" s="821"/>
      <c r="C76" s="821"/>
      <c r="D76" s="821"/>
      <c r="E76" s="821"/>
      <c r="F76" s="821"/>
      <c r="G76" s="789">
        <f t="shared" si="22"/>
        <v>0</v>
      </c>
      <c r="H76" s="821"/>
      <c r="I76" s="821"/>
      <c r="J76" s="824"/>
      <c r="K76" s="817">
        <f t="shared" si="23"/>
        <v>0</v>
      </c>
      <c r="L76" s="821">
        <v>0</v>
      </c>
      <c r="M76" s="795">
        <f t="shared" si="24"/>
        <v>0</v>
      </c>
      <c r="N76" s="817">
        <f t="shared" si="25"/>
        <v>0</v>
      </c>
      <c r="O76" s="791">
        <f t="shared" si="26"/>
        <v>0</v>
      </c>
      <c r="P76" s="795">
        <f t="shared" si="27"/>
        <v>0</v>
      </c>
      <c r="Q76" s="817">
        <f t="shared" si="28"/>
        <v>0</v>
      </c>
      <c r="R76" s="791">
        <f t="shared" si="29"/>
        <v>0</v>
      </c>
      <c r="S76" s="795">
        <f t="shared" si="30"/>
        <v>0</v>
      </c>
      <c r="T76" s="817">
        <f t="shared" si="31"/>
        <v>0</v>
      </c>
      <c r="U76" s="791">
        <f t="shared" si="32"/>
        <v>0</v>
      </c>
      <c r="V76" s="795">
        <f t="shared" si="33"/>
        <v>0</v>
      </c>
      <c r="W76" s="817">
        <f t="shared" si="34"/>
        <v>0</v>
      </c>
      <c r="X76" s="822">
        <f t="shared" si="35"/>
        <v>0</v>
      </c>
      <c r="Y76" s="817">
        <f t="shared" si="36"/>
        <v>0</v>
      </c>
      <c r="Z76" s="795">
        <f>IFERROR(((IF(G76&gt;=30,(30-H76)*D76/F76,(G76-H76)*D76/F76))   *   VLOOKUP(A76,'Anexo I - Auxiliar'!$A$16:$V$75,8,FALSE)),0)</f>
        <v>0</v>
      </c>
      <c r="AA76" s="795">
        <f t="shared" si="37"/>
        <v>0</v>
      </c>
      <c r="AB76" s="795">
        <f t="shared" si="38"/>
        <v>0</v>
      </c>
      <c r="AC76" s="916"/>
      <c r="AD76" s="916"/>
      <c r="AE76" s="823" t="str">
        <f t="shared" si="39"/>
        <v/>
      </c>
      <c r="AF76" s="791">
        <f t="shared" si="40"/>
        <v>0</v>
      </c>
      <c r="AG76" s="795">
        <f t="shared" si="21"/>
        <v>0</v>
      </c>
    </row>
    <row r="77" spans="1:33" x14ac:dyDescent="0.25">
      <c r="A77" s="825"/>
      <c r="B77" s="821"/>
      <c r="C77" s="821"/>
      <c r="D77" s="821"/>
      <c r="E77" s="821"/>
      <c r="F77" s="821"/>
      <c r="G77" s="789">
        <f t="shared" si="22"/>
        <v>0</v>
      </c>
      <c r="H77" s="821"/>
      <c r="I77" s="821"/>
      <c r="J77" s="824"/>
      <c r="K77" s="817">
        <f t="shared" si="23"/>
        <v>0</v>
      </c>
      <c r="L77" s="821">
        <v>0</v>
      </c>
      <c r="M77" s="795">
        <f t="shared" si="24"/>
        <v>0</v>
      </c>
      <c r="N77" s="817">
        <f t="shared" si="25"/>
        <v>0</v>
      </c>
      <c r="O77" s="791">
        <f t="shared" si="26"/>
        <v>0</v>
      </c>
      <c r="P77" s="795">
        <f t="shared" si="27"/>
        <v>0</v>
      </c>
      <c r="Q77" s="817">
        <f t="shared" si="28"/>
        <v>0</v>
      </c>
      <c r="R77" s="791">
        <f t="shared" si="29"/>
        <v>0</v>
      </c>
      <c r="S77" s="795">
        <f t="shared" si="30"/>
        <v>0</v>
      </c>
      <c r="T77" s="817">
        <f t="shared" si="31"/>
        <v>0</v>
      </c>
      <c r="U77" s="791">
        <f t="shared" si="32"/>
        <v>0</v>
      </c>
      <c r="V77" s="795">
        <f t="shared" si="33"/>
        <v>0</v>
      </c>
      <c r="W77" s="817">
        <f t="shared" si="34"/>
        <v>0</v>
      </c>
      <c r="X77" s="822">
        <f t="shared" si="35"/>
        <v>0</v>
      </c>
      <c r="Y77" s="817">
        <f t="shared" si="36"/>
        <v>0</v>
      </c>
      <c r="Z77" s="795">
        <f>IFERROR(((IF(G77&gt;=30,(30-H77)*D77/F77,(G77-H77)*D77/F77))   *   VLOOKUP(A77,'Anexo I - Auxiliar'!$A$16:$V$75,8,FALSE)),0)</f>
        <v>0</v>
      </c>
      <c r="AA77" s="795">
        <f t="shared" si="37"/>
        <v>0</v>
      </c>
      <c r="AB77" s="795">
        <f t="shared" si="38"/>
        <v>0</v>
      </c>
      <c r="AC77" s="916"/>
      <c r="AD77" s="916"/>
      <c r="AE77" s="823" t="str">
        <f t="shared" si="39"/>
        <v/>
      </c>
      <c r="AF77" s="791">
        <f t="shared" si="40"/>
        <v>0</v>
      </c>
      <c r="AG77" s="795">
        <f t="shared" si="21"/>
        <v>0</v>
      </c>
    </row>
    <row r="78" spans="1:33" x14ac:dyDescent="0.25">
      <c r="A78" s="825"/>
      <c r="B78" s="821"/>
      <c r="C78" s="821"/>
      <c r="D78" s="821"/>
      <c r="E78" s="821"/>
      <c r="F78" s="821"/>
      <c r="G78" s="789">
        <f t="shared" si="22"/>
        <v>0</v>
      </c>
      <c r="H78" s="821"/>
      <c r="I78" s="821"/>
      <c r="J78" s="824"/>
      <c r="K78" s="817">
        <f t="shared" si="23"/>
        <v>0</v>
      </c>
      <c r="L78" s="821">
        <v>0</v>
      </c>
      <c r="M78" s="795">
        <f t="shared" si="24"/>
        <v>0</v>
      </c>
      <c r="N78" s="817">
        <f t="shared" si="25"/>
        <v>0</v>
      </c>
      <c r="O78" s="791">
        <f t="shared" si="26"/>
        <v>0</v>
      </c>
      <c r="P78" s="795">
        <f t="shared" si="27"/>
        <v>0</v>
      </c>
      <c r="Q78" s="817">
        <f t="shared" si="28"/>
        <v>0</v>
      </c>
      <c r="R78" s="791">
        <f t="shared" si="29"/>
        <v>0</v>
      </c>
      <c r="S78" s="795">
        <f t="shared" si="30"/>
        <v>0</v>
      </c>
      <c r="T78" s="817">
        <f t="shared" si="31"/>
        <v>0</v>
      </c>
      <c r="U78" s="791">
        <f t="shared" si="32"/>
        <v>0</v>
      </c>
      <c r="V78" s="795">
        <f t="shared" si="33"/>
        <v>0</v>
      </c>
      <c r="W78" s="817">
        <f t="shared" si="34"/>
        <v>0</v>
      </c>
      <c r="X78" s="822">
        <f t="shared" si="35"/>
        <v>0</v>
      </c>
      <c r="Y78" s="817">
        <f t="shared" si="36"/>
        <v>0</v>
      </c>
      <c r="Z78" s="795">
        <f>IFERROR(((IF(G78&gt;=30,(30-H78)*D78/F78,(G78-H78)*D78/F78))   *   VLOOKUP(A78,'Anexo I - Auxiliar'!$A$16:$V$75,8,FALSE)),0)</f>
        <v>0</v>
      </c>
      <c r="AA78" s="795">
        <f t="shared" si="37"/>
        <v>0</v>
      </c>
      <c r="AB78" s="795">
        <f t="shared" si="38"/>
        <v>0</v>
      </c>
      <c r="AC78" s="916"/>
      <c r="AD78" s="916"/>
      <c r="AE78" s="823" t="str">
        <f t="shared" si="39"/>
        <v/>
      </c>
      <c r="AF78" s="791">
        <f t="shared" si="40"/>
        <v>0</v>
      </c>
      <c r="AG78" s="795">
        <f t="shared" si="21"/>
        <v>0</v>
      </c>
    </row>
    <row r="79" spans="1:33" x14ac:dyDescent="0.25">
      <c r="A79" s="825"/>
      <c r="B79" s="821"/>
      <c r="C79" s="821"/>
      <c r="D79" s="821"/>
      <c r="E79" s="821"/>
      <c r="F79" s="821"/>
      <c r="G79" s="789">
        <f t="shared" si="22"/>
        <v>0</v>
      </c>
      <c r="H79" s="821"/>
      <c r="I79" s="821"/>
      <c r="J79" s="824"/>
      <c r="K79" s="817">
        <f t="shared" si="23"/>
        <v>0</v>
      </c>
      <c r="L79" s="821">
        <v>0</v>
      </c>
      <c r="M79" s="795">
        <f t="shared" si="24"/>
        <v>0</v>
      </c>
      <c r="N79" s="817">
        <f t="shared" si="25"/>
        <v>0</v>
      </c>
      <c r="O79" s="791">
        <f t="shared" si="26"/>
        <v>0</v>
      </c>
      <c r="P79" s="795">
        <f t="shared" si="27"/>
        <v>0</v>
      </c>
      <c r="Q79" s="817">
        <f t="shared" si="28"/>
        <v>0</v>
      </c>
      <c r="R79" s="791">
        <f t="shared" si="29"/>
        <v>0</v>
      </c>
      <c r="S79" s="795">
        <f t="shared" si="30"/>
        <v>0</v>
      </c>
      <c r="T79" s="817">
        <f t="shared" si="31"/>
        <v>0</v>
      </c>
      <c r="U79" s="791">
        <f t="shared" si="32"/>
        <v>0</v>
      </c>
      <c r="V79" s="795">
        <f t="shared" si="33"/>
        <v>0</v>
      </c>
      <c r="W79" s="817">
        <f t="shared" si="34"/>
        <v>0</v>
      </c>
      <c r="X79" s="822">
        <f t="shared" si="35"/>
        <v>0</v>
      </c>
      <c r="Y79" s="817">
        <f t="shared" si="36"/>
        <v>0</v>
      </c>
      <c r="Z79" s="795">
        <f>IFERROR(((IF(G79&gt;=30,(30-H79)*D79/F79,(G79-H79)*D79/F79))   *   VLOOKUP(A79,'Anexo I - Auxiliar'!$A$16:$V$75,8,FALSE)),0)</f>
        <v>0</v>
      </c>
      <c r="AA79" s="795">
        <f t="shared" si="37"/>
        <v>0</v>
      </c>
      <c r="AB79" s="795">
        <f t="shared" si="38"/>
        <v>0</v>
      </c>
      <c r="AC79" s="916"/>
      <c r="AD79" s="916"/>
      <c r="AE79" s="823" t="str">
        <f t="shared" si="39"/>
        <v/>
      </c>
      <c r="AF79" s="791">
        <f t="shared" si="40"/>
        <v>0</v>
      </c>
      <c r="AG79" s="795">
        <f t="shared" si="21"/>
        <v>0</v>
      </c>
    </row>
    <row r="80" spans="1:33" x14ac:dyDescent="0.25">
      <c r="A80" s="825"/>
      <c r="B80" s="821"/>
      <c r="C80" s="821"/>
      <c r="D80" s="821"/>
      <c r="E80" s="821"/>
      <c r="F80" s="821"/>
      <c r="G80" s="789">
        <f t="shared" si="22"/>
        <v>0</v>
      </c>
      <c r="H80" s="821"/>
      <c r="I80" s="821"/>
      <c r="J80" s="824"/>
      <c r="K80" s="817">
        <f t="shared" si="23"/>
        <v>0</v>
      </c>
      <c r="L80" s="821">
        <v>0</v>
      </c>
      <c r="M80" s="795">
        <f t="shared" si="24"/>
        <v>0</v>
      </c>
      <c r="N80" s="817">
        <f t="shared" si="25"/>
        <v>0</v>
      </c>
      <c r="O80" s="791">
        <f t="shared" si="26"/>
        <v>0</v>
      </c>
      <c r="P80" s="795">
        <f t="shared" si="27"/>
        <v>0</v>
      </c>
      <c r="Q80" s="817">
        <f t="shared" si="28"/>
        <v>0</v>
      </c>
      <c r="R80" s="791">
        <f t="shared" si="29"/>
        <v>0</v>
      </c>
      <c r="S80" s="795">
        <f t="shared" si="30"/>
        <v>0</v>
      </c>
      <c r="T80" s="817">
        <f t="shared" si="31"/>
        <v>0</v>
      </c>
      <c r="U80" s="791">
        <f t="shared" si="32"/>
        <v>0</v>
      </c>
      <c r="V80" s="795">
        <f t="shared" si="33"/>
        <v>0</v>
      </c>
      <c r="W80" s="817">
        <f t="shared" si="34"/>
        <v>0</v>
      </c>
      <c r="X80" s="822">
        <f t="shared" si="35"/>
        <v>0</v>
      </c>
      <c r="Y80" s="817">
        <f t="shared" si="36"/>
        <v>0</v>
      </c>
      <c r="Z80" s="795">
        <f>IFERROR(((IF(G80&gt;=30,(30-H80)*D80/F80,(G80-H80)*D80/F80))   *   VLOOKUP(A80,'Anexo I - Auxiliar'!$A$16:$V$75,8,FALSE)),0)</f>
        <v>0</v>
      </c>
      <c r="AA80" s="795">
        <f t="shared" si="37"/>
        <v>0</v>
      </c>
      <c r="AB80" s="795">
        <f t="shared" si="38"/>
        <v>0</v>
      </c>
      <c r="AC80" s="916"/>
      <c r="AD80" s="916"/>
      <c r="AE80" s="823" t="str">
        <f t="shared" si="39"/>
        <v/>
      </c>
      <c r="AF80" s="791">
        <f t="shared" si="40"/>
        <v>0</v>
      </c>
      <c r="AG80" s="795">
        <f t="shared" ref="AG80:AG94" si="41">IF(AG$2=$B80,$Z80,0)</f>
        <v>0</v>
      </c>
    </row>
    <row r="81" spans="1:33" x14ac:dyDescent="0.25">
      <c r="A81" s="825"/>
      <c r="B81" s="821"/>
      <c r="C81" s="821"/>
      <c r="D81" s="821"/>
      <c r="E81" s="821"/>
      <c r="F81" s="821"/>
      <c r="G81" s="789">
        <f t="shared" si="22"/>
        <v>0</v>
      </c>
      <c r="H81" s="821"/>
      <c r="I81" s="821"/>
      <c r="J81" s="824"/>
      <c r="K81" s="817">
        <f t="shared" si="23"/>
        <v>0</v>
      </c>
      <c r="L81" s="821">
        <v>0</v>
      </c>
      <c r="M81" s="795">
        <f t="shared" si="24"/>
        <v>0</v>
      </c>
      <c r="N81" s="817">
        <f t="shared" si="25"/>
        <v>0</v>
      </c>
      <c r="O81" s="791">
        <f t="shared" si="26"/>
        <v>0</v>
      </c>
      <c r="P81" s="795">
        <f t="shared" si="27"/>
        <v>0</v>
      </c>
      <c r="Q81" s="817">
        <f t="shared" si="28"/>
        <v>0</v>
      </c>
      <c r="R81" s="791">
        <f t="shared" si="29"/>
        <v>0</v>
      </c>
      <c r="S81" s="795">
        <f t="shared" si="30"/>
        <v>0</v>
      </c>
      <c r="T81" s="817">
        <f t="shared" si="31"/>
        <v>0</v>
      </c>
      <c r="U81" s="791">
        <f t="shared" si="32"/>
        <v>0</v>
      </c>
      <c r="V81" s="795">
        <f t="shared" si="33"/>
        <v>0</v>
      </c>
      <c r="W81" s="817">
        <f t="shared" si="34"/>
        <v>0</v>
      </c>
      <c r="X81" s="822">
        <f t="shared" si="35"/>
        <v>0</v>
      </c>
      <c r="Y81" s="817">
        <f t="shared" si="36"/>
        <v>0</v>
      </c>
      <c r="Z81" s="795">
        <f>IFERROR(((IF(G81&gt;=30,(30-H81)*D81/F81,(G81-H81)*D81/F81))   *   VLOOKUP(A81,'Anexo I - Auxiliar'!$A$16:$V$75,8,FALSE)),0)</f>
        <v>0</v>
      </c>
      <c r="AA81" s="795">
        <f t="shared" si="37"/>
        <v>0</v>
      </c>
      <c r="AB81" s="795">
        <f t="shared" si="38"/>
        <v>0</v>
      </c>
      <c r="AC81" s="916"/>
      <c r="AD81" s="916"/>
      <c r="AE81" s="823" t="str">
        <f t="shared" si="39"/>
        <v/>
      </c>
      <c r="AF81" s="791">
        <f t="shared" si="40"/>
        <v>0</v>
      </c>
      <c r="AG81" s="795">
        <f t="shared" si="41"/>
        <v>0</v>
      </c>
    </row>
    <row r="82" spans="1:33" x14ac:dyDescent="0.25">
      <c r="A82" s="825"/>
      <c r="B82" s="821"/>
      <c r="C82" s="821"/>
      <c r="D82" s="821"/>
      <c r="E82" s="821"/>
      <c r="F82" s="821"/>
      <c r="G82" s="789">
        <f t="shared" si="22"/>
        <v>0</v>
      </c>
      <c r="H82" s="821"/>
      <c r="I82" s="821"/>
      <c r="J82" s="824"/>
      <c r="K82" s="817">
        <f t="shared" si="23"/>
        <v>0</v>
      </c>
      <c r="L82" s="821">
        <v>0</v>
      </c>
      <c r="M82" s="795">
        <f t="shared" si="24"/>
        <v>0</v>
      </c>
      <c r="N82" s="817">
        <f t="shared" si="25"/>
        <v>0</v>
      </c>
      <c r="O82" s="791">
        <f t="shared" si="26"/>
        <v>0</v>
      </c>
      <c r="P82" s="795">
        <f t="shared" si="27"/>
        <v>0</v>
      </c>
      <c r="Q82" s="817">
        <f t="shared" si="28"/>
        <v>0</v>
      </c>
      <c r="R82" s="791">
        <f t="shared" si="29"/>
        <v>0</v>
      </c>
      <c r="S82" s="795">
        <f t="shared" si="30"/>
        <v>0</v>
      </c>
      <c r="T82" s="817">
        <f t="shared" si="31"/>
        <v>0</v>
      </c>
      <c r="U82" s="791">
        <f t="shared" si="32"/>
        <v>0</v>
      </c>
      <c r="V82" s="795">
        <f t="shared" si="33"/>
        <v>0</v>
      </c>
      <c r="W82" s="817">
        <f t="shared" si="34"/>
        <v>0</v>
      </c>
      <c r="X82" s="822">
        <f t="shared" si="35"/>
        <v>0</v>
      </c>
      <c r="Y82" s="817">
        <f t="shared" si="36"/>
        <v>0</v>
      </c>
      <c r="Z82" s="795">
        <f>IFERROR(((IF(G82&gt;=30,(30-H82)*D82/F82,(G82-H82)*D82/F82))   *   VLOOKUP(A82,'Anexo I - Auxiliar'!$A$16:$V$75,8,FALSE)),0)</f>
        <v>0</v>
      </c>
      <c r="AA82" s="795">
        <f t="shared" si="37"/>
        <v>0</v>
      </c>
      <c r="AB82" s="795">
        <f t="shared" si="38"/>
        <v>0</v>
      </c>
      <c r="AC82" s="916"/>
      <c r="AD82" s="916"/>
      <c r="AE82" s="823" t="str">
        <f t="shared" si="39"/>
        <v/>
      </c>
      <c r="AF82" s="791">
        <f t="shared" si="40"/>
        <v>0</v>
      </c>
      <c r="AG82" s="795">
        <f t="shared" si="41"/>
        <v>0</v>
      </c>
    </row>
    <row r="83" spans="1:33" x14ac:dyDescent="0.25">
      <c r="A83" s="825"/>
      <c r="B83" s="821"/>
      <c r="C83" s="821"/>
      <c r="D83" s="821"/>
      <c r="E83" s="821"/>
      <c r="F83" s="821"/>
      <c r="G83" s="789">
        <f t="shared" si="22"/>
        <v>0</v>
      </c>
      <c r="H83" s="821"/>
      <c r="I83" s="821"/>
      <c r="J83" s="824"/>
      <c r="K83" s="817">
        <f t="shared" si="23"/>
        <v>0</v>
      </c>
      <c r="L83" s="821">
        <v>0</v>
      </c>
      <c r="M83" s="795">
        <f t="shared" si="24"/>
        <v>0</v>
      </c>
      <c r="N83" s="817">
        <f t="shared" si="25"/>
        <v>0</v>
      </c>
      <c r="O83" s="791">
        <f t="shared" si="26"/>
        <v>0</v>
      </c>
      <c r="P83" s="795">
        <f t="shared" si="27"/>
        <v>0</v>
      </c>
      <c r="Q83" s="817">
        <f t="shared" si="28"/>
        <v>0</v>
      </c>
      <c r="R83" s="791">
        <f t="shared" si="29"/>
        <v>0</v>
      </c>
      <c r="S83" s="795">
        <f t="shared" si="30"/>
        <v>0</v>
      </c>
      <c r="T83" s="817">
        <f t="shared" si="31"/>
        <v>0</v>
      </c>
      <c r="U83" s="791">
        <f t="shared" si="32"/>
        <v>0</v>
      </c>
      <c r="V83" s="795">
        <f t="shared" si="33"/>
        <v>0</v>
      </c>
      <c r="W83" s="817">
        <f t="shared" si="34"/>
        <v>0</v>
      </c>
      <c r="X83" s="822">
        <f t="shared" si="35"/>
        <v>0</v>
      </c>
      <c r="Y83" s="817">
        <f t="shared" si="36"/>
        <v>0</v>
      </c>
      <c r="Z83" s="795">
        <f>IFERROR(((IF(G83&gt;=30,(30-H83)*D83/F83,(G83-H83)*D83/F83))   *   VLOOKUP(A83,'Anexo I - Auxiliar'!$A$16:$V$75,8,FALSE)),0)</f>
        <v>0</v>
      </c>
      <c r="AA83" s="795">
        <f t="shared" si="37"/>
        <v>0</v>
      </c>
      <c r="AB83" s="795">
        <f t="shared" si="38"/>
        <v>0</v>
      </c>
      <c r="AC83" s="916"/>
      <c r="AD83" s="916"/>
      <c r="AE83" s="823" t="str">
        <f t="shared" si="39"/>
        <v/>
      </c>
      <c r="AF83" s="791">
        <f t="shared" si="40"/>
        <v>0</v>
      </c>
      <c r="AG83" s="795">
        <f t="shared" si="41"/>
        <v>0</v>
      </c>
    </row>
    <row r="84" spans="1:33" x14ac:dyDescent="0.25">
      <c r="A84" s="825"/>
      <c r="B84" s="821"/>
      <c r="C84" s="821"/>
      <c r="D84" s="821"/>
      <c r="E84" s="821"/>
      <c r="F84" s="821"/>
      <c r="G84" s="789">
        <f t="shared" si="22"/>
        <v>0</v>
      </c>
      <c r="H84" s="821"/>
      <c r="I84" s="821"/>
      <c r="J84" s="824"/>
      <c r="K84" s="817">
        <f t="shared" si="23"/>
        <v>0</v>
      </c>
      <c r="L84" s="821">
        <v>0</v>
      </c>
      <c r="M84" s="795">
        <f t="shared" si="24"/>
        <v>0</v>
      </c>
      <c r="N84" s="817">
        <f t="shared" si="25"/>
        <v>0</v>
      </c>
      <c r="O84" s="791">
        <f t="shared" si="26"/>
        <v>0</v>
      </c>
      <c r="P84" s="795">
        <f t="shared" si="27"/>
        <v>0</v>
      </c>
      <c r="Q84" s="817">
        <f t="shared" si="28"/>
        <v>0</v>
      </c>
      <c r="R84" s="791">
        <f t="shared" si="29"/>
        <v>0</v>
      </c>
      <c r="S84" s="795">
        <f t="shared" si="30"/>
        <v>0</v>
      </c>
      <c r="T84" s="817">
        <f t="shared" si="31"/>
        <v>0</v>
      </c>
      <c r="U84" s="791">
        <f t="shared" si="32"/>
        <v>0</v>
      </c>
      <c r="V84" s="795">
        <f t="shared" si="33"/>
        <v>0</v>
      </c>
      <c r="W84" s="817">
        <f t="shared" si="34"/>
        <v>0</v>
      </c>
      <c r="X84" s="822">
        <f t="shared" si="35"/>
        <v>0</v>
      </c>
      <c r="Y84" s="817">
        <f t="shared" si="36"/>
        <v>0</v>
      </c>
      <c r="Z84" s="795">
        <f>IFERROR(((IF(G84&gt;=30,(30-H84)*D84/F84,(G84-H84)*D84/F84))   *   VLOOKUP(A84,'Anexo I - Auxiliar'!$A$16:$V$75,8,FALSE)),0)</f>
        <v>0</v>
      </c>
      <c r="AA84" s="795">
        <f t="shared" si="37"/>
        <v>0</v>
      </c>
      <c r="AB84" s="795">
        <f t="shared" si="38"/>
        <v>0</v>
      </c>
      <c r="AC84" s="916"/>
      <c r="AD84" s="916"/>
      <c r="AE84" s="823" t="str">
        <f t="shared" si="39"/>
        <v/>
      </c>
      <c r="AF84" s="791">
        <f t="shared" si="40"/>
        <v>0</v>
      </c>
      <c r="AG84" s="795">
        <f t="shared" si="41"/>
        <v>0</v>
      </c>
    </row>
    <row r="85" spans="1:33" x14ac:dyDescent="0.25">
      <c r="A85" s="825"/>
      <c r="B85" s="821"/>
      <c r="C85" s="821"/>
      <c r="D85" s="821"/>
      <c r="E85" s="821"/>
      <c r="F85" s="821"/>
      <c r="G85" s="789">
        <f t="shared" si="22"/>
        <v>0</v>
      </c>
      <c r="H85" s="821"/>
      <c r="I85" s="821"/>
      <c r="J85" s="824"/>
      <c r="K85" s="817">
        <f t="shared" si="23"/>
        <v>0</v>
      </c>
      <c r="L85" s="821">
        <v>0</v>
      </c>
      <c r="M85" s="795">
        <f t="shared" si="24"/>
        <v>0</v>
      </c>
      <c r="N85" s="817">
        <f t="shared" si="25"/>
        <v>0</v>
      </c>
      <c r="O85" s="791">
        <f t="shared" si="26"/>
        <v>0</v>
      </c>
      <c r="P85" s="795">
        <f t="shared" si="27"/>
        <v>0</v>
      </c>
      <c r="Q85" s="817">
        <f t="shared" si="28"/>
        <v>0</v>
      </c>
      <c r="R85" s="791">
        <f t="shared" si="29"/>
        <v>0</v>
      </c>
      <c r="S85" s="795">
        <f t="shared" si="30"/>
        <v>0</v>
      </c>
      <c r="T85" s="817">
        <f t="shared" si="31"/>
        <v>0</v>
      </c>
      <c r="U85" s="791">
        <f t="shared" si="32"/>
        <v>0</v>
      </c>
      <c r="V85" s="795">
        <f t="shared" si="33"/>
        <v>0</v>
      </c>
      <c r="W85" s="817">
        <f t="shared" si="34"/>
        <v>0</v>
      </c>
      <c r="X85" s="822">
        <f t="shared" si="35"/>
        <v>0</v>
      </c>
      <c r="Y85" s="817">
        <f t="shared" si="36"/>
        <v>0</v>
      </c>
      <c r="Z85" s="795">
        <f>IFERROR(((IF(G85&gt;=30,(30-H85)*D85/F85,(G85-H85)*D85/F85))   *   VLOOKUP(A85,'Anexo I - Auxiliar'!$A$16:$V$75,8,FALSE)),0)</f>
        <v>0</v>
      </c>
      <c r="AA85" s="795">
        <f t="shared" si="37"/>
        <v>0</v>
      </c>
      <c r="AB85" s="795">
        <f t="shared" si="38"/>
        <v>0</v>
      </c>
      <c r="AC85" s="916"/>
      <c r="AD85" s="916"/>
      <c r="AE85" s="823" t="str">
        <f t="shared" si="39"/>
        <v/>
      </c>
      <c r="AF85" s="791">
        <f t="shared" si="40"/>
        <v>0</v>
      </c>
      <c r="AG85" s="795">
        <f t="shared" si="41"/>
        <v>0</v>
      </c>
    </row>
    <row r="86" spans="1:33" x14ac:dyDescent="0.25">
      <c r="A86" s="825"/>
      <c r="B86" s="821"/>
      <c r="C86" s="821"/>
      <c r="D86" s="821"/>
      <c r="E86" s="821"/>
      <c r="F86" s="821"/>
      <c r="G86" s="789">
        <f t="shared" si="22"/>
        <v>0</v>
      </c>
      <c r="H86" s="821"/>
      <c r="I86" s="821"/>
      <c r="J86" s="824"/>
      <c r="K86" s="817">
        <f t="shared" si="23"/>
        <v>0</v>
      </c>
      <c r="L86" s="821">
        <v>0</v>
      </c>
      <c r="M86" s="795">
        <f t="shared" si="24"/>
        <v>0</v>
      </c>
      <c r="N86" s="817">
        <f t="shared" si="25"/>
        <v>0</v>
      </c>
      <c r="O86" s="791">
        <f t="shared" si="26"/>
        <v>0</v>
      </c>
      <c r="P86" s="795">
        <f t="shared" si="27"/>
        <v>0</v>
      </c>
      <c r="Q86" s="817">
        <f t="shared" si="28"/>
        <v>0</v>
      </c>
      <c r="R86" s="791">
        <f t="shared" si="29"/>
        <v>0</v>
      </c>
      <c r="S86" s="795">
        <f t="shared" si="30"/>
        <v>0</v>
      </c>
      <c r="T86" s="817">
        <f t="shared" si="31"/>
        <v>0</v>
      </c>
      <c r="U86" s="791">
        <f t="shared" si="32"/>
        <v>0</v>
      </c>
      <c r="V86" s="795">
        <f t="shared" si="33"/>
        <v>0</v>
      </c>
      <c r="W86" s="817">
        <f t="shared" si="34"/>
        <v>0</v>
      </c>
      <c r="X86" s="822">
        <f t="shared" si="35"/>
        <v>0</v>
      </c>
      <c r="Y86" s="817">
        <f t="shared" si="36"/>
        <v>0</v>
      </c>
      <c r="Z86" s="795">
        <f>IFERROR(((IF(G86&gt;=30,(30-H86)*D86/F86,(G86-H86)*D86/F86))   *   VLOOKUP(A86,'Anexo I - Auxiliar'!$A$16:$V$75,8,FALSE)),0)</f>
        <v>0</v>
      </c>
      <c r="AA86" s="795">
        <f t="shared" si="37"/>
        <v>0</v>
      </c>
      <c r="AB86" s="795">
        <f t="shared" si="38"/>
        <v>0</v>
      </c>
      <c r="AC86" s="916"/>
      <c r="AD86" s="916"/>
      <c r="AE86" s="823" t="str">
        <f t="shared" si="39"/>
        <v/>
      </c>
      <c r="AF86" s="791">
        <f t="shared" si="40"/>
        <v>0</v>
      </c>
      <c r="AG86" s="795">
        <f t="shared" si="41"/>
        <v>0</v>
      </c>
    </row>
    <row r="87" spans="1:33" x14ac:dyDescent="0.25">
      <c r="A87" s="825"/>
      <c r="B87" s="821"/>
      <c r="C87" s="821"/>
      <c r="D87" s="821"/>
      <c r="E87" s="821"/>
      <c r="F87" s="821"/>
      <c r="G87" s="789">
        <f t="shared" si="22"/>
        <v>0</v>
      </c>
      <c r="H87" s="821"/>
      <c r="I87" s="821"/>
      <c r="J87" s="824"/>
      <c r="K87" s="817">
        <f t="shared" si="23"/>
        <v>0</v>
      </c>
      <c r="L87" s="821">
        <v>0</v>
      </c>
      <c r="M87" s="795">
        <f t="shared" si="24"/>
        <v>0</v>
      </c>
      <c r="N87" s="817">
        <f t="shared" si="25"/>
        <v>0</v>
      </c>
      <c r="O87" s="791">
        <f t="shared" si="26"/>
        <v>0</v>
      </c>
      <c r="P87" s="795">
        <f t="shared" si="27"/>
        <v>0</v>
      </c>
      <c r="Q87" s="817">
        <f t="shared" si="28"/>
        <v>0</v>
      </c>
      <c r="R87" s="791">
        <f t="shared" si="29"/>
        <v>0</v>
      </c>
      <c r="S87" s="795">
        <f t="shared" si="30"/>
        <v>0</v>
      </c>
      <c r="T87" s="817">
        <f t="shared" si="31"/>
        <v>0</v>
      </c>
      <c r="U87" s="791">
        <f t="shared" si="32"/>
        <v>0</v>
      </c>
      <c r="V87" s="795">
        <f t="shared" si="33"/>
        <v>0</v>
      </c>
      <c r="W87" s="817">
        <f t="shared" si="34"/>
        <v>0</v>
      </c>
      <c r="X87" s="822">
        <f t="shared" si="35"/>
        <v>0</v>
      </c>
      <c r="Y87" s="817">
        <f t="shared" si="36"/>
        <v>0</v>
      </c>
      <c r="Z87" s="795">
        <f>IFERROR(((IF(G87&gt;=30,(30-H87)*D87/F87,(G87-H87)*D87/F87))   *   VLOOKUP(A87,'Anexo I - Auxiliar'!$A$16:$V$75,8,FALSE)),0)</f>
        <v>0</v>
      </c>
      <c r="AA87" s="795">
        <f t="shared" si="37"/>
        <v>0</v>
      </c>
      <c r="AB87" s="795">
        <f t="shared" si="38"/>
        <v>0</v>
      </c>
      <c r="AC87" s="916"/>
      <c r="AD87" s="916"/>
      <c r="AE87" s="823" t="str">
        <f t="shared" si="39"/>
        <v/>
      </c>
      <c r="AF87" s="791">
        <f t="shared" si="40"/>
        <v>0</v>
      </c>
      <c r="AG87" s="795">
        <f t="shared" si="41"/>
        <v>0</v>
      </c>
    </row>
    <row r="88" spans="1:33" x14ac:dyDescent="0.25">
      <c r="A88" s="825"/>
      <c r="B88" s="821"/>
      <c r="C88" s="821"/>
      <c r="D88" s="821"/>
      <c r="E88" s="821"/>
      <c r="F88" s="821"/>
      <c r="G88" s="789">
        <f t="shared" si="22"/>
        <v>0</v>
      </c>
      <c r="H88" s="821"/>
      <c r="I88" s="821"/>
      <c r="J88" s="824"/>
      <c r="K88" s="817">
        <f t="shared" si="23"/>
        <v>0</v>
      </c>
      <c r="L88" s="821">
        <v>0</v>
      </c>
      <c r="M88" s="795">
        <f t="shared" si="24"/>
        <v>0</v>
      </c>
      <c r="N88" s="817">
        <f t="shared" si="25"/>
        <v>0</v>
      </c>
      <c r="O88" s="791">
        <f t="shared" si="26"/>
        <v>0</v>
      </c>
      <c r="P88" s="795">
        <f t="shared" si="27"/>
        <v>0</v>
      </c>
      <c r="Q88" s="817">
        <f t="shared" si="28"/>
        <v>0</v>
      </c>
      <c r="R88" s="791">
        <f t="shared" si="29"/>
        <v>0</v>
      </c>
      <c r="S88" s="795">
        <f t="shared" si="30"/>
        <v>0</v>
      </c>
      <c r="T88" s="817">
        <f t="shared" si="31"/>
        <v>0</v>
      </c>
      <c r="U88" s="791">
        <f t="shared" si="32"/>
        <v>0</v>
      </c>
      <c r="V88" s="795">
        <f t="shared" si="33"/>
        <v>0</v>
      </c>
      <c r="W88" s="817">
        <f t="shared" si="34"/>
        <v>0</v>
      </c>
      <c r="X88" s="822">
        <f t="shared" si="35"/>
        <v>0</v>
      </c>
      <c r="Y88" s="817">
        <f t="shared" si="36"/>
        <v>0</v>
      </c>
      <c r="Z88" s="795">
        <f>IFERROR(((IF(G88&gt;=30,(30-H88)*D88/F88,(G88-H88)*D88/F88))   *   VLOOKUP(A88,'Anexo I - Auxiliar'!$A$16:$V$75,8,FALSE)),0)</f>
        <v>0</v>
      </c>
      <c r="AA88" s="795">
        <f t="shared" si="37"/>
        <v>0</v>
      </c>
      <c r="AB88" s="795">
        <f t="shared" si="38"/>
        <v>0</v>
      </c>
      <c r="AC88" s="916"/>
      <c r="AD88" s="916"/>
      <c r="AE88" s="823" t="str">
        <f t="shared" si="39"/>
        <v/>
      </c>
      <c r="AF88" s="791">
        <f t="shared" si="40"/>
        <v>0</v>
      </c>
      <c r="AG88" s="795">
        <f t="shared" si="41"/>
        <v>0</v>
      </c>
    </row>
    <row r="89" spans="1:33" x14ac:dyDescent="0.25">
      <c r="A89" s="825"/>
      <c r="B89" s="821"/>
      <c r="C89" s="821"/>
      <c r="D89" s="821"/>
      <c r="E89" s="821"/>
      <c r="F89" s="821"/>
      <c r="G89" s="789">
        <f t="shared" si="22"/>
        <v>0</v>
      </c>
      <c r="H89" s="821"/>
      <c r="I89" s="821"/>
      <c r="J89" s="824"/>
      <c r="K89" s="817">
        <f t="shared" si="23"/>
        <v>0</v>
      </c>
      <c r="L89" s="821">
        <v>0</v>
      </c>
      <c r="M89" s="795">
        <f t="shared" si="24"/>
        <v>0</v>
      </c>
      <c r="N89" s="817">
        <f t="shared" si="25"/>
        <v>0</v>
      </c>
      <c r="O89" s="791">
        <f t="shared" si="26"/>
        <v>0</v>
      </c>
      <c r="P89" s="795">
        <f t="shared" si="27"/>
        <v>0</v>
      </c>
      <c r="Q89" s="817">
        <f t="shared" si="28"/>
        <v>0</v>
      </c>
      <c r="R89" s="791">
        <f t="shared" si="29"/>
        <v>0</v>
      </c>
      <c r="S89" s="795">
        <f t="shared" si="30"/>
        <v>0</v>
      </c>
      <c r="T89" s="817">
        <f t="shared" si="31"/>
        <v>0</v>
      </c>
      <c r="U89" s="791">
        <f t="shared" si="32"/>
        <v>0</v>
      </c>
      <c r="V89" s="795">
        <f t="shared" si="33"/>
        <v>0</v>
      </c>
      <c r="W89" s="817">
        <f t="shared" si="34"/>
        <v>0</v>
      </c>
      <c r="X89" s="822">
        <f t="shared" si="35"/>
        <v>0</v>
      </c>
      <c r="Y89" s="817">
        <f t="shared" si="36"/>
        <v>0</v>
      </c>
      <c r="Z89" s="795">
        <f>IFERROR(((IF(G89&gt;=30,(30-H89)*D89/F89,(G89-H89)*D89/F89))   *   VLOOKUP(A89,'Anexo I - Auxiliar'!$A$16:$V$75,8,FALSE)),0)</f>
        <v>0</v>
      </c>
      <c r="AA89" s="795">
        <f t="shared" si="37"/>
        <v>0</v>
      </c>
      <c r="AB89" s="795">
        <f t="shared" si="38"/>
        <v>0</v>
      </c>
      <c r="AC89" s="916"/>
      <c r="AD89" s="916"/>
      <c r="AE89" s="823" t="str">
        <f t="shared" si="39"/>
        <v/>
      </c>
      <c r="AF89" s="791">
        <f t="shared" si="40"/>
        <v>0</v>
      </c>
      <c r="AG89" s="795">
        <f t="shared" si="41"/>
        <v>0</v>
      </c>
    </row>
    <row r="90" spans="1:33" x14ac:dyDescent="0.25">
      <c r="A90" s="825"/>
      <c r="B90" s="821"/>
      <c r="C90" s="821"/>
      <c r="D90" s="821"/>
      <c r="E90" s="821"/>
      <c r="F90" s="821"/>
      <c r="G90" s="789">
        <f t="shared" si="22"/>
        <v>0</v>
      </c>
      <c r="H90" s="821"/>
      <c r="I90" s="821"/>
      <c r="J90" s="824"/>
      <c r="K90" s="817">
        <f t="shared" si="23"/>
        <v>0</v>
      </c>
      <c r="L90" s="821">
        <v>0</v>
      </c>
      <c r="M90" s="795">
        <f t="shared" si="24"/>
        <v>0</v>
      </c>
      <c r="N90" s="817">
        <f t="shared" si="25"/>
        <v>0</v>
      </c>
      <c r="O90" s="791">
        <f t="shared" si="26"/>
        <v>0</v>
      </c>
      <c r="P90" s="795">
        <f t="shared" si="27"/>
        <v>0</v>
      </c>
      <c r="Q90" s="817">
        <f t="shared" si="28"/>
        <v>0</v>
      </c>
      <c r="R90" s="791">
        <f t="shared" si="29"/>
        <v>0</v>
      </c>
      <c r="S90" s="795">
        <f t="shared" si="30"/>
        <v>0</v>
      </c>
      <c r="T90" s="817">
        <f t="shared" si="31"/>
        <v>0</v>
      </c>
      <c r="U90" s="791">
        <f t="shared" si="32"/>
        <v>0</v>
      </c>
      <c r="V90" s="795">
        <f t="shared" si="33"/>
        <v>0</v>
      </c>
      <c r="W90" s="817">
        <f t="shared" si="34"/>
        <v>0</v>
      </c>
      <c r="X90" s="822">
        <f t="shared" si="35"/>
        <v>0</v>
      </c>
      <c r="Y90" s="817">
        <f t="shared" si="36"/>
        <v>0</v>
      </c>
      <c r="Z90" s="795">
        <f>IFERROR(((IF(G90&gt;=30,(30-H90)*D90/F90,(G90-H90)*D90/F90))   *   VLOOKUP(A90,'Anexo I - Auxiliar'!$A$16:$V$75,8,FALSE)),0)</f>
        <v>0</v>
      </c>
      <c r="AA90" s="795">
        <f t="shared" si="37"/>
        <v>0</v>
      </c>
      <c r="AB90" s="795">
        <f t="shared" si="38"/>
        <v>0</v>
      </c>
      <c r="AC90" s="916"/>
      <c r="AD90" s="916"/>
      <c r="AE90" s="823" t="str">
        <f t="shared" si="39"/>
        <v/>
      </c>
      <c r="AF90" s="791">
        <f t="shared" si="40"/>
        <v>0</v>
      </c>
      <c r="AG90" s="795">
        <f t="shared" si="41"/>
        <v>0</v>
      </c>
    </row>
    <row r="91" spans="1:33" x14ac:dyDescent="0.25">
      <c r="A91" s="825"/>
      <c r="B91" s="821"/>
      <c r="C91" s="821"/>
      <c r="D91" s="821"/>
      <c r="E91" s="821"/>
      <c r="F91" s="821"/>
      <c r="G91" s="789">
        <f t="shared" si="22"/>
        <v>0</v>
      </c>
      <c r="H91" s="821"/>
      <c r="I91" s="821"/>
      <c r="J91" s="824"/>
      <c r="K91" s="817">
        <f t="shared" si="23"/>
        <v>0</v>
      </c>
      <c r="L91" s="821">
        <v>0</v>
      </c>
      <c r="M91" s="795">
        <f t="shared" si="24"/>
        <v>0</v>
      </c>
      <c r="N91" s="817">
        <f t="shared" si="25"/>
        <v>0</v>
      </c>
      <c r="O91" s="791">
        <f t="shared" si="26"/>
        <v>0</v>
      </c>
      <c r="P91" s="795">
        <f t="shared" si="27"/>
        <v>0</v>
      </c>
      <c r="Q91" s="817">
        <f t="shared" si="28"/>
        <v>0</v>
      </c>
      <c r="R91" s="791">
        <f t="shared" si="29"/>
        <v>0</v>
      </c>
      <c r="S91" s="795">
        <f t="shared" si="30"/>
        <v>0</v>
      </c>
      <c r="T91" s="817">
        <f t="shared" si="31"/>
        <v>0</v>
      </c>
      <c r="U91" s="791">
        <f t="shared" si="32"/>
        <v>0</v>
      </c>
      <c r="V91" s="795">
        <f t="shared" si="33"/>
        <v>0</v>
      </c>
      <c r="W91" s="817">
        <f t="shared" si="34"/>
        <v>0</v>
      </c>
      <c r="X91" s="822">
        <f t="shared" si="35"/>
        <v>0</v>
      </c>
      <c r="Y91" s="817">
        <f t="shared" si="36"/>
        <v>0</v>
      </c>
      <c r="Z91" s="795">
        <f>IFERROR(((IF(G91&gt;=30,(30-H91)*D91/F91,(G91-H91)*D91/F91))   *   VLOOKUP(A91,'Anexo I - Auxiliar'!$A$16:$V$75,8,FALSE)),0)</f>
        <v>0</v>
      </c>
      <c r="AA91" s="795">
        <f t="shared" si="37"/>
        <v>0</v>
      </c>
      <c r="AB91" s="795">
        <f t="shared" si="38"/>
        <v>0</v>
      </c>
      <c r="AC91" s="916"/>
      <c r="AD91" s="916"/>
      <c r="AE91" s="823" t="str">
        <f t="shared" si="39"/>
        <v/>
      </c>
      <c r="AF91" s="791">
        <f t="shared" si="40"/>
        <v>0</v>
      </c>
      <c r="AG91" s="795">
        <f t="shared" si="41"/>
        <v>0</v>
      </c>
    </row>
    <row r="92" spans="1:33" x14ac:dyDescent="0.25">
      <c r="A92" s="825"/>
      <c r="B92" s="821"/>
      <c r="C92" s="821"/>
      <c r="D92" s="821"/>
      <c r="E92" s="821"/>
      <c r="F92" s="821"/>
      <c r="G92" s="789">
        <f t="shared" si="22"/>
        <v>0</v>
      </c>
      <c r="H92" s="821"/>
      <c r="I92" s="821"/>
      <c r="J92" s="824"/>
      <c r="K92" s="817">
        <f t="shared" si="23"/>
        <v>0</v>
      </c>
      <c r="L92" s="821">
        <v>0</v>
      </c>
      <c r="M92" s="795">
        <f t="shared" si="24"/>
        <v>0</v>
      </c>
      <c r="N92" s="817">
        <f t="shared" si="25"/>
        <v>0</v>
      </c>
      <c r="O92" s="791">
        <f t="shared" si="26"/>
        <v>0</v>
      </c>
      <c r="P92" s="795">
        <f t="shared" si="27"/>
        <v>0</v>
      </c>
      <c r="Q92" s="817">
        <f t="shared" si="28"/>
        <v>0</v>
      </c>
      <c r="R92" s="791">
        <f t="shared" si="29"/>
        <v>0</v>
      </c>
      <c r="S92" s="795">
        <f t="shared" si="30"/>
        <v>0</v>
      </c>
      <c r="T92" s="817">
        <f t="shared" si="31"/>
        <v>0</v>
      </c>
      <c r="U92" s="791">
        <f t="shared" si="32"/>
        <v>0</v>
      </c>
      <c r="V92" s="795">
        <f t="shared" si="33"/>
        <v>0</v>
      </c>
      <c r="W92" s="817">
        <f t="shared" si="34"/>
        <v>0</v>
      </c>
      <c r="X92" s="822">
        <f t="shared" si="35"/>
        <v>0</v>
      </c>
      <c r="Y92" s="817">
        <f t="shared" si="36"/>
        <v>0</v>
      </c>
      <c r="Z92" s="795">
        <f>IFERROR(((IF(G92&gt;=30,(30-H92)*D92/F92,(G92-H92)*D92/F92))   *   VLOOKUP(A92,'Anexo I - Auxiliar'!$A$16:$V$75,8,FALSE)),0)</f>
        <v>0</v>
      </c>
      <c r="AA92" s="795">
        <f t="shared" si="37"/>
        <v>0</v>
      </c>
      <c r="AB92" s="795">
        <f t="shared" si="38"/>
        <v>0</v>
      </c>
      <c r="AC92" s="916"/>
      <c r="AD92" s="916"/>
      <c r="AE92" s="823" t="str">
        <f t="shared" si="39"/>
        <v/>
      </c>
      <c r="AF92" s="791">
        <f t="shared" si="40"/>
        <v>0</v>
      </c>
      <c r="AG92" s="795">
        <f t="shared" si="41"/>
        <v>0</v>
      </c>
    </row>
    <row r="93" spans="1:33" x14ac:dyDescent="0.25">
      <c r="A93" s="825"/>
      <c r="B93" s="821"/>
      <c r="C93" s="821"/>
      <c r="D93" s="821"/>
      <c r="E93" s="821"/>
      <c r="F93" s="821"/>
      <c r="G93" s="789">
        <f t="shared" si="22"/>
        <v>0</v>
      </c>
      <c r="H93" s="821"/>
      <c r="I93" s="821"/>
      <c r="J93" s="824"/>
      <c r="K93" s="817">
        <f t="shared" si="23"/>
        <v>0</v>
      </c>
      <c r="L93" s="821">
        <v>0</v>
      </c>
      <c r="M93" s="795">
        <f t="shared" si="24"/>
        <v>0</v>
      </c>
      <c r="N93" s="817">
        <f t="shared" si="25"/>
        <v>0</v>
      </c>
      <c r="O93" s="791">
        <f t="shared" si="26"/>
        <v>0</v>
      </c>
      <c r="P93" s="795">
        <f t="shared" si="27"/>
        <v>0</v>
      </c>
      <c r="Q93" s="817">
        <f t="shared" si="28"/>
        <v>0</v>
      </c>
      <c r="R93" s="791">
        <f t="shared" si="29"/>
        <v>0</v>
      </c>
      <c r="S93" s="795">
        <f t="shared" si="30"/>
        <v>0</v>
      </c>
      <c r="T93" s="817">
        <f t="shared" si="31"/>
        <v>0</v>
      </c>
      <c r="U93" s="791">
        <f t="shared" si="32"/>
        <v>0</v>
      </c>
      <c r="V93" s="795">
        <f t="shared" si="33"/>
        <v>0</v>
      </c>
      <c r="W93" s="817">
        <f t="shared" si="34"/>
        <v>0</v>
      </c>
      <c r="X93" s="822">
        <f t="shared" si="35"/>
        <v>0</v>
      </c>
      <c r="Y93" s="817">
        <f t="shared" si="36"/>
        <v>0</v>
      </c>
      <c r="Z93" s="795">
        <f>IFERROR(((IF(G93&gt;=30,(30-H93)*D93/F93,(G93-H93)*D93/F93))   *   VLOOKUP(A93,'Anexo I - Auxiliar'!$A$16:$V$75,8,FALSE)),0)</f>
        <v>0</v>
      </c>
      <c r="AA93" s="795">
        <f t="shared" si="37"/>
        <v>0</v>
      </c>
      <c r="AB93" s="795">
        <f t="shared" si="38"/>
        <v>0</v>
      </c>
      <c r="AC93" s="916"/>
      <c r="AD93" s="916"/>
      <c r="AE93" s="823" t="str">
        <f t="shared" si="39"/>
        <v/>
      </c>
      <c r="AF93" s="791">
        <f t="shared" si="40"/>
        <v>0</v>
      </c>
      <c r="AG93" s="795">
        <f t="shared" si="41"/>
        <v>0</v>
      </c>
    </row>
    <row r="94" spans="1:33" ht="15.75" thickBot="1" x14ac:dyDescent="0.3">
      <c r="A94" s="826"/>
      <c r="B94" s="827"/>
      <c r="C94" s="827"/>
      <c r="D94" s="827"/>
      <c r="E94" s="827"/>
      <c r="F94" s="827"/>
      <c r="G94" s="809">
        <f t="shared" si="22"/>
        <v>0</v>
      </c>
      <c r="H94" s="827"/>
      <c r="I94" s="827"/>
      <c r="J94" s="828"/>
      <c r="K94" s="829">
        <f t="shared" si="23"/>
        <v>0</v>
      </c>
      <c r="L94" s="827">
        <v>0</v>
      </c>
      <c r="M94" s="815">
        <f t="shared" si="24"/>
        <v>0</v>
      </c>
      <c r="N94" s="829">
        <f t="shared" si="25"/>
        <v>0</v>
      </c>
      <c r="O94" s="811">
        <f t="shared" si="26"/>
        <v>0</v>
      </c>
      <c r="P94" s="815">
        <f t="shared" si="27"/>
        <v>0</v>
      </c>
      <c r="Q94" s="829">
        <f t="shared" si="28"/>
        <v>0</v>
      </c>
      <c r="R94" s="811">
        <f t="shared" si="29"/>
        <v>0</v>
      </c>
      <c r="S94" s="815">
        <f t="shared" si="30"/>
        <v>0</v>
      </c>
      <c r="T94" s="829">
        <f t="shared" si="31"/>
        <v>0</v>
      </c>
      <c r="U94" s="811">
        <f t="shared" si="32"/>
        <v>0</v>
      </c>
      <c r="V94" s="815">
        <f t="shared" si="33"/>
        <v>0</v>
      </c>
      <c r="W94" s="829">
        <f t="shared" si="34"/>
        <v>0</v>
      </c>
      <c r="X94" s="830">
        <f t="shared" si="35"/>
        <v>0</v>
      </c>
      <c r="Y94" s="829">
        <f t="shared" si="36"/>
        <v>0</v>
      </c>
      <c r="Z94" s="815">
        <f>IFERROR(((IF(G94&gt;=30,(30-H94)*D94/F94,(G94-H94)*D94/F94))   *   VLOOKUP(A94,'Anexo I - Auxiliar'!$A$16:$V$75,8,FALSE)),0)</f>
        <v>0</v>
      </c>
      <c r="AA94" s="815">
        <f t="shared" si="37"/>
        <v>0</v>
      </c>
      <c r="AB94" s="815">
        <f t="shared" si="38"/>
        <v>0</v>
      </c>
      <c r="AC94" s="916"/>
      <c r="AD94" s="916"/>
      <c r="AE94" s="831" t="str">
        <f t="shared" si="39"/>
        <v/>
      </c>
      <c r="AF94" s="811">
        <f t="shared" si="40"/>
        <v>0</v>
      </c>
      <c r="AG94" s="815">
        <f t="shared" si="41"/>
        <v>0</v>
      </c>
    </row>
  </sheetData>
  <sheetProtection algorithmName="SHA-512" hashValue="9X4Wq3vu2XQl64cU6XsIAMyXCOfQP6vQ1OKMkrUVGgyjGHQyT632RZaDkf3upcHrWHO/sBp6WkqpsQmFZ8TdeA==" saltValue="8jSnWqOks7qQrvhCt3Qf4A==" spinCount="100000" sheet="1" objects="1" scenarios="1" formatCells="0" formatColumns="0" formatRows="0" sort="0" autoFilter="0"/>
  <protectedRanges>
    <protectedRange algorithmName="SHA-512" hashValue="iH2tsovWWZVzpuIYir3odtSl/nnsdkY/wwTkz3amYBz1zkj06AQoU/x7YT+F5QsELuzHg5CM37oGFY6xyo1Mnw==" saltValue="T22pldAnPLhoUK7xcLy+kQ==" spinCount="100000" sqref="G4:G94 K4:K94 M4:AB94 AG4:AG94 AE4:AE94" name="Calculadora IT"/>
  </protectedRanges>
  <autoFilter ref="A3:AB3" xr:uid="{00000000-0009-0000-0000-00000A000000}"/>
  <mergeCells count="7">
    <mergeCell ref="AE2:AG2"/>
    <mergeCell ref="W2:AB2"/>
    <mergeCell ref="A2:J2"/>
    <mergeCell ref="K2:M2"/>
    <mergeCell ref="N2:P2"/>
    <mergeCell ref="Q2:S2"/>
    <mergeCell ref="T2:V2"/>
  </mergeCell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errorStyle="warning" allowBlank="1" showErrorMessage="1" errorTitle="Atención" error="Para un mejor funcionamiento de la herramienta recomendamos elijan una opción de la lista desplegable" xr:uid="{00000000-0002-0000-0A00-000000000000}">
          <x14:formula1>
            <xm:f>'Anexo I - Auxiliar'!$AO$2:$AO$16</xm:f>
          </x14:formula1>
          <xm:sqref>B4:B94</xm:sqref>
        </x14:dataValidation>
        <x14:dataValidation type="list" allowBlank="1" showInputMessage="1" showErrorMessage="1" xr:uid="{00000000-0002-0000-0A00-000001000000}">
          <x14:formula1>
            <xm:f>'Anexo I - Auxiliar'!$AP$2:$AP$3</xm:f>
          </x14:formula1>
          <xm:sqref>C4:C94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AI1595"/>
  <sheetViews>
    <sheetView workbookViewId="0">
      <selection activeCell="V16" sqref="V16"/>
    </sheetView>
  </sheetViews>
  <sheetFormatPr baseColWidth="10" defaultRowHeight="15" x14ac:dyDescent="0.25"/>
  <cols>
    <col min="9" max="10" width="0" hidden="1" customWidth="1"/>
    <col min="12" max="13" width="0" hidden="1" customWidth="1"/>
    <col min="15" max="16" width="0" hidden="1" customWidth="1"/>
    <col min="18" max="19" width="0" hidden="1" customWidth="1"/>
  </cols>
  <sheetData>
    <row r="3" spans="2:35" ht="15.75" thickBot="1" x14ac:dyDescent="0.3"/>
    <row r="4" spans="2:35" ht="21.75" thickBot="1" x14ac:dyDescent="0.4">
      <c r="B4" s="1490" t="s">
        <v>652</v>
      </c>
      <c r="C4" s="1491"/>
      <c r="D4" s="1491"/>
      <c r="E4" s="1491"/>
      <c r="F4" s="1491"/>
      <c r="G4" s="1492"/>
      <c r="H4" s="1493" t="s">
        <v>651</v>
      </c>
      <c r="I4" s="1494"/>
      <c r="J4" s="1495"/>
      <c r="K4" s="1496" t="s">
        <v>650</v>
      </c>
      <c r="L4" s="1497"/>
      <c r="M4" s="1498"/>
      <c r="N4" s="1496" t="s">
        <v>649</v>
      </c>
      <c r="O4" s="1497"/>
      <c r="P4" s="1498"/>
      <c r="Q4" s="1497" t="s">
        <v>648</v>
      </c>
      <c r="R4" s="1497"/>
      <c r="S4" s="1498"/>
      <c r="T4" s="1487" t="s">
        <v>325</v>
      </c>
      <c r="U4" s="1488"/>
      <c r="V4" s="1489"/>
    </row>
    <row r="5" spans="2:35" ht="90.75" thickBot="1" x14ac:dyDescent="0.3">
      <c r="B5" s="486" t="s">
        <v>647</v>
      </c>
      <c r="C5" s="485" t="s">
        <v>634</v>
      </c>
      <c r="D5" s="485" t="s">
        <v>633</v>
      </c>
      <c r="E5" s="485" t="s">
        <v>632</v>
      </c>
      <c r="F5" s="509" t="s">
        <v>646</v>
      </c>
      <c r="G5" s="508" t="s">
        <v>645</v>
      </c>
      <c r="H5" s="481" t="s">
        <v>644</v>
      </c>
      <c r="I5" s="480" t="s">
        <v>626</v>
      </c>
      <c r="J5" s="479" t="s">
        <v>640</v>
      </c>
      <c r="K5" s="481" t="s">
        <v>643</v>
      </c>
      <c r="L5" s="480" t="s">
        <v>626</v>
      </c>
      <c r="M5" s="479" t="s">
        <v>640</v>
      </c>
      <c r="N5" s="481" t="s">
        <v>642</v>
      </c>
      <c r="O5" s="480" t="s">
        <v>626</v>
      </c>
      <c r="P5" s="479" t="s">
        <v>640</v>
      </c>
      <c r="Q5" s="481" t="s">
        <v>641</v>
      </c>
      <c r="R5" s="480" t="s">
        <v>626</v>
      </c>
      <c r="S5" s="479" t="s">
        <v>640</v>
      </c>
      <c r="T5" s="478" t="s">
        <v>639</v>
      </c>
      <c r="U5" s="477" t="s">
        <v>638</v>
      </c>
      <c r="V5" s="476" t="s">
        <v>304</v>
      </c>
    </row>
    <row r="6" spans="2:35" ht="15.75" thickBot="1" x14ac:dyDescent="0.3">
      <c r="B6" s="474"/>
      <c r="C6" s="473"/>
      <c r="D6" s="473"/>
      <c r="E6" s="473"/>
      <c r="F6" s="473"/>
      <c r="G6" s="475">
        <v>0</v>
      </c>
      <c r="H6" s="474">
        <f>IF(G6&lt;3,
IF(G6+F6&lt;=3,F6,3-G6),
0)</f>
        <v>0</v>
      </c>
      <c r="I6" s="473">
        <v>0</v>
      </c>
      <c r="J6" s="472">
        <f>(E6/30)*H6*0.5</f>
        <v>0</v>
      </c>
      <c r="K6" s="474">
        <f>IF(AND(G6&gt;=3,G6&lt;15),
IF(G6+F6&lt;=15,F6,15-G6),
IF(AND(G6&lt;3,G6+F6&gt;3),IF(F6-H6&lt;=12,F6-H6,12),0) )</f>
        <v>0</v>
      </c>
      <c r="L6" s="471">
        <f>(D6/30)*K6*0.6</f>
        <v>0</v>
      </c>
      <c r="M6" s="472">
        <f>(E6/30)*K6*0.75-L6</f>
        <v>0</v>
      </c>
      <c r="N6" s="474">
        <f>IF(AND(G6&gt;=15,G6&lt;20),
IF(G6+F6&lt;=20,F6,20-G6),
IF(AND(G6&lt;15,G6+F6&gt;15),       IF((F6-H6-K6)&lt;=5,   F6-H6-K6,5    ),0)  )</f>
        <v>0</v>
      </c>
      <c r="O6" s="473">
        <f>(D6/30)*N6*0.6</f>
        <v>0</v>
      </c>
      <c r="P6" s="472">
        <f>(E6/30)*N6*0.75-O6</f>
        <v>0</v>
      </c>
      <c r="Q6" s="473">
        <f>IF(AND(G6&gt;=20),
IF(F6&gt;30,30,F6),
IF(AND(G6&lt;20,G6+F6&gt;20),IF((F6-H6-K6-N6)&gt;=(30-H6-K6-N6),30-H6-K6-N6,F6-H6-K6-N6),0))</f>
        <v>0</v>
      </c>
      <c r="R6" s="473">
        <f>(D6/30)*Q6*0.75</f>
        <v>0</v>
      </c>
      <c r="S6" s="472">
        <f>(E6/30)*Q6*1-R6</f>
        <v>0</v>
      </c>
      <c r="T6" s="471">
        <f>SUM(I6+L6)</f>
        <v>0</v>
      </c>
      <c r="U6" s="471">
        <f>IF(C6="SI",SUM(J6+M6+P6+S6),0)</f>
        <v>0</v>
      </c>
      <c r="V6" s="472">
        <f>SUM(T6+U6)</f>
        <v>0</v>
      </c>
    </row>
    <row r="7" spans="2:35" x14ac:dyDescent="0.25">
      <c r="B7" s="469"/>
      <c r="C7" s="469"/>
      <c r="D7" s="469"/>
      <c r="E7" s="469"/>
      <c r="F7" s="469"/>
      <c r="G7" s="469"/>
      <c r="H7" s="468"/>
      <c r="I7" s="468"/>
      <c r="J7" s="468"/>
      <c r="K7" s="468"/>
      <c r="L7" s="468"/>
      <c r="M7" s="468"/>
      <c r="N7" s="468"/>
      <c r="O7" s="468"/>
      <c r="P7" s="468"/>
      <c r="Q7" s="468"/>
      <c r="R7" s="468"/>
      <c r="S7" s="468"/>
      <c r="T7" s="468"/>
      <c r="U7" s="468"/>
      <c r="V7" s="468"/>
    </row>
    <row r="8" spans="2:35" x14ac:dyDescent="0.25">
      <c r="B8" s="469"/>
      <c r="C8" s="469"/>
      <c r="D8" s="469"/>
      <c r="E8" s="469"/>
      <c r="F8" s="469"/>
      <c r="G8" s="469"/>
      <c r="H8" s="468"/>
      <c r="I8" s="468"/>
      <c r="J8" s="468"/>
      <c r="K8" s="468"/>
      <c r="L8" s="468"/>
      <c r="M8" s="468"/>
      <c r="N8" s="468"/>
      <c r="O8" s="468"/>
      <c r="P8" s="468"/>
      <c r="Q8" s="468"/>
      <c r="R8" s="468"/>
      <c r="S8" s="468"/>
      <c r="T8" s="468"/>
      <c r="U8" s="468"/>
      <c r="V8" s="468"/>
    </row>
    <row r="9" spans="2:35" ht="15.75" thickBot="1" x14ac:dyDescent="0.3">
      <c r="B9" s="469"/>
      <c r="C9" s="469"/>
      <c r="D9" s="469"/>
      <c r="E9" s="1515" t="s">
        <v>670</v>
      </c>
      <c r="F9" s="1515"/>
      <c r="G9" s="1515"/>
      <c r="H9" s="1515"/>
      <c r="I9" s="1515"/>
      <c r="J9" s="1515"/>
      <c r="K9" s="1515"/>
      <c r="L9" s="1515"/>
      <c r="M9" s="1515"/>
      <c r="N9" s="1515"/>
      <c r="O9" s="1515"/>
      <c r="P9" s="1515"/>
      <c r="Q9" s="1515"/>
      <c r="R9" s="468"/>
      <c r="S9" s="468"/>
      <c r="T9" s="468"/>
      <c r="U9" s="468"/>
      <c r="V9" s="468"/>
    </row>
    <row r="10" spans="2:35" ht="45.75" thickBot="1" x14ac:dyDescent="0.3">
      <c r="B10" s="469"/>
      <c r="C10" s="469"/>
      <c r="D10" s="469"/>
      <c r="E10" s="469"/>
      <c r="F10" s="469" t="s">
        <v>669</v>
      </c>
      <c r="G10" s="469" t="s">
        <v>668</v>
      </c>
      <c r="H10" s="468" t="s">
        <v>664</v>
      </c>
      <c r="I10" s="468"/>
      <c r="J10" s="468"/>
      <c r="K10" s="468" t="s">
        <v>667</v>
      </c>
      <c r="L10" s="468"/>
      <c r="M10" s="468"/>
      <c r="N10" s="468" t="s">
        <v>666</v>
      </c>
      <c r="O10" s="468"/>
      <c r="P10" s="468"/>
      <c r="Q10" s="468" t="s">
        <v>661</v>
      </c>
      <c r="R10" s="468"/>
      <c r="S10" s="468"/>
      <c r="T10" s="468"/>
      <c r="U10" s="468"/>
      <c r="V10" s="468"/>
      <c r="W10" t="s">
        <v>665</v>
      </c>
      <c r="Y10" s="507" t="s">
        <v>646</v>
      </c>
      <c r="Z10" s="507" t="s">
        <v>645</v>
      </c>
      <c r="AA10" s="506" t="s">
        <v>664</v>
      </c>
      <c r="AB10" s="506" t="s">
        <v>663</v>
      </c>
      <c r="AC10" s="506" t="s">
        <v>662</v>
      </c>
      <c r="AD10" s="506" t="s">
        <v>661</v>
      </c>
    </row>
    <row r="11" spans="2:35" ht="15.75" thickBot="1" x14ac:dyDescent="0.3">
      <c r="E11" s="469"/>
      <c r="F11" s="499">
        <v>0</v>
      </c>
      <c r="G11" s="499">
        <v>0</v>
      </c>
      <c r="H11" s="498">
        <f t="shared" ref="H11:H74" si="0">IF(G11&lt;3,
IF(G11+F11&lt;=3,F11,3-G11),
0)</f>
        <v>0</v>
      </c>
      <c r="K11" s="498">
        <f t="shared" ref="K11:K74" si="1">IF(AND(G11&gt;=3,G11&lt;15),
IF(G11+F11&lt;=15,F11,15-G11),
IF(AND(G11&lt;3,G11+F11&gt;3),IF(F11-H11&lt;=12,F11-H11,12),0) )</f>
        <v>0</v>
      </c>
      <c r="N11" s="498">
        <f t="shared" ref="N11:N74" si="2">IF(AND(G11&gt;=15,G11&lt;20),
IF(G11+F11&lt;=20,F11,20-G11),
IF(AND(G11&lt;15,G11+F11&gt;15),       IF((F11-H11-K11)&lt;=5,   F11-H11-K11,5    ),0)  )</f>
        <v>0</v>
      </c>
      <c r="Q11" s="487">
        <f t="shared" ref="Q11:Q74" si="3">IF(AND(G11&gt;=20),
IF(F11&gt;30,30,F11),
IF(AND(G11&lt;20,G11+F11&gt;20),IF((F11-H11-K11-N11)&gt;=(30-H11-K11-N11),30-H11-K11-N11,F11-H11-K11-N11),0))</f>
        <v>0</v>
      </c>
      <c r="W11">
        <f t="shared" ref="W11:W74" si="4">SUM(H11+K11+N11+Q11)</f>
        <v>0</v>
      </c>
      <c r="Y11" s="497">
        <v>0</v>
      </c>
      <c r="Z11" s="497">
        <v>0</v>
      </c>
      <c r="AA11" s="491">
        <v>0</v>
      </c>
      <c r="AB11" s="490">
        <v>0</v>
      </c>
      <c r="AC11" s="489">
        <v>0</v>
      </c>
      <c r="AD11" s="488">
        <v>0</v>
      </c>
      <c r="AF11" t="str">
        <f t="shared" ref="AF11:AF74" si="5">IF(AA11=H11,"SI","NO")</f>
        <v>SI</v>
      </c>
      <c r="AG11" t="str">
        <f t="shared" ref="AG11:AG74" si="6">IF(K11=AB11,"SI","NO")</f>
        <v>SI</v>
      </c>
      <c r="AH11" t="str">
        <f t="shared" ref="AH11:AH74" si="7">IF(N11=AC11,"SI","NO")</f>
        <v>SI</v>
      </c>
      <c r="AI11" t="str">
        <f t="shared" ref="AI11:AI74" si="8">IF(Q11=AD11,"SI","NO")</f>
        <v>SI</v>
      </c>
    </row>
    <row r="12" spans="2:35" ht="15.75" thickBot="1" x14ac:dyDescent="0.3">
      <c r="E12" s="469"/>
      <c r="F12" s="499">
        <v>1</v>
      </c>
      <c r="G12" s="499">
        <v>0</v>
      </c>
      <c r="H12" s="498">
        <f t="shared" si="0"/>
        <v>1</v>
      </c>
      <c r="K12" s="498">
        <f t="shared" si="1"/>
        <v>0</v>
      </c>
      <c r="N12" s="498">
        <f t="shared" si="2"/>
        <v>0</v>
      </c>
      <c r="Q12" s="487">
        <f t="shared" si="3"/>
        <v>0</v>
      </c>
      <c r="W12">
        <f t="shared" si="4"/>
        <v>1</v>
      </c>
      <c r="Y12" s="497">
        <v>1</v>
      </c>
      <c r="Z12" s="497">
        <v>0</v>
      </c>
      <c r="AA12" s="491">
        <v>1</v>
      </c>
      <c r="AB12" s="490">
        <v>0</v>
      </c>
      <c r="AC12" s="489">
        <v>0</v>
      </c>
      <c r="AD12" s="488">
        <v>0</v>
      </c>
      <c r="AF12" t="str">
        <f t="shared" si="5"/>
        <v>SI</v>
      </c>
      <c r="AG12" t="str">
        <f t="shared" si="6"/>
        <v>SI</v>
      </c>
      <c r="AH12" t="str">
        <f t="shared" si="7"/>
        <v>SI</v>
      </c>
      <c r="AI12" t="str">
        <f t="shared" si="8"/>
        <v>SI</v>
      </c>
    </row>
    <row r="13" spans="2:35" ht="15.75" thickBot="1" x14ac:dyDescent="0.3">
      <c r="E13" s="469"/>
      <c r="F13" s="499">
        <v>2</v>
      </c>
      <c r="G13" s="499">
        <v>0</v>
      </c>
      <c r="H13" s="498">
        <f t="shared" si="0"/>
        <v>2</v>
      </c>
      <c r="K13" s="498">
        <f t="shared" si="1"/>
        <v>0</v>
      </c>
      <c r="N13" s="498">
        <f t="shared" si="2"/>
        <v>0</v>
      </c>
      <c r="Q13" s="487">
        <f t="shared" si="3"/>
        <v>0</v>
      </c>
      <c r="W13">
        <f t="shared" si="4"/>
        <v>2</v>
      </c>
      <c r="Y13" s="497">
        <v>2</v>
      </c>
      <c r="Z13" s="497">
        <v>0</v>
      </c>
      <c r="AA13" s="491">
        <v>2</v>
      </c>
      <c r="AB13" s="490">
        <v>0</v>
      </c>
      <c r="AC13" s="489">
        <v>0</v>
      </c>
      <c r="AD13" s="488">
        <v>0</v>
      </c>
      <c r="AF13" t="str">
        <f t="shared" si="5"/>
        <v>SI</v>
      </c>
      <c r="AG13" t="str">
        <f t="shared" si="6"/>
        <v>SI</v>
      </c>
      <c r="AH13" t="str">
        <f t="shared" si="7"/>
        <v>SI</v>
      </c>
      <c r="AI13" t="str">
        <f t="shared" si="8"/>
        <v>SI</v>
      </c>
    </row>
    <row r="14" spans="2:35" ht="15.75" thickBot="1" x14ac:dyDescent="0.3">
      <c r="E14" s="469"/>
      <c r="F14" s="499">
        <v>3</v>
      </c>
      <c r="G14" s="499">
        <v>0</v>
      </c>
      <c r="H14" s="498">
        <f t="shared" si="0"/>
        <v>3</v>
      </c>
      <c r="K14" s="498">
        <f t="shared" si="1"/>
        <v>0</v>
      </c>
      <c r="N14" s="498">
        <f t="shared" si="2"/>
        <v>0</v>
      </c>
      <c r="Q14" s="487">
        <f t="shared" si="3"/>
        <v>0</v>
      </c>
      <c r="W14">
        <f t="shared" si="4"/>
        <v>3</v>
      </c>
      <c r="Y14" s="497">
        <v>3</v>
      </c>
      <c r="Z14" s="497">
        <v>0</v>
      </c>
      <c r="AA14" s="491">
        <v>3</v>
      </c>
      <c r="AB14" s="490">
        <v>0</v>
      </c>
      <c r="AC14" s="489">
        <v>0</v>
      </c>
      <c r="AD14" s="488">
        <v>0</v>
      </c>
      <c r="AF14" t="str">
        <f t="shared" si="5"/>
        <v>SI</v>
      </c>
      <c r="AG14" t="str">
        <f t="shared" si="6"/>
        <v>SI</v>
      </c>
      <c r="AH14" t="str">
        <f t="shared" si="7"/>
        <v>SI</v>
      </c>
      <c r="AI14" t="str">
        <f t="shared" si="8"/>
        <v>SI</v>
      </c>
    </row>
    <row r="15" spans="2:35" ht="15.75" thickBot="1" x14ac:dyDescent="0.3">
      <c r="E15" s="469"/>
      <c r="F15" s="499">
        <v>4</v>
      </c>
      <c r="G15" s="499">
        <v>0</v>
      </c>
      <c r="H15" s="498">
        <f t="shared" si="0"/>
        <v>3</v>
      </c>
      <c r="K15" s="498">
        <f t="shared" si="1"/>
        <v>1</v>
      </c>
      <c r="N15" s="498">
        <f t="shared" si="2"/>
        <v>0</v>
      </c>
      <c r="Q15" s="487">
        <f t="shared" si="3"/>
        <v>0</v>
      </c>
      <c r="W15">
        <f t="shared" si="4"/>
        <v>4</v>
      </c>
      <c r="Y15" s="497">
        <v>4</v>
      </c>
      <c r="Z15" s="497">
        <v>0</v>
      </c>
      <c r="AA15" s="491">
        <v>3</v>
      </c>
      <c r="AB15" s="490">
        <v>1</v>
      </c>
      <c r="AC15" s="489">
        <v>0</v>
      </c>
      <c r="AD15" s="488">
        <v>0</v>
      </c>
      <c r="AF15" t="str">
        <f t="shared" si="5"/>
        <v>SI</v>
      </c>
      <c r="AG15" t="str">
        <f t="shared" si="6"/>
        <v>SI</v>
      </c>
      <c r="AH15" t="str">
        <f t="shared" si="7"/>
        <v>SI</v>
      </c>
      <c r="AI15" t="str">
        <f t="shared" si="8"/>
        <v>SI</v>
      </c>
    </row>
    <row r="16" spans="2:35" ht="15.75" thickBot="1" x14ac:dyDescent="0.3">
      <c r="E16" s="469"/>
      <c r="F16" s="499">
        <v>5</v>
      </c>
      <c r="G16" s="499">
        <v>0</v>
      </c>
      <c r="H16" s="498">
        <f t="shared" si="0"/>
        <v>3</v>
      </c>
      <c r="K16" s="498">
        <f t="shared" si="1"/>
        <v>2</v>
      </c>
      <c r="N16" s="498">
        <f t="shared" si="2"/>
        <v>0</v>
      </c>
      <c r="Q16" s="487">
        <f t="shared" si="3"/>
        <v>0</v>
      </c>
      <c r="W16">
        <f t="shared" si="4"/>
        <v>5</v>
      </c>
      <c r="Y16" s="497">
        <v>5</v>
      </c>
      <c r="Z16" s="497">
        <v>0</v>
      </c>
      <c r="AA16" s="491">
        <v>3</v>
      </c>
      <c r="AB16" s="490">
        <v>2</v>
      </c>
      <c r="AC16" s="489">
        <v>0</v>
      </c>
      <c r="AD16" s="488">
        <v>0</v>
      </c>
      <c r="AF16" t="str">
        <f t="shared" si="5"/>
        <v>SI</v>
      </c>
      <c r="AG16" t="str">
        <f t="shared" si="6"/>
        <v>SI</v>
      </c>
      <c r="AH16" t="str">
        <f t="shared" si="7"/>
        <v>SI</v>
      </c>
      <c r="AI16" t="str">
        <f t="shared" si="8"/>
        <v>SI</v>
      </c>
    </row>
    <row r="17" spans="5:35" ht="15.75" thickBot="1" x14ac:dyDescent="0.3">
      <c r="E17" s="469"/>
      <c r="F17" s="499">
        <v>6</v>
      </c>
      <c r="G17" s="499">
        <v>0</v>
      </c>
      <c r="H17" s="498">
        <f t="shared" si="0"/>
        <v>3</v>
      </c>
      <c r="K17" s="498">
        <f t="shared" si="1"/>
        <v>3</v>
      </c>
      <c r="N17" s="498">
        <f t="shared" si="2"/>
        <v>0</v>
      </c>
      <c r="Q17" s="487">
        <f t="shared" si="3"/>
        <v>0</v>
      </c>
      <c r="W17">
        <f t="shared" si="4"/>
        <v>6</v>
      </c>
      <c r="Y17" s="497">
        <v>6</v>
      </c>
      <c r="Z17" s="497">
        <v>0</v>
      </c>
      <c r="AA17" s="491">
        <v>3</v>
      </c>
      <c r="AB17" s="490">
        <v>3</v>
      </c>
      <c r="AC17" s="489">
        <v>0</v>
      </c>
      <c r="AD17" s="488">
        <v>0</v>
      </c>
      <c r="AF17" t="str">
        <f t="shared" si="5"/>
        <v>SI</v>
      </c>
      <c r="AG17" t="str">
        <f t="shared" si="6"/>
        <v>SI</v>
      </c>
      <c r="AH17" t="str">
        <f t="shared" si="7"/>
        <v>SI</v>
      </c>
      <c r="AI17" t="str">
        <f t="shared" si="8"/>
        <v>SI</v>
      </c>
    </row>
    <row r="18" spans="5:35" ht="15.75" thickBot="1" x14ac:dyDescent="0.3">
      <c r="E18" s="469"/>
      <c r="F18" s="499">
        <v>7</v>
      </c>
      <c r="G18" s="499">
        <v>0</v>
      </c>
      <c r="H18" s="498">
        <f t="shared" si="0"/>
        <v>3</v>
      </c>
      <c r="K18" s="498">
        <f t="shared" si="1"/>
        <v>4</v>
      </c>
      <c r="N18" s="498">
        <f t="shared" si="2"/>
        <v>0</v>
      </c>
      <c r="Q18" s="487">
        <f t="shared" si="3"/>
        <v>0</v>
      </c>
      <c r="W18">
        <f t="shared" si="4"/>
        <v>7</v>
      </c>
      <c r="Y18" s="497">
        <v>7</v>
      </c>
      <c r="Z18" s="497">
        <v>0</v>
      </c>
      <c r="AA18" s="491">
        <v>3</v>
      </c>
      <c r="AB18" s="490">
        <v>4</v>
      </c>
      <c r="AC18" s="489">
        <v>0</v>
      </c>
      <c r="AD18" s="488">
        <v>0</v>
      </c>
      <c r="AF18" t="str">
        <f t="shared" si="5"/>
        <v>SI</v>
      </c>
      <c r="AG18" t="str">
        <f t="shared" si="6"/>
        <v>SI</v>
      </c>
      <c r="AH18" t="str">
        <f t="shared" si="7"/>
        <v>SI</v>
      </c>
      <c r="AI18" t="str">
        <f t="shared" si="8"/>
        <v>SI</v>
      </c>
    </row>
    <row r="19" spans="5:35" ht="15.75" thickBot="1" x14ac:dyDescent="0.3">
      <c r="E19" s="469"/>
      <c r="F19" s="499">
        <v>8</v>
      </c>
      <c r="G19" s="499">
        <v>0</v>
      </c>
      <c r="H19" s="498">
        <f t="shared" si="0"/>
        <v>3</v>
      </c>
      <c r="K19" s="498">
        <f t="shared" si="1"/>
        <v>5</v>
      </c>
      <c r="N19" s="498">
        <f t="shared" si="2"/>
        <v>0</v>
      </c>
      <c r="Q19" s="487">
        <f t="shared" si="3"/>
        <v>0</v>
      </c>
      <c r="W19">
        <f t="shared" si="4"/>
        <v>8</v>
      </c>
      <c r="Y19" s="497">
        <v>8</v>
      </c>
      <c r="Z19" s="497">
        <v>0</v>
      </c>
      <c r="AA19" s="491">
        <v>3</v>
      </c>
      <c r="AB19" s="490">
        <v>5</v>
      </c>
      <c r="AC19" s="489">
        <v>0</v>
      </c>
      <c r="AD19" s="488">
        <v>0</v>
      </c>
      <c r="AF19" t="str">
        <f t="shared" si="5"/>
        <v>SI</v>
      </c>
      <c r="AG19" t="str">
        <f t="shared" si="6"/>
        <v>SI</v>
      </c>
      <c r="AH19" t="str">
        <f t="shared" si="7"/>
        <v>SI</v>
      </c>
      <c r="AI19" t="str">
        <f t="shared" si="8"/>
        <v>SI</v>
      </c>
    </row>
    <row r="20" spans="5:35" ht="15.75" thickBot="1" x14ac:dyDescent="0.3">
      <c r="E20" s="469"/>
      <c r="F20" s="499">
        <v>9</v>
      </c>
      <c r="G20" s="499">
        <v>0</v>
      </c>
      <c r="H20" s="498">
        <f t="shared" si="0"/>
        <v>3</v>
      </c>
      <c r="K20" s="498">
        <f t="shared" si="1"/>
        <v>6</v>
      </c>
      <c r="N20" s="498">
        <f t="shared" si="2"/>
        <v>0</v>
      </c>
      <c r="Q20" s="487">
        <f t="shared" si="3"/>
        <v>0</v>
      </c>
      <c r="W20">
        <f t="shared" si="4"/>
        <v>9</v>
      </c>
      <c r="Y20" s="497">
        <v>9</v>
      </c>
      <c r="Z20" s="497">
        <v>0</v>
      </c>
      <c r="AA20" s="491">
        <v>3</v>
      </c>
      <c r="AB20" s="490">
        <v>6</v>
      </c>
      <c r="AC20" s="489">
        <v>0</v>
      </c>
      <c r="AD20" s="488">
        <v>0</v>
      </c>
      <c r="AF20" t="str">
        <f t="shared" si="5"/>
        <v>SI</v>
      </c>
      <c r="AG20" t="str">
        <f t="shared" si="6"/>
        <v>SI</v>
      </c>
      <c r="AH20" t="str">
        <f t="shared" si="7"/>
        <v>SI</v>
      </c>
      <c r="AI20" t="str">
        <f t="shared" si="8"/>
        <v>SI</v>
      </c>
    </row>
    <row r="21" spans="5:35" ht="15.75" thickBot="1" x14ac:dyDescent="0.3">
      <c r="E21" s="469"/>
      <c r="F21" s="499">
        <v>10</v>
      </c>
      <c r="G21" s="499">
        <v>0</v>
      </c>
      <c r="H21" s="498">
        <f t="shared" si="0"/>
        <v>3</v>
      </c>
      <c r="K21" s="498">
        <f t="shared" si="1"/>
        <v>7</v>
      </c>
      <c r="N21" s="498">
        <f t="shared" si="2"/>
        <v>0</v>
      </c>
      <c r="Q21" s="487">
        <f t="shared" si="3"/>
        <v>0</v>
      </c>
      <c r="W21">
        <f t="shared" si="4"/>
        <v>10</v>
      </c>
      <c r="Y21" s="497">
        <v>10</v>
      </c>
      <c r="Z21" s="497">
        <v>0</v>
      </c>
      <c r="AA21" s="491">
        <v>3</v>
      </c>
      <c r="AB21" s="490">
        <v>7</v>
      </c>
      <c r="AC21" s="489">
        <v>0</v>
      </c>
      <c r="AD21" s="488">
        <v>0</v>
      </c>
      <c r="AF21" t="str">
        <f t="shared" si="5"/>
        <v>SI</v>
      </c>
      <c r="AG21" t="str">
        <f t="shared" si="6"/>
        <v>SI</v>
      </c>
      <c r="AH21" t="str">
        <f t="shared" si="7"/>
        <v>SI</v>
      </c>
      <c r="AI21" t="str">
        <f t="shared" si="8"/>
        <v>SI</v>
      </c>
    </row>
    <row r="22" spans="5:35" ht="15.75" thickBot="1" x14ac:dyDescent="0.3">
      <c r="E22" s="469"/>
      <c r="F22" s="499">
        <v>11</v>
      </c>
      <c r="G22" s="499">
        <v>0</v>
      </c>
      <c r="H22" s="498">
        <f t="shared" si="0"/>
        <v>3</v>
      </c>
      <c r="K22" s="498">
        <f t="shared" si="1"/>
        <v>8</v>
      </c>
      <c r="N22" s="498">
        <f t="shared" si="2"/>
        <v>0</v>
      </c>
      <c r="Q22" s="487">
        <f t="shared" si="3"/>
        <v>0</v>
      </c>
      <c r="W22">
        <f t="shared" si="4"/>
        <v>11</v>
      </c>
      <c r="Y22" s="497">
        <v>11</v>
      </c>
      <c r="Z22" s="497">
        <v>0</v>
      </c>
      <c r="AA22" s="491">
        <v>3</v>
      </c>
      <c r="AB22" s="490">
        <v>8</v>
      </c>
      <c r="AC22" s="489">
        <v>0</v>
      </c>
      <c r="AD22" s="488">
        <v>0</v>
      </c>
      <c r="AF22" t="str">
        <f t="shared" si="5"/>
        <v>SI</v>
      </c>
      <c r="AG22" t="str">
        <f t="shared" si="6"/>
        <v>SI</v>
      </c>
      <c r="AH22" t="str">
        <f t="shared" si="7"/>
        <v>SI</v>
      </c>
      <c r="AI22" t="str">
        <f t="shared" si="8"/>
        <v>SI</v>
      </c>
    </row>
    <row r="23" spans="5:35" ht="15.75" thickBot="1" x14ac:dyDescent="0.3">
      <c r="E23" s="469"/>
      <c r="F23" s="499">
        <v>12</v>
      </c>
      <c r="G23" s="499">
        <v>0</v>
      </c>
      <c r="H23" s="498">
        <f t="shared" si="0"/>
        <v>3</v>
      </c>
      <c r="K23" s="498">
        <f t="shared" si="1"/>
        <v>9</v>
      </c>
      <c r="N23" s="498">
        <f t="shared" si="2"/>
        <v>0</v>
      </c>
      <c r="Q23" s="487">
        <f t="shared" si="3"/>
        <v>0</v>
      </c>
      <c r="W23">
        <f t="shared" si="4"/>
        <v>12</v>
      </c>
      <c r="Y23" s="497">
        <v>12</v>
      </c>
      <c r="Z23" s="497">
        <v>0</v>
      </c>
      <c r="AA23" s="491">
        <v>3</v>
      </c>
      <c r="AB23" s="490">
        <v>9</v>
      </c>
      <c r="AC23" s="489">
        <v>0</v>
      </c>
      <c r="AD23" s="488">
        <v>0</v>
      </c>
      <c r="AF23" t="str">
        <f t="shared" si="5"/>
        <v>SI</v>
      </c>
      <c r="AG23" t="str">
        <f t="shared" si="6"/>
        <v>SI</v>
      </c>
      <c r="AH23" t="str">
        <f t="shared" si="7"/>
        <v>SI</v>
      </c>
      <c r="AI23" t="str">
        <f t="shared" si="8"/>
        <v>SI</v>
      </c>
    </row>
    <row r="24" spans="5:35" ht="15.75" thickBot="1" x14ac:dyDescent="0.3">
      <c r="E24" s="469"/>
      <c r="F24" s="499">
        <v>13</v>
      </c>
      <c r="G24" s="499">
        <v>0</v>
      </c>
      <c r="H24" s="498">
        <f t="shared" si="0"/>
        <v>3</v>
      </c>
      <c r="K24" s="498">
        <f t="shared" si="1"/>
        <v>10</v>
      </c>
      <c r="N24" s="498">
        <f t="shared" si="2"/>
        <v>0</v>
      </c>
      <c r="Q24" s="487">
        <f t="shared" si="3"/>
        <v>0</v>
      </c>
      <c r="W24">
        <f t="shared" si="4"/>
        <v>13</v>
      </c>
      <c r="Y24" s="497">
        <v>13</v>
      </c>
      <c r="Z24" s="497">
        <v>0</v>
      </c>
      <c r="AA24" s="491">
        <v>3</v>
      </c>
      <c r="AB24" s="490">
        <v>10</v>
      </c>
      <c r="AC24" s="489">
        <v>0</v>
      </c>
      <c r="AD24" s="488">
        <v>0</v>
      </c>
      <c r="AF24" t="str">
        <f t="shared" si="5"/>
        <v>SI</v>
      </c>
      <c r="AG24" t="str">
        <f t="shared" si="6"/>
        <v>SI</v>
      </c>
      <c r="AH24" t="str">
        <f t="shared" si="7"/>
        <v>SI</v>
      </c>
      <c r="AI24" t="str">
        <f t="shared" si="8"/>
        <v>SI</v>
      </c>
    </row>
    <row r="25" spans="5:35" ht="15.75" thickBot="1" x14ac:dyDescent="0.3">
      <c r="E25" s="469"/>
      <c r="F25" s="499">
        <v>14</v>
      </c>
      <c r="G25" s="499">
        <v>0</v>
      </c>
      <c r="H25" s="498">
        <f t="shared" si="0"/>
        <v>3</v>
      </c>
      <c r="K25" s="498">
        <f t="shared" si="1"/>
        <v>11</v>
      </c>
      <c r="N25" s="498">
        <f t="shared" si="2"/>
        <v>0</v>
      </c>
      <c r="Q25" s="487">
        <f t="shared" si="3"/>
        <v>0</v>
      </c>
      <c r="W25">
        <f t="shared" si="4"/>
        <v>14</v>
      </c>
      <c r="Y25" s="497">
        <v>14</v>
      </c>
      <c r="Z25" s="497">
        <v>0</v>
      </c>
      <c r="AA25" s="491">
        <v>3</v>
      </c>
      <c r="AB25" s="490">
        <v>11</v>
      </c>
      <c r="AC25" s="489">
        <v>0</v>
      </c>
      <c r="AD25" s="488">
        <v>0</v>
      </c>
      <c r="AF25" t="str">
        <f t="shared" si="5"/>
        <v>SI</v>
      </c>
      <c r="AG25" t="str">
        <f t="shared" si="6"/>
        <v>SI</v>
      </c>
      <c r="AH25" t="str">
        <f t="shared" si="7"/>
        <v>SI</v>
      </c>
      <c r="AI25" t="str">
        <f t="shared" si="8"/>
        <v>SI</v>
      </c>
    </row>
    <row r="26" spans="5:35" ht="15.75" thickBot="1" x14ac:dyDescent="0.3">
      <c r="E26" s="469"/>
      <c r="F26" s="499">
        <v>15</v>
      </c>
      <c r="G26" s="499">
        <v>0</v>
      </c>
      <c r="H26" s="498">
        <f t="shared" si="0"/>
        <v>3</v>
      </c>
      <c r="K26" s="498">
        <f t="shared" si="1"/>
        <v>12</v>
      </c>
      <c r="N26" s="498">
        <f t="shared" si="2"/>
        <v>0</v>
      </c>
      <c r="Q26" s="487">
        <f t="shared" si="3"/>
        <v>0</v>
      </c>
      <c r="W26">
        <f t="shared" si="4"/>
        <v>15</v>
      </c>
      <c r="Y26" s="497">
        <v>15</v>
      </c>
      <c r="Z26" s="497">
        <v>0</v>
      </c>
      <c r="AA26" s="491">
        <v>3</v>
      </c>
      <c r="AB26" s="490">
        <v>12</v>
      </c>
      <c r="AC26" s="489">
        <v>0</v>
      </c>
      <c r="AD26" s="488">
        <v>0</v>
      </c>
      <c r="AF26" t="str">
        <f t="shared" si="5"/>
        <v>SI</v>
      </c>
      <c r="AG26" t="str">
        <f t="shared" si="6"/>
        <v>SI</v>
      </c>
      <c r="AH26" t="str">
        <f t="shared" si="7"/>
        <v>SI</v>
      </c>
      <c r="AI26" t="str">
        <f t="shared" si="8"/>
        <v>SI</v>
      </c>
    </row>
    <row r="27" spans="5:35" ht="15.75" thickBot="1" x14ac:dyDescent="0.3">
      <c r="E27" s="469"/>
      <c r="F27" s="499">
        <v>16</v>
      </c>
      <c r="G27" s="499">
        <v>0</v>
      </c>
      <c r="H27" s="498">
        <f t="shared" si="0"/>
        <v>3</v>
      </c>
      <c r="K27" s="498">
        <f t="shared" si="1"/>
        <v>12</v>
      </c>
      <c r="N27" s="498">
        <f t="shared" si="2"/>
        <v>1</v>
      </c>
      <c r="Q27" s="487">
        <f t="shared" si="3"/>
        <v>0</v>
      </c>
      <c r="W27">
        <f t="shared" si="4"/>
        <v>16</v>
      </c>
      <c r="Y27" s="497">
        <v>16</v>
      </c>
      <c r="Z27" s="497">
        <v>0</v>
      </c>
      <c r="AA27" s="491">
        <v>3</v>
      </c>
      <c r="AB27" s="490">
        <v>13</v>
      </c>
      <c r="AC27" s="489">
        <v>0</v>
      </c>
      <c r="AD27" s="488">
        <v>0</v>
      </c>
      <c r="AF27" t="str">
        <f t="shared" si="5"/>
        <v>SI</v>
      </c>
      <c r="AG27" t="str">
        <f t="shared" si="6"/>
        <v>NO</v>
      </c>
      <c r="AH27" t="str">
        <f t="shared" si="7"/>
        <v>NO</v>
      </c>
      <c r="AI27" t="str">
        <f t="shared" si="8"/>
        <v>SI</v>
      </c>
    </row>
    <row r="28" spans="5:35" ht="15.75" thickBot="1" x14ac:dyDescent="0.3">
      <c r="E28" s="469"/>
      <c r="F28" s="499">
        <v>17</v>
      </c>
      <c r="G28" s="499">
        <v>0</v>
      </c>
      <c r="H28" s="498">
        <f t="shared" si="0"/>
        <v>3</v>
      </c>
      <c r="K28" s="498">
        <f t="shared" si="1"/>
        <v>12</v>
      </c>
      <c r="N28" s="498">
        <f t="shared" si="2"/>
        <v>2</v>
      </c>
      <c r="Q28" s="487">
        <f t="shared" si="3"/>
        <v>0</v>
      </c>
      <c r="W28">
        <f t="shared" si="4"/>
        <v>17</v>
      </c>
      <c r="Y28" s="497">
        <v>17</v>
      </c>
      <c r="Z28" s="497">
        <v>0</v>
      </c>
      <c r="AA28" s="491">
        <v>3</v>
      </c>
      <c r="AB28" s="490">
        <v>14</v>
      </c>
      <c r="AC28" s="489">
        <v>0</v>
      </c>
      <c r="AD28" s="488">
        <v>0</v>
      </c>
      <c r="AF28" t="str">
        <f t="shared" si="5"/>
        <v>SI</v>
      </c>
      <c r="AG28" t="str">
        <f t="shared" si="6"/>
        <v>NO</v>
      </c>
      <c r="AH28" t="str">
        <f t="shared" si="7"/>
        <v>NO</v>
      </c>
      <c r="AI28" t="str">
        <f t="shared" si="8"/>
        <v>SI</v>
      </c>
    </row>
    <row r="29" spans="5:35" ht="15.75" thickBot="1" x14ac:dyDescent="0.3">
      <c r="E29" s="469"/>
      <c r="F29" s="499">
        <v>18</v>
      </c>
      <c r="G29" s="499">
        <v>0</v>
      </c>
      <c r="H29" s="498">
        <f t="shared" si="0"/>
        <v>3</v>
      </c>
      <c r="K29" s="498">
        <f t="shared" si="1"/>
        <v>12</v>
      </c>
      <c r="N29" s="498">
        <f t="shared" si="2"/>
        <v>3</v>
      </c>
      <c r="Q29" s="487">
        <f t="shared" si="3"/>
        <v>0</v>
      </c>
      <c r="W29">
        <f t="shared" si="4"/>
        <v>18</v>
      </c>
      <c r="Y29" s="497">
        <v>18</v>
      </c>
      <c r="Z29" s="497">
        <v>0</v>
      </c>
      <c r="AA29" s="491">
        <v>3</v>
      </c>
      <c r="AB29" s="490">
        <v>15</v>
      </c>
      <c r="AC29" s="489">
        <v>0</v>
      </c>
      <c r="AD29" s="488">
        <v>0</v>
      </c>
      <c r="AF29" t="str">
        <f t="shared" si="5"/>
        <v>SI</v>
      </c>
      <c r="AG29" t="str">
        <f t="shared" si="6"/>
        <v>NO</v>
      </c>
      <c r="AH29" t="str">
        <f t="shared" si="7"/>
        <v>NO</v>
      </c>
      <c r="AI29" t="str">
        <f t="shared" si="8"/>
        <v>SI</v>
      </c>
    </row>
    <row r="30" spans="5:35" ht="15.75" thickBot="1" x14ac:dyDescent="0.3">
      <c r="E30" s="469"/>
      <c r="F30" s="499">
        <v>19</v>
      </c>
      <c r="G30" s="499">
        <v>0</v>
      </c>
      <c r="H30" s="498">
        <f t="shared" si="0"/>
        <v>3</v>
      </c>
      <c r="K30" s="498">
        <f t="shared" si="1"/>
        <v>12</v>
      </c>
      <c r="N30" s="498">
        <f t="shared" si="2"/>
        <v>4</v>
      </c>
      <c r="Q30" s="487">
        <f t="shared" si="3"/>
        <v>0</v>
      </c>
      <c r="W30">
        <f t="shared" si="4"/>
        <v>19</v>
      </c>
      <c r="Y30" s="497">
        <v>19</v>
      </c>
      <c r="Z30" s="497">
        <v>0</v>
      </c>
      <c r="AA30" s="491">
        <v>3</v>
      </c>
      <c r="AB30" s="490">
        <v>12</v>
      </c>
      <c r="AC30" s="489">
        <v>4</v>
      </c>
      <c r="AD30" s="488">
        <v>0</v>
      </c>
      <c r="AF30" t="str">
        <f t="shared" si="5"/>
        <v>SI</v>
      </c>
      <c r="AG30" t="str">
        <f t="shared" si="6"/>
        <v>SI</v>
      </c>
      <c r="AH30" t="str">
        <f t="shared" si="7"/>
        <v>SI</v>
      </c>
      <c r="AI30" t="str">
        <f t="shared" si="8"/>
        <v>SI</v>
      </c>
    </row>
    <row r="31" spans="5:35" ht="15.75" thickBot="1" x14ac:dyDescent="0.3">
      <c r="E31" s="469"/>
      <c r="F31" s="499">
        <v>20</v>
      </c>
      <c r="G31" s="499">
        <v>0</v>
      </c>
      <c r="H31" s="498">
        <f t="shared" si="0"/>
        <v>3</v>
      </c>
      <c r="K31" s="498">
        <f t="shared" si="1"/>
        <v>12</v>
      </c>
      <c r="N31" s="498">
        <f t="shared" si="2"/>
        <v>5</v>
      </c>
      <c r="Q31" s="487">
        <f t="shared" si="3"/>
        <v>0</v>
      </c>
      <c r="W31">
        <f t="shared" si="4"/>
        <v>20</v>
      </c>
      <c r="Y31" s="497">
        <v>20</v>
      </c>
      <c r="Z31" s="497">
        <v>0</v>
      </c>
      <c r="AA31" s="491">
        <v>3</v>
      </c>
      <c r="AB31" s="490">
        <v>12</v>
      </c>
      <c r="AC31" s="489">
        <v>5</v>
      </c>
      <c r="AD31" s="488">
        <v>0</v>
      </c>
      <c r="AF31" t="str">
        <f t="shared" si="5"/>
        <v>SI</v>
      </c>
      <c r="AG31" t="str">
        <f t="shared" si="6"/>
        <v>SI</v>
      </c>
      <c r="AH31" t="str">
        <f t="shared" si="7"/>
        <v>SI</v>
      </c>
      <c r="AI31" t="str">
        <f t="shared" si="8"/>
        <v>SI</v>
      </c>
    </row>
    <row r="32" spans="5:35" ht="15.75" thickBot="1" x14ac:dyDescent="0.3">
      <c r="E32" s="469"/>
      <c r="F32" s="499">
        <v>21</v>
      </c>
      <c r="G32" s="499">
        <v>0</v>
      </c>
      <c r="H32" s="498">
        <f t="shared" si="0"/>
        <v>3</v>
      </c>
      <c r="K32" s="498">
        <f t="shared" si="1"/>
        <v>12</v>
      </c>
      <c r="N32" s="498">
        <f t="shared" si="2"/>
        <v>5</v>
      </c>
      <c r="Q32" s="487">
        <f t="shared" si="3"/>
        <v>1</v>
      </c>
      <c r="W32">
        <f t="shared" si="4"/>
        <v>21</v>
      </c>
      <c r="Y32" s="497">
        <v>21</v>
      </c>
      <c r="Z32" s="497">
        <v>0</v>
      </c>
      <c r="AA32" s="491">
        <v>3</v>
      </c>
      <c r="AB32" s="490">
        <v>12</v>
      </c>
      <c r="AC32" s="489">
        <v>5</v>
      </c>
      <c r="AD32" s="488">
        <v>1</v>
      </c>
      <c r="AF32" t="str">
        <f t="shared" si="5"/>
        <v>SI</v>
      </c>
      <c r="AG32" t="str">
        <f t="shared" si="6"/>
        <v>SI</v>
      </c>
      <c r="AH32" t="str">
        <f t="shared" si="7"/>
        <v>SI</v>
      </c>
      <c r="AI32" t="str">
        <f t="shared" si="8"/>
        <v>SI</v>
      </c>
    </row>
    <row r="33" spans="5:35" ht="15.75" thickBot="1" x14ac:dyDescent="0.3">
      <c r="E33" s="469"/>
      <c r="F33" s="499">
        <v>22</v>
      </c>
      <c r="G33" s="499">
        <v>0</v>
      </c>
      <c r="H33" s="498">
        <f t="shared" si="0"/>
        <v>3</v>
      </c>
      <c r="K33" s="498">
        <f t="shared" si="1"/>
        <v>12</v>
      </c>
      <c r="N33" s="498">
        <f t="shared" si="2"/>
        <v>5</v>
      </c>
      <c r="Q33" s="487">
        <f t="shared" si="3"/>
        <v>2</v>
      </c>
      <c r="W33">
        <f t="shared" si="4"/>
        <v>22</v>
      </c>
      <c r="Y33" s="497">
        <v>22</v>
      </c>
      <c r="Z33" s="497">
        <v>0</v>
      </c>
      <c r="AA33" s="491">
        <v>3</v>
      </c>
      <c r="AB33" s="490">
        <v>12</v>
      </c>
      <c r="AC33" s="489">
        <v>5</v>
      </c>
      <c r="AD33" s="488">
        <v>2</v>
      </c>
      <c r="AF33" t="str">
        <f t="shared" si="5"/>
        <v>SI</v>
      </c>
      <c r="AG33" t="str">
        <f t="shared" si="6"/>
        <v>SI</v>
      </c>
      <c r="AH33" t="str">
        <f t="shared" si="7"/>
        <v>SI</v>
      </c>
      <c r="AI33" t="str">
        <f t="shared" si="8"/>
        <v>SI</v>
      </c>
    </row>
    <row r="34" spans="5:35" ht="15.75" thickBot="1" x14ac:dyDescent="0.3">
      <c r="E34" s="469"/>
      <c r="F34" s="499">
        <v>23</v>
      </c>
      <c r="G34" s="499">
        <v>0</v>
      </c>
      <c r="H34" s="498">
        <f t="shared" si="0"/>
        <v>3</v>
      </c>
      <c r="K34" s="498">
        <f t="shared" si="1"/>
        <v>12</v>
      </c>
      <c r="N34" s="498">
        <f t="shared" si="2"/>
        <v>5</v>
      </c>
      <c r="Q34" s="487">
        <f t="shared" si="3"/>
        <v>3</v>
      </c>
      <c r="W34">
        <f t="shared" si="4"/>
        <v>23</v>
      </c>
      <c r="Y34" s="497">
        <v>23</v>
      </c>
      <c r="Z34" s="497">
        <v>0</v>
      </c>
      <c r="AA34" s="491">
        <v>3</v>
      </c>
      <c r="AB34" s="490">
        <v>12</v>
      </c>
      <c r="AC34" s="489">
        <v>5</v>
      </c>
      <c r="AD34" s="488">
        <v>3</v>
      </c>
      <c r="AF34" t="str">
        <f t="shared" si="5"/>
        <v>SI</v>
      </c>
      <c r="AG34" t="str">
        <f t="shared" si="6"/>
        <v>SI</v>
      </c>
      <c r="AH34" t="str">
        <f t="shared" si="7"/>
        <v>SI</v>
      </c>
      <c r="AI34" t="str">
        <f t="shared" si="8"/>
        <v>SI</v>
      </c>
    </row>
    <row r="35" spans="5:35" ht="15.75" thickBot="1" x14ac:dyDescent="0.3">
      <c r="E35" s="469"/>
      <c r="F35" s="499">
        <v>24</v>
      </c>
      <c r="G35" s="499">
        <v>0</v>
      </c>
      <c r="H35" s="498">
        <f t="shared" si="0"/>
        <v>3</v>
      </c>
      <c r="K35" s="498">
        <f t="shared" si="1"/>
        <v>12</v>
      </c>
      <c r="N35" s="498">
        <f t="shared" si="2"/>
        <v>5</v>
      </c>
      <c r="Q35" s="487">
        <f t="shared" si="3"/>
        <v>4</v>
      </c>
      <c r="W35">
        <f t="shared" si="4"/>
        <v>24</v>
      </c>
      <c r="Y35" s="497">
        <v>24</v>
      </c>
      <c r="Z35" s="497">
        <v>0</v>
      </c>
      <c r="AA35" s="491">
        <v>3</v>
      </c>
      <c r="AB35" s="490">
        <v>12</v>
      </c>
      <c r="AC35" s="489">
        <v>5</v>
      </c>
      <c r="AD35" s="488">
        <v>4</v>
      </c>
      <c r="AF35" t="str">
        <f t="shared" si="5"/>
        <v>SI</v>
      </c>
      <c r="AG35" t="str">
        <f t="shared" si="6"/>
        <v>SI</v>
      </c>
      <c r="AH35" t="str">
        <f t="shared" si="7"/>
        <v>SI</v>
      </c>
      <c r="AI35" t="str">
        <f t="shared" si="8"/>
        <v>SI</v>
      </c>
    </row>
    <row r="36" spans="5:35" ht="15.75" thickBot="1" x14ac:dyDescent="0.3">
      <c r="E36" s="469"/>
      <c r="F36" s="499">
        <v>25</v>
      </c>
      <c r="G36" s="499">
        <v>0</v>
      </c>
      <c r="H36" s="498">
        <f t="shared" si="0"/>
        <v>3</v>
      </c>
      <c r="K36" s="498">
        <f t="shared" si="1"/>
        <v>12</v>
      </c>
      <c r="N36" s="498">
        <f t="shared" si="2"/>
        <v>5</v>
      </c>
      <c r="Q36" s="487">
        <f t="shared" si="3"/>
        <v>5</v>
      </c>
      <c r="W36">
        <f t="shared" si="4"/>
        <v>25</v>
      </c>
      <c r="Y36" s="497">
        <v>25</v>
      </c>
      <c r="Z36" s="497">
        <v>0</v>
      </c>
      <c r="AA36" s="491">
        <v>3</v>
      </c>
      <c r="AB36" s="490">
        <v>12</v>
      </c>
      <c r="AC36" s="489">
        <v>5</v>
      </c>
      <c r="AD36" s="488">
        <v>5</v>
      </c>
      <c r="AF36" t="str">
        <f t="shared" si="5"/>
        <v>SI</v>
      </c>
      <c r="AG36" t="str">
        <f t="shared" si="6"/>
        <v>SI</v>
      </c>
      <c r="AH36" t="str">
        <f t="shared" si="7"/>
        <v>SI</v>
      </c>
      <c r="AI36" t="str">
        <f t="shared" si="8"/>
        <v>SI</v>
      </c>
    </row>
    <row r="37" spans="5:35" ht="15.75" thickBot="1" x14ac:dyDescent="0.3">
      <c r="E37" s="469"/>
      <c r="F37" s="499">
        <v>26</v>
      </c>
      <c r="G37" s="499">
        <v>0</v>
      </c>
      <c r="H37" s="498">
        <f t="shared" si="0"/>
        <v>3</v>
      </c>
      <c r="K37" s="498">
        <f t="shared" si="1"/>
        <v>12</v>
      </c>
      <c r="N37" s="498">
        <f t="shared" si="2"/>
        <v>5</v>
      </c>
      <c r="Q37" s="487">
        <f t="shared" si="3"/>
        <v>6</v>
      </c>
      <c r="W37">
        <f t="shared" si="4"/>
        <v>26</v>
      </c>
      <c r="Y37" s="497">
        <v>26</v>
      </c>
      <c r="Z37" s="497">
        <v>0</v>
      </c>
      <c r="AA37" s="491">
        <v>3</v>
      </c>
      <c r="AB37" s="490">
        <v>12</v>
      </c>
      <c r="AC37" s="489">
        <v>5</v>
      </c>
      <c r="AD37" s="488">
        <v>6</v>
      </c>
      <c r="AF37" t="str">
        <f t="shared" si="5"/>
        <v>SI</v>
      </c>
      <c r="AG37" t="str">
        <f t="shared" si="6"/>
        <v>SI</v>
      </c>
      <c r="AH37" t="str">
        <f t="shared" si="7"/>
        <v>SI</v>
      </c>
      <c r="AI37" t="str">
        <f t="shared" si="8"/>
        <v>SI</v>
      </c>
    </row>
    <row r="38" spans="5:35" ht="15.75" thickBot="1" x14ac:dyDescent="0.3">
      <c r="E38" s="469"/>
      <c r="F38" s="499">
        <v>27</v>
      </c>
      <c r="G38" s="499">
        <v>0</v>
      </c>
      <c r="H38" s="498">
        <f t="shared" si="0"/>
        <v>3</v>
      </c>
      <c r="K38" s="498">
        <f t="shared" si="1"/>
        <v>12</v>
      </c>
      <c r="N38" s="498">
        <f t="shared" si="2"/>
        <v>5</v>
      </c>
      <c r="Q38" s="487">
        <f t="shared" si="3"/>
        <v>7</v>
      </c>
      <c r="W38">
        <f t="shared" si="4"/>
        <v>27</v>
      </c>
      <c r="Y38" s="497">
        <v>27</v>
      </c>
      <c r="Z38" s="497">
        <v>0</v>
      </c>
      <c r="AA38" s="491">
        <v>3</v>
      </c>
      <c r="AB38" s="490">
        <v>12</v>
      </c>
      <c r="AC38" s="489">
        <v>5</v>
      </c>
      <c r="AD38" s="488">
        <v>7</v>
      </c>
      <c r="AF38" t="str">
        <f t="shared" si="5"/>
        <v>SI</v>
      </c>
      <c r="AG38" t="str">
        <f t="shared" si="6"/>
        <v>SI</v>
      </c>
      <c r="AH38" t="str">
        <f t="shared" si="7"/>
        <v>SI</v>
      </c>
      <c r="AI38" t="str">
        <f t="shared" si="8"/>
        <v>SI</v>
      </c>
    </row>
    <row r="39" spans="5:35" ht="15.75" thickBot="1" x14ac:dyDescent="0.3">
      <c r="E39" s="469"/>
      <c r="F39" s="499">
        <v>28</v>
      </c>
      <c r="G39" s="499">
        <v>0</v>
      </c>
      <c r="H39" s="498">
        <f t="shared" si="0"/>
        <v>3</v>
      </c>
      <c r="K39" s="498">
        <f t="shared" si="1"/>
        <v>12</v>
      </c>
      <c r="N39" s="498">
        <f t="shared" si="2"/>
        <v>5</v>
      </c>
      <c r="Q39" s="487">
        <f t="shared" si="3"/>
        <v>8</v>
      </c>
      <c r="W39">
        <f t="shared" si="4"/>
        <v>28</v>
      </c>
      <c r="Y39" s="497">
        <v>28</v>
      </c>
      <c r="Z39" s="497">
        <v>0</v>
      </c>
      <c r="AA39" s="491">
        <v>3</v>
      </c>
      <c r="AB39" s="490">
        <v>12</v>
      </c>
      <c r="AC39" s="489">
        <v>5</v>
      </c>
      <c r="AD39" s="488">
        <v>8</v>
      </c>
      <c r="AF39" t="str">
        <f t="shared" si="5"/>
        <v>SI</v>
      </c>
      <c r="AG39" t="str">
        <f t="shared" si="6"/>
        <v>SI</v>
      </c>
      <c r="AH39" t="str">
        <f t="shared" si="7"/>
        <v>SI</v>
      </c>
      <c r="AI39" t="str">
        <f t="shared" si="8"/>
        <v>SI</v>
      </c>
    </row>
    <row r="40" spans="5:35" ht="15.75" thickBot="1" x14ac:dyDescent="0.3">
      <c r="E40" s="469"/>
      <c r="F40" s="499">
        <v>29</v>
      </c>
      <c r="G40" s="499">
        <v>0</v>
      </c>
      <c r="H40" s="498">
        <f t="shared" si="0"/>
        <v>3</v>
      </c>
      <c r="K40" s="498">
        <f t="shared" si="1"/>
        <v>12</v>
      </c>
      <c r="N40" s="498">
        <f t="shared" si="2"/>
        <v>5</v>
      </c>
      <c r="Q40" s="487">
        <f t="shared" si="3"/>
        <v>9</v>
      </c>
      <c r="W40">
        <f t="shared" si="4"/>
        <v>29</v>
      </c>
      <c r="Y40" s="497">
        <v>29</v>
      </c>
      <c r="Z40" s="497">
        <v>0</v>
      </c>
      <c r="AA40" s="491">
        <v>3</v>
      </c>
      <c r="AB40" s="490">
        <v>12</v>
      </c>
      <c r="AC40" s="489">
        <v>5</v>
      </c>
      <c r="AD40" s="488">
        <v>9</v>
      </c>
      <c r="AF40" t="str">
        <f t="shared" si="5"/>
        <v>SI</v>
      </c>
      <c r="AG40" t="str">
        <f t="shared" si="6"/>
        <v>SI</v>
      </c>
      <c r="AH40" t="str">
        <f t="shared" si="7"/>
        <v>SI</v>
      </c>
      <c r="AI40" t="str">
        <f t="shared" si="8"/>
        <v>SI</v>
      </c>
    </row>
    <row r="41" spans="5:35" ht="15.75" thickBot="1" x14ac:dyDescent="0.3">
      <c r="E41" s="469"/>
      <c r="F41" s="499">
        <v>30</v>
      </c>
      <c r="G41" s="499">
        <v>0</v>
      </c>
      <c r="H41" s="498">
        <f t="shared" si="0"/>
        <v>3</v>
      </c>
      <c r="K41" s="498">
        <f t="shared" si="1"/>
        <v>12</v>
      </c>
      <c r="N41" s="498">
        <f t="shared" si="2"/>
        <v>5</v>
      </c>
      <c r="Q41" s="487">
        <f t="shared" si="3"/>
        <v>10</v>
      </c>
      <c r="W41">
        <f t="shared" si="4"/>
        <v>30</v>
      </c>
      <c r="Y41" s="497">
        <v>30</v>
      </c>
      <c r="Z41" s="497">
        <v>0</v>
      </c>
      <c r="AA41" s="491">
        <v>3</v>
      </c>
      <c r="AB41" s="490">
        <v>12</v>
      </c>
      <c r="AC41" s="489">
        <v>5</v>
      </c>
      <c r="AD41" s="488">
        <v>10</v>
      </c>
      <c r="AF41" t="str">
        <f t="shared" si="5"/>
        <v>SI</v>
      </c>
      <c r="AG41" t="str">
        <f t="shared" si="6"/>
        <v>SI</v>
      </c>
      <c r="AH41" t="str">
        <f t="shared" si="7"/>
        <v>SI</v>
      </c>
      <c r="AI41" t="str">
        <f t="shared" si="8"/>
        <v>SI</v>
      </c>
    </row>
    <row r="42" spans="5:35" ht="15.75" thickBot="1" x14ac:dyDescent="0.3">
      <c r="E42" s="469"/>
      <c r="F42" s="499">
        <v>31</v>
      </c>
      <c r="G42" s="499">
        <v>0</v>
      </c>
      <c r="H42" s="498">
        <f t="shared" si="0"/>
        <v>3</v>
      </c>
      <c r="K42" s="498">
        <f t="shared" si="1"/>
        <v>12</v>
      </c>
      <c r="N42" s="498">
        <f t="shared" si="2"/>
        <v>5</v>
      </c>
      <c r="Q42" s="487">
        <f t="shared" si="3"/>
        <v>10</v>
      </c>
      <c r="W42">
        <f t="shared" si="4"/>
        <v>30</v>
      </c>
      <c r="Y42" s="497">
        <v>31</v>
      </c>
      <c r="Z42" s="497">
        <v>0</v>
      </c>
      <c r="AA42" s="491">
        <v>3</v>
      </c>
      <c r="AB42" s="490">
        <v>12</v>
      </c>
      <c r="AC42" s="489">
        <v>5</v>
      </c>
      <c r="AD42" s="488">
        <v>11</v>
      </c>
      <c r="AF42" t="str">
        <f t="shared" si="5"/>
        <v>SI</v>
      </c>
      <c r="AG42" t="str">
        <f t="shared" si="6"/>
        <v>SI</v>
      </c>
      <c r="AH42" t="str">
        <f t="shared" si="7"/>
        <v>SI</v>
      </c>
      <c r="AI42" t="str">
        <f t="shared" si="8"/>
        <v>NO</v>
      </c>
    </row>
    <row r="43" spans="5:35" ht="15.75" thickBot="1" x14ac:dyDescent="0.3">
      <c r="E43" s="469"/>
      <c r="F43" s="499">
        <v>32</v>
      </c>
      <c r="G43" s="499">
        <v>0</v>
      </c>
      <c r="H43" s="498">
        <f t="shared" si="0"/>
        <v>3</v>
      </c>
      <c r="K43" s="498">
        <f t="shared" si="1"/>
        <v>12</v>
      </c>
      <c r="N43" s="498">
        <f t="shared" si="2"/>
        <v>5</v>
      </c>
      <c r="Q43" s="487">
        <f t="shared" si="3"/>
        <v>10</v>
      </c>
      <c r="W43">
        <f t="shared" si="4"/>
        <v>30</v>
      </c>
      <c r="Y43" s="497">
        <v>32</v>
      </c>
      <c r="Z43" s="497">
        <v>0</v>
      </c>
      <c r="AA43" s="491">
        <v>3</v>
      </c>
      <c r="AB43" s="490">
        <v>12</v>
      </c>
      <c r="AC43" s="489">
        <v>5</v>
      </c>
      <c r="AD43" s="488">
        <v>12</v>
      </c>
      <c r="AF43" t="str">
        <f t="shared" si="5"/>
        <v>SI</v>
      </c>
      <c r="AG43" t="str">
        <f t="shared" si="6"/>
        <v>SI</v>
      </c>
      <c r="AH43" t="str">
        <f t="shared" si="7"/>
        <v>SI</v>
      </c>
      <c r="AI43" t="str">
        <f t="shared" si="8"/>
        <v>NO</v>
      </c>
    </row>
    <row r="44" spans="5:35" ht="15.75" thickBot="1" x14ac:dyDescent="0.3">
      <c r="E44" s="469"/>
      <c r="F44" s="499">
        <v>33</v>
      </c>
      <c r="G44" s="499">
        <v>0</v>
      </c>
      <c r="H44" s="498">
        <f t="shared" si="0"/>
        <v>3</v>
      </c>
      <c r="K44" s="498">
        <f t="shared" si="1"/>
        <v>12</v>
      </c>
      <c r="N44" s="498">
        <f t="shared" si="2"/>
        <v>5</v>
      </c>
      <c r="Q44" s="487">
        <f t="shared" si="3"/>
        <v>10</v>
      </c>
      <c r="W44">
        <f t="shared" si="4"/>
        <v>30</v>
      </c>
      <c r="Y44" s="497">
        <v>33</v>
      </c>
      <c r="Z44" s="497">
        <v>0</v>
      </c>
      <c r="AA44" s="491">
        <v>3</v>
      </c>
      <c r="AB44" s="490">
        <v>12</v>
      </c>
      <c r="AC44" s="489">
        <v>5</v>
      </c>
      <c r="AD44" s="488">
        <v>13</v>
      </c>
      <c r="AF44" t="str">
        <f t="shared" si="5"/>
        <v>SI</v>
      </c>
      <c r="AG44" t="str">
        <f t="shared" si="6"/>
        <v>SI</v>
      </c>
      <c r="AH44" t="str">
        <f t="shared" si="7"/>
        <v>SI</v>
      </c>
      <c r="AI44" t="str">
        <f t="shared" si="8"/>
        <v>NO</v>
      </c>
    </row>
    <row r="45" spans="5:35" ht="15.75" thickBot="1" x14ac:dyDescent="0.3">
      <c r="E45" s="469"/>
      <c r="F45" s="496">
        <v>34</v>
      </c>
      <c r="G45" s="496">
        <v>0</v>
      </c>
      <c r="H45" s="495">
        <f t="shared" si="0"/>
        <v>3</v>
      </c>
      <c r="I45" s="494"/>
      <c r="J45" s="494"/>
      <c r="K45" s="495">
        <f t="shared" si="1"/>
        <v>12</v>
      </c>
      <c r="L45" s="494"/>
      <c r="M45" s="494"/>
      <c r="N45" s="495">
        <f t="shared" si="2"/>
        <v>5</v>
      </c>
      <c r="O45" s="494"/>
      <c r="P45" s="494"/>
      <c r="Q45" s="493">
        <f t="shared" si="3"/>
        <v>10</v>
      </c>
      <c r="W45">
        <f t="shared" si="4"/>
        <v>30</v>
      </c>
      <c r="Y45" s="497">
        <v>34</v>
      </c>
      <c r="Z45" s="497">
        <v>0</v>
      </c>
      <c r="AA45" s="491">
        <v>3</v>
      </c>
      <c r="AB45" s="490">
        <v>12</v>
      </c>
      <c r="AC45" s="489">
        <v>5</v>
      </c>
      <c r="AD45" s="488">
        <v>14</v>
      </c>
      <c r="AF45" t="str">
        <f t="shared" si="5"/>
        <v>SI</v>
      </c>
      <c r="AG45" t="str">
        <f t="shared" si="6"/>
        <v>SI</v>
      </c>
      <c r="AH45" t="str">
        <f t="shared" si="7"/>
        <v>SI</v>
      </c>
      <c r="AI45" t="str">
        <f t="shared" si="8"/>
        <v>NO</v>
      </c>
    </row>
    <row r="46" spans="5:35" ht="16.5" thickTop="1" thickBot="1" x14ac:dyDescent="0.3">
      <c r="E46" s="469"/>
      <c r="F46" s="499">
        <v>0</v>
      </c>
      <c r="G46" s="499">
        <v>1</v>
      </c>
      <c r="H46" s="498">
        <f t="shared" si="0"/>
        <v>0</v>
      </c>
      <c r="K46" s="498">
        <f t="shared" si="1"/>
        <v>0</v>
      </c>
      <c r="N46" s="498">
        <f t="shared" si="2"/>
        <v>0</v>
      </c>
      <c r="Q46" s="487">
        <f t="shared" si="3"/>
        <v>0</v>
      </c>
      <c r="W46">
        <f t="shared" si="4"/>
        <v>0</v>
      </c>
      <c r="Y46" s="497">
        <v>0</v>
      </c>
      <c r="Z46" s="497">
        <v>1</v>
      </c>
      <c r="AA46" s="491">
        <v>0</v>
      </c>
      <c r="AB46" s="490">
        <v>0</v>
      </c>
      <c r="AC46" s="489">
        <v>0</v>
      </c>
      <c r="AD46" s="488">
        <v>0</v>
      </c>
      <c r="AF46" t="str">
        <f t="shared" si="5"/>
        <v>SI</v>
      </c>
      <c r="AG46" t="str">
        <f t="shared" si="6"/>
        <v>SI</v>
      </c>
      <c r="AH46" t="str">
        <f t="shared" si="7"/>
        <v>SI</v>
      </c>
      <c r="AI46" t="str">
        <f t="shared" si="8"/>
        <v>SI</v>
      </c>
    </row>
    <row r="47" spans="5:35" ht="15.75" thickBot="1" x14ac:dyDescent="0.3">
      <c r="E47" s="469"/>
      <c r="F47" s="499">
        <v>1</v>
      </c>
      <c r="G47" s="499">
        <v>1</v>
      </c>
      <c r="H47" s="498">
        <f t="shared" si="0"/>
        <v>1</v>
      </c>
      <c r="K47" s="498">
        <f t="shared" si="1"/>
        <v>0</v>
      </c>
      <c r="N47" s="498">
        <f t="shared" si="2"/>
        <v>0</v>
      </c>
      <c r="Q47" s="487">
        <f t="shared" si="3"/>
        <v>0</v>
      </c>
      <c r="W47">
        <f t="shared" si="4"/>
        <v>1</v>
      </c>
      <c r="Y47" s="497">
        <v>1</v>
      </c>
      <c r="Z47" s="497">
        <v>1</v>
      </c>
      <c r="AA47" s="491">
        <v>1</v>
      </c>
      <c r="AB47" s="490">
        <v>0</v>
      </c>
      <c r="AC47" s="489">
        <v>0</v>
      </c>
      <c r="AD47" s="488">
        <v>0</v>
      </c>
      <c r="AF47" t="str">
        <f t="shared" si="5"/>
        <v>SI</v>
      </c>
      <c r="AG47" t="str">
        <f t="shared" si="6"/>
        <v>SI</v>
      </c>
      <c r="AH47" t="str">
        <f t="shared" si="7"/>
        <v>SI</v>
      </c>
      <c r="AI47" t="str">
        <f t="shared" si="8"/>
        <v>SI</v>
      </c>
    </row>
    <row r="48" spans="5:35" ht="15.75" thickBot="1" x14ac:dyDescent="0.3">
      <c r="E48" s="469"/>
      <c r="F48" s="499">
        <v>2</v>
      </c>
      <c r="G48" s="499">
        <v>1</v>
      </c>
      <c r="H48" s="498">
        <f t="shared" si="0"/>
        <v>2</v>
      </c>
      <c r="K48" s="498">
        <f t="shared" si="1"/>
        <v>0</v>
      </c>
      <c r="N48" s="498">
        <f t="shared" si="2"/>
        <v>0</v>
      </c>
      <c r="Q48" s="487">
        <f t="shared" si="3"/>
        <v>0</v>
      </c>
      <c r="W48">
        <f t="shared" si="4"/>
        <v>2</v>
      </c>
      <c r="Y48" s="497">
        <v>2</v>
      </c>
      <c r="Z48" s="497">
        <v>1</v>
      </c>
      <c r="AA48" s="491">
        <v>2</v>
      </c>
      <c r="AB48" s="490">
        <v>0</v>
      </c>
      <c r="AC48" s="489">
        <v>0</v>
      </c>
      <c r="AD48" s="488">
        <v>0</v>
      </c>
      <c r="AF48" t="str">
        <f t="shared" si="5"/>
        <v>SI</v>
      </c>
      <c r="AG48" t="str">
        <f t="shared" si="6"/>
        <v>SI</v>
      </c>
      <c r="AH48" t="str">
        <f t="shared" si="7"/>
        <v>SI</v>
      </c>
      <c r="AI48" t="str">
        <f t="shared" si="8"/>
        <v>SI</v>
      </c>
    </row>
    <row r="49" spans="5:35" ht="15.75" thickBot="1" x14ac:dyDescent="0.3">
      <c r="E49" s="469"/>
      <c r="F49" s="499">
        <v>3</v>
      </c>
      <c r="G49" s="499">
        <v>1</v>
      </c>
      <c r="H49" s="498">
        <f t="shared" si="0"/>
        <v>2</v>
      </c>
      <c r="K49" s="498">
        <f t="shared" si="1"/>
        <v>1</v>
      </c>
      <c r="N49" s="498">
        <f t="shared" si="2"/>
        <v>0</v>
      </c>
      <c r="Q49" s="487">
        <f t="shared" si="3"/>
        <v>0</v>
      </c>
      <c r="W49">
        <f t="shared" si="4"/>
        <v>3</v>
      </c>
      <c r="Y49" s="497">
        <v>3</v>
      </c>
      <c r="Z49" s="497">
        <v>1</v>
      </c>
      <c r="AA49" s="491">
        <v>2</v>
      </c>
      <c r="AB49" s="490">
        <v>1</v>
      </c>
      <c r="AC49" s="489">
        <v>0</v>
      </c>
      <c r="AD49" s="488">
        <v>0</v>
      </c>
      <c r="AF49" t="str">
        <f t="shared" si="5"/>
        <v>SI</v>
      </c>
      <c r="AG49" t="str">
        <f t="shared" si="6"/>
        <v>SI</v>
      </c>
      <c r="AH49" t="str">
        <f t="shared" si="7"/>
        <v>SI</v>
      </c>
      <c r="AI49" t="str">
        <f t="shared" si="8"/>
        <v>SI</v>
      </c>
    </row>
    <row r="50" spans="5:35" ht="15.75" thickBot="1" x14ac:dyDescent="0.3">
      <c r="E50" s="469"/>
      <c r="F50" s="499">
        <v>4</v>
      </c>
      <c r="G50" s="499">
        <v>1</v>
      </c>
      <c r="H50" s="498">
        <f t="shared" si="0"/>
        <v>2</v>
      </c>
      <c r="K50" s="498">
        <f t="shared" si="1"/>
        <v>2</v>
      </c>
      <c r="N50" s="498">
        <f t="shared" si="2"/>
        <v>0</v>
      </c>
      <c r="Q50" s="487">
        <f t="shared" si="3"/>
        <v>0</v>
      </c>
      <c r="W50">
        <f t="shared" si="4"/>
        <v>4</v>
      </c>
      <c r="Y50" s="497">
        <v>4</v>
      </c>
      <c r="Z50" s="497">
        <v>1</v>
      </c>
      <c r="AA50" s="491">
        <v>2</v>
      </c>
      <c r="AB50" s="490">
        <v>2</v>
      </c>
      <c r="AC50" s="489">
        <v>0</v>
      </c>
      <c r="AD50" s="488">
        <v>0</v>
      </c>
      <c r="AF50" t="str">
        <f t="shared" si="5"/>
        <v>SI</v>
      </c>
      <c r="AG50" t="str">
        <f t="shared" si="6"/>
        <v>SI</v>
      </c>
      <c r="AH50" t="str">
        <f t="shared" si="7"/>
        <v>SI</v>
      </c>
      <c r="AI50" t="str">
        <f t="shared" si="8"/>
        <v>SI</v>
      </c>
    </row>
    <row r="51" spans="5:35" ht="15.75" thickBot="1" x14ac:dyDescent="0.3">
      <c r="E51" s="469"/>
      <c r="F51" s="499">
        <v>5</v>
      </c>
      <c r="G51" s="499">
        <v>1</v>
      </c>
      <c r="H51" s="498">
        <f t="shared" si="0"/>
        <v>2</v>
      </c>
      <c r="K51" s="498">
        <f t="shared" si="1"/>
        <v>3</v>
      </c>
      <c r="N51" s="498">
        <f t="shared" si="2"/>
        <v>0</v>
      </c>
      <c r="Q51" s="487">
        <f t="shared" si="3"/>
        <v>0</v>
      </c>
      <c r="W51">
        <f t="shared" si="4"/>
        <v>5</v>
      </c>
      <c r="Y51" s="497">
        <v>5</v>
      </c>
      <c r="Z51" s="497">
        <v>1</v>
      </c>
      <c r="AA51" s="491">
        <v>2</v>
      </c>
      <c r="AB51" s="490">
        <v>3</v>
      </c>
      <c r="AC51" s="489">
        <v>0</v>
      </c>
      <c r="AD51" s="488">
        <v>0</v>
      </c>
      <c r="AF51" t="str">
        <f t="shared" si="5"/>
        <v>SI</v>
      </c>
      <c r="AG51" t="str">
        <f t="shared" si="6"/>
        <v>SI</v>
      </c>
      <c r="AH51" t="str">
        <f t="shared" si="7"/>
        <v>SI</v>
      </c>
      <c r="AI51" t="str">
        <f t="shared" si="8"/>
        <v>SI</v>
      </c>
    </row>
    <row r="52" spans="5:35" ht="15.75" thickBot="1" x14ac:dyDescent="0.3">
      <c r="E52" s="469"/>
      <c r="F52" s="499">
        <v>6</v>
      </c>
      <c r="G52" s="499">
        <v>1</v>
      </c>
      <c r="H52" s="498">
        <f t="shared" si="0"/>
        <v>2</v>
      </c>
      <c r="K52" s="498">
        <f t="shared" si="1"/>
        <v>4</v>
      </c>
      <c r="N52" s="498">
        <f t="shared" si="2"/>
        <v>0</v>
      </c>
      <c r="Q52" s="487">
        <f t="shared" si="3"/>
        <v>0</v>
      </c>
      <c r="W52">
        <f t="shared" si="4"/>
        <v>6</v>
      </c>
      <c r="Y52" s="497">
        <v>6</v>
      </c>
      <c r="Z52" s="497">
        <v>1</v>
      </c>
      <c r="AA52" s="491">
        <v>2</v>
      </c>
      <c r="AB52" s="490">
        <v>4</v>
      </c>
      <c r="AC52" s="489">
        <v>0</v>
      </c>
      <c r="AD52" s="488">
        <v>0</v>
      </c>
      <c r="AF52" t="str">
        <f t="shared" si="5"/>
        <v>SI</v>
      </c>
      <c r="AG52" t="str">
        <f t="shared" si="6"/>
        <v>SI</v>
      </c>
      <c r="AH52" t="str">
        <f t="shared" si="7"/>
        <v>SI</v>
      </c>
      <c r="AI52" t="str">
        <f t="shared" si="8"/>
        <v>SI</v>
      </c>
    </row>
    <row r="53" spans="5:35" ht="15.75" thickBot="1" x14ac:dyDescent="0.3">
      <c r="E53" s="469"/>
      <c r="F53" s="499">
        <v>7</v>
      </c>
      <c r="G53" s="499">
        <v>1</v>
      </c>
      <c r="H53" s="498">
        <f t="shared" si="0"/>
        <v>2</v>
      </c>
      <c r="K53" s="498">
        <f t="shared" si="1"/>
        <v>5</v>
      </c>
      <c r="N53" s="498">
        <f t="shared" si="2"/>
        <v>0</v>
      </c>
      <c r="Q53" s="487">
        <f t="shared" si="3"/>
        <v>0</v>
      </c>
      <c r="W53">
        <f t="shared" si="4"/>
        <v>7</v>
      </c>
      <c r="Y53" s="497">
        <v>7</v>
      </c>
      <c r="Z53" s="497">
        <v>1</v>
      </c>
      <c r="AA53" s="491">
        <v>2</v>
      </c>
      <c r="AB53" s="490">
        <v>5</v>
      </c>
      <c r="AC53" s="489">
        <v>0</v>
      </c>
      <c r="AD53" s="488">
        <v>0</v>
      </c>
      <c r="AF53" t="str">
        <f t="shared" si="5"/>
        <v>SI</v>
      </c>
      <c r="AG53" t="str">
        <f t="shared" si="6"/>
        <v>SI</v>
      </c>
      <c r="AH53" t="str">
        <f t="shared" si="7"/>
        <v>SI</v>
      </c>
      <c r="AI53" t="str">
        <f t="shared" si="8"/>
        <v>SI</v>
      </c>
    </row>
    <row r="54" spans="5:35" ht="15.75" thickBot="1" x14ac:dyDescent="0.3">
      <c r="E54" s="469"/>
      <c r="F54" s="499">
        <v>8</v>
      </c>
      <c r="G54" s="499">
        <v>1</v>
      </c>
      <c r="H54" s="498">
        <f t="shared" si="0"/>
        <v>2</v>
      </c>
      <c r="K54" s="498">
        <f t="shared" si="1"/>
        <v>6</v>
      </c>
      <c r="N54" s="498">
        <f t="shared" si="2"/>
        <v>0</v>
      </c>
      <c r="Q54" s="487">
        <f t="shared" si="3"/>
        <v>0</v>
      </c>
      <c r="W54">
        <f t="shared" si="4"/>
        <v>8</v>
      </c>
      <c r="Y54" s="497">
        <v>8</v>
      </c>
      <c r="Z54" s="497">
        <v>1</v>
      </c>
      <c r="AA54" s="491">
        <v>2</v>
      </c>
      <c r="AB54" s="490">
        <v>6</v>
      </c>
      <c r="AC54" s="489">
        <v>0</v>
      </c>
      <c r="AD54" s="488">
        <v>0</v>
      </c>
      <c r="AF54" t="str">
        <f t="shared" si="5"/>
        <v>SI</v>
      </c>
      <c r="AG54" t="str">
        <f t="shared" si="6"/>
        <v>SI</v>
      </c>
      <c r="AH54" t="str">
        <f t="shared" si="7"/>
        <v>SI</v>
      </c>
      <c r="AI54" t="str">
        <f t="shared" si="8"/>
        <v>SI</v>
      </c>
    </row>
    <row r="55" spans="5:35" ht="15.75" thickBot="1" x14ac:dyDescent="0.3">
      <c r="E55" s="469"/>
      <c r="F55" s="499">
        <v>9</v>
      </c>
      <c r="G55" s="499">
        <v>1</v>
      </c>
      <c r="H55" s="498">
        <f t="shared" si="0"/>
        <v>2</v>
      </c>
      <c r="K55" s="498">
        <f t="shared" si="1"/>
        <v>7</v>
      </c>
      <c r="N55" s="498">
        <f t="shared" si="2"/>
        <v>0</v>
      </c>
      <c r="Q55" s="487">
        <f t="shared" si="3"/>
        <v>0</v>
      </c>
      <c r="W55">
        <f t="shared" si="4"/>
        <v>9</v>
      </c>
      <c r="Y55" s="497">
        <v>9</v>
      </c>
      <c r="Z55" s="497">
        <v>1</v>
      </c>
      <c r="AA55" s="491">
        <v>2</v>
      </c>
      <c r="AB55" s="490">
        <v>7</v>
      </c>
      <c r="AC55" s="489">
        <v>0</v>
      </c>
      <c r="AD55" s="488">
        <v>0</v>
      </c>
      <c r="AF55" t="str">
        <f t="shared" si="5"/>
        <v>SI</v>
      </c>
      <c r="AG55" t="str">
        <f t="shared" si="6"/>
        <v>SI</v>
      </c>
      <c r="AH55" t="str">
        <f t="shared" si="7"/>
        <v>SI</v>
      </c>
      <c r="AI55" t="str">
        <f t="shared" si="8"/>
        <v>SI</v>
      </c>
    </row>
    <row r="56" spans="5:35" ht="15.75" thickBot="1" x14ac:dyDescent="0.3">
      <c r="E56" s="469"/>
      <c r="F56" s="499">
        <v>10</v>
      </c>
      <c r="G56" s="499">
        <v>1</v>
      </c>
      <c r="H56" s="498">
        <f t="shared" si="0"/>
        <v>2</v>
      </c>
      <c r="K56" s="498">
        <f t="shared" si="1"/>
        <v>8</v>
      </c>
      <c r="N56" s="498">
        <f t="shared" si="2"/>
        <v>0</v>
      </c>
      <c r="Q56" s="487">
        <f t="shared" si="3"/>
        <v>0</v>
      </c>
      <c r="W56">
        <f t="shared" si="4"/>
        <v>10</v>
      </c>
      <c r="Y56" s="497">
        <v>10</v>
      </c>
      <c r="Z56" s="497">
        <v>1</v>
      </c>
      <c r="AA56" s="491">
        <v>2</v>
      </c>
      <c r="AB56" s="490">
        <v>8</v>
      </c>
      <c r="AC56" s="489">
        <v>0</v>
      </c>
      <c r="AD56" s="488">
        <v>0</v>
      </c>
      <c r="AF56" t="str">
        <f t="shared" si="5"/>
        <v>SI</v>
      </c>
      <c r="AG56" t="str">
        <f t="shared" si="6"/>
        <v>SI</v>
      </c>
      <c r="AH56" t="str">
        <f t="shared" si="7"/>
        <v>SI</v>
      </c>
      <c r="AI56" t="str">
        <f t="shared" si="8"/>
        <v>SI</v>
      </c>
    </row>
    <row r="57" spans="5:35" ht="15.75" thickBot="1" x14ac:dyDescent="0.3">
      <c r="E57" s="469"/>
      <c r="F57" s="499">
        <v>11</v>
      </c>
      <c r="G57" s="499">
        <v>1</v>
      </c>
      <c r="H57" s="498">
        <f t="shared" si="0"/>
        <v>2</v>
      </c>
      <c r="K57" s="498">
        <f t="shared" si="1"/>
        <v>9</v>
      </c>
      <c r="N57" s="498">
        <f t="shared" si="2"/>
        <v>0</v>
      </c>
      <c r="Q57" s="487">
        <f t="shared" si="3"/>
        <v>0</v>
      </c>
      <c r="W57">
        <f t="shared" si="4"/>
        <v>11</v>
      </c>
      <c r="Y57" s="497">
        <v>11</v>
      </c>
      <c r="Z57" s="497">
        <v>1</v>
      </c>
      <c r="AA57" s="491">
        <v>2</v>
      </c>
      <c r="AB57" s="490">
        <v>9</v>
      </c>
      <c r="AC57" s="489">
        <v>0</v>
      </c>
      <c r="AD57" s="488">
        <v>0</v>
      </c>
      <c r="AF57" t="str">
        <f t="shared" si="5"/>
        <v>SI</v>
      </c>
      <c r="AG57" t="str">
        <f t="shared" si="6"/>
        <v>SI</v>
      </c>
      <c r="AH57" t="str">
        <f t="shared" si="7"/>
        <v>SI</v>
      </c>
      <c r="AI57" t="str">
        <f t="shared" si="8"/>
        <v>SI</v>
      </c>
    </row>
    <row r="58" spans="5:35" ht="15.75" thickBot="1" x14ac:dyDescent="0.3">
      <c r="E58" s="469"/>
      <c r="F58" s="499">
        <v>12</v>
      </c>
      <c r="G58" s="499">
        <v>1</v>
      </c>
      <c r="H58" s="498">
        <f t="shared" si="0"/>
        <v>2</v>
      </c>
      <c r="K58" s="498">
        <f t="shared" si="1"/>
        <v>10</v>
      </c>
      <c r="N58" s="498">
        <f t="shared" si="2"/>
        <v>0</v>
      </c>
      <c r="Q58" s="487">
        <f t="shared" si="3"/>
        <v>0</v>
      </c>
      <c r="W58">
        <f t="shared" si="4"/>
        <v>12</v>
      </c>
      <c r="Y58" s="497">
        <v>12</v>
      </c>
      <c r="Z58" s="497">
        <v>1</v>
      </c>
      <c r="AA58" s="491">
        <v>2</v>
      </c>
      <c r="AB58" s="490">
        <v>10</v>
      </c>
      <c r="AC58" s="489">
        <v>0</v>
      </c>
      <c r="AD58" s="488">
        <v>0</v>
      </c>
      <c r="AF58" t="str">
        <f t="shared" si="5"/>
        <v>SI</v>
      </c>
      <c r="AG58" t="str">
        <f t="shared" si="6"/>
        <v>SI</v>
      </c>
      <c r="AH58" t="str">
        <f t="shared" si="7"/>
        <v>SI</v>
      </c>
      <c r="AI58" t="str">
        <f t="shared" si="8"/>
        <v>SI</v>
      </c>
    </row>
    <row r="59" spans="5:35" ht="15.75" thickBot="1" x14ac:dyDescent="0.3">
      <c r="E59" s="469"/>
      <c r="F59" s="499">
        <v>13</v>
      </c>
      <c r="G59" s="499">
        <v>1</v>
      </c>
      <c r="H59" s="498">
        <f t="shared" si="0"/>
        <v>2</v>
      </c>
      <c r="K59" s="498">
        <f t="shared" si="1"/>
        <v>11</v>
      </c>
      <c r="N59" s="498">
        <f t="shared" si="2"/>
        <v>0</v>
      </c>
      <c r="Q59" s="487">
        <f t="shared" si="3"/>
        <v>0</v>
      </c>
      <c r="W59">
        <f t="shared" si="4"/>
        <v>13</v>
      </c>
      <c r="Y59" s="497">
        <v>13</v>
      </c>
      <c r="Z59" s="497">
        <v>1</v>
      </c>
      <c r="AA59" s="491">
        <v>2</v>
      </c>
      <c r="AB59" s="490">
        <v>11</v>
      </c>
      <c r="AC59" s="489">
        <v>0</v>
      </c>
      <c r="AD59" s="488">
        <v>0</v>
      </c>
      <c r="AF59" t="str">
        <f t="shared" si="5"/>
        <v>SI</v>
      </c>
      <c r="AG59" t="str">
        <f t="shared" si="6"/>
        <v>SI</v>
      </c>
      <c r="AH59" t="str">
        <f t="shared" si="7"/>
        <v>SI</v>
      </c>
      <c r="AI59" t="str">
        <f t="shared" si="8"/>
        <v>SI</v>
      </c>
    </row>
    <row r="60" spans="5:35" ht="15.75" thickBot="1" x14ac:dyDescent="0.3">
      <c r="E60" s="469"/>
      <c r="F60" s="499">
        <v>14</v>
      </c>
      <c r="G60" s="499">
        <v>1</v>
      </c>
      <c r="H60" s="498">
        <f t="shared" si="0"/>
        <v>2</v>
      </c>
      <c r="K60" s="498">
        <f t="shared" si="1"/>
        <v>12</v>
      </c>
      <c r="N60" s="498">
        <f t="shared" si="2"/>
        <v>0</v>
      </c>
      <c r="Q60" s="487">
        <f t="shared" si="3"/>
        <v>0</v>
      </c>
      <c r="W60">
        <f t="shared" si="4"/>
        <v>14</v>
      </c>
      <c r="Y60" s="497">
        <v>14</v>
      </c>
      <c r="Z60" s="497">
        <v>1</v>
      </c>
      <c r="AA60" s="491">
        <v>2</v>
      </c>
      <c r="AB60" s="490">
        <v>12</v>
      </c>
      <c r="AC60" s="489">
        <v>0</v>
      </c>
      <c r="AD60" s="488">
        <v>0</v>
      </c>
      <c r="AF60" t="str">
        <f t="shared" si="5"/>
        <v>SI</v>
      </c>
      <c r="AG60" t="str">
        <f t="shared" si="6"/>
        <v>SI</v>
      </c>
      <c r="AH60" t="str">
        <f t="shared" si="7"/>
        <v>SI</v>
      </c>
      <c r="AI60" t="str">
        <f t="shared" si="8"/>
        <v>SI</v>
      </c>
    </row>
    <row r="61" spans="5:35" ht="15.75" thickBot="1" x14ac:dyDescent="0.3">
      <c r="E61" s="469"/>
      <c r="F61" s="499">
        <v>15</v>
      </c>
      <c r="G61" s="499">
        <v>1</v>
      </c>
      <c r="H61" s="498">
        <f t="shared" si="0"/>
        <v>2</v>
      </c>
      <c r="K61" s="498">
        <f t="shared" si="1"/>
        <v>12</v>
      </c>
      <c r="N61" s="498">
        <f t="shared" si="2"/>
        <v>1</v>
      </c>
      <c r="Q61" s="487">
        <f t="shared" si="3"/>
        <v>0</v>
      </c>
      <c r="W61">
        <f t="shared" si="4"/>
        <v>15</v>
      </c>
      <c r="Y61" s="497">
        <v>15</v>
      </c>
      <c r="Z61" s="497">
        <v>1</v>
      </c>
      <c r="AA61" s="491">
        <v>2</v>
      </c>
      <c r="AB61" s="490">
        <v>13</v>
      </c>
      <c r="AC61" s="489">
        <v>0</v>
      </c>
      <c r="AD61" s="488">
        <v>0</v>
      </c>
      <c r="AF61" t="str">
        <f t="shared" si="5"/>
        <v>SI</v>
      </c>
      <c r="AG61" t="str">
        <f t="shared" si="6"/>
        <v>NO</v>
      </c>
      <c r="AH61" t="str">
        <f t="shared" si="7"/>
        <v>NO</v>
      </c>
      <c r="AI61" t="str">
        <f t="shared" si="8"/>
        <v>SI</v>
      </c>
    </row>
    <row r="62" spans="5:35" ht="15.75" thickBot="1" x14ac:dyDescent="0.3">
      <c r="E62" s="469"/>
      <c r="F62" s="499">
        <v>16</v>
      </c>
      <c r="G62" s="499">
        <v>1</v>
      </c>
      <c r="H62" s="498">
        <f t="shared" si="0"/>
        <v>2</v>
      </c>
      <c r="K62" s="498">
        <f t="shared" si="1"/>
        <v>12</v>
      </c>
      <c r="N62" s="498">
        <f t="shared" si="2"/>
        <v>2</v>
      </c>
      <c r="Q62" s="487">
        <f t="shared" si="3"/>
        <v>0</v>
      </c>
      <c r="W62">
        <f t="shared" si="4"/>
        <v>16</v>
      </c>
      <c r="Y62" s="497">
        <v>16</v>
      </c>
      <c r="Z62" s="497">
        <v>1</v>
      </c>
      <c r="AA62" s="491">
        <v>2</v>
      </c>
      <c r="AB62" s="490">
        <v>14</v>
      </c>
      <c r="AC62" s="489">
        <v>0</v>
      </c>
      <c r="AD62" s="488">
        <v>0</v>
      </c>
      <c r="AF62" t="str">
        <f t="shared" si="5"/>
        <v>SI</v>
      </c>
      <c r="AG62" t="str">
        <f t="shared" si="6"/>
        <v>NO</v>
      </c>
      <c r="AH62" t="str">
        <f t="shared" si="7"/>
        <v>NO</v>
      </c>
      <c r="AI62" t="str">
        <f t="shared" si="8"/>
        <v>SI</v>
      </c>
    </row>
    <row r="63" spans="5:35" ht="15.75" thickBot="1" x14ac:dyDescent="0.3">
      <c r="E63" s="469"/>
      <c r="F63" s="499">
        <v>17</v>
      </c>
      <c r="G63" s="499">
        <v>1</v>
      </c>
      <c r="H63" s="498">
        <f t="shared" si="0"/>
        <v>2</v>
      </c>
      <c r="K63" s="498">
        <f t="shared" si="1"/>
        <v>12</v>
      </c>
      <c r="N63" s="498">
        <f t="shared" si="2"/>
        <v>3</v>
      </c>
      <c r="Q63" s="487">
        <f t="shared" si="3"/>
        <v>0</v>
      </c>
      <c r="W63">
        <f t="shared" si="4"/>
        <v>17</v>
      </c>
      <c r="Y63" s="497">
        <v>17</v>
      </c>
      <c r="Z63" s="497">
        <v>1</v>
      </c>
      <c r="AA63" s="491">
        <v>2</v>
      </c>
      <c r="AB63" s="490">
        <v>15</v>
      </c>
      <c r="AC63" s="489">
        <v>0</v>
      </c>
      <c r="AD63" s="488">
        <v>0</v>
      </c>
      <c r="AF63" t="str">
        <f t="shared" si="5"/>
        <v>SI</v>
      </c>
      <c r="AG63" t="str">
        <f t="shared" si="6"/>
        <v>NO</v>
      </c>
      <c r="AH63" t="str">
        <f t="shared" si="7"/>
        <v>NO</v>
      </c>
      <c r="AI63" t="str">
        <f t="shared" si="8"/>
        <v>SI</v>
      </c>
    </row>
    <row r="64" spans="5:35" ht="15.75" thickBot="1" x14ac:dyDescent="0.3">
      <c r="E64" s="469"/>
      <c r="F64" s="499">
        <v>18</v>
      </c>
      <c r="G64" s="499">
        <v>1</v>
      </c>
      <c r="H64" s="498">
        <f t="shared" si="0"/>
        <v>2</v>
      </c>
      <c r="K64" s="498">
        <f t="shared" si="1"/>
        <v>12</v>
      </c>
      <c r="N64" s="498">
        <f t="shared" si="2"/>
        <v>4</v>
      </c>
      <c r="Q64" s="487">
        <f t="shared" si="3"/>
        <v>0</v>
      </c>
      <c r="W64">
        <f t="shared" si="4"/>
        <v>18</v>
      </c>
      <c r="Y64" s="497">
        <v>18</v>
      </c>
      <c r="Z64" s="497">
        <v>1</v>
      </c>
      <c r="AA64" s="491">
        <v>2</v>
      </c>
      <c r="AB64" s="490">
        <v>12</v>
      </c>
      <c r="AC64" s="489">
        <v>4</v>
      </c>
      <c r="AD64" s="488">
        <v>0</v>
      </c>
      <c r="AF64" t="str">
        <f t="shared" si="5"/>
        <v>SI</v>
      </c>
      <c r="AG64" t="str">
        <f t="shared" si="6"/>
        <v>SI</v>
      </c>
      <c r="AH64" t="str">
        <f t="shared" si="7"/>
        <v>SI</v>
      </c>
      <c r="AI64" t="str">
        <f t="shared" si="8"/>
        <v>SI</v>
      </c>
    </row>
    <row r="65" spans="5:35" ht="15.75" thickBot="1" x14ac:dyDescent="0.3">
      <c r="E65" s="469"/>
      <c r="F65" s="499">
        <v>19</v>
      </c>
      <c r="G65" s="499">
        <v>1</v>
      </c>
      <c r="H65" s="498">
        <f t="shared" si="0"/>
        <v>2</v>
      </c>
      <c r="K65" s="498">
        <f t="shared" si="1"/>
        <v>12</v>
      </c>
      <c r="N65" s="498">
        <f t="shared" si="2"/>
        <v>5</v>
      </c>
      <c r="Q65" s="487">
        <f t="shared" si="3"/>
        <v>0</v>
      </c>
      <c r="W65">
        <f t="shared" si="4"/>
        <v>19</v>
      </c>
      <c r="Y65" s="497">
        <v>19</v>
      </c>
      <c r="Z65" s="497">
        <v>1</v>
      </c>
      <c r="AA65" s="491">
        <v>2</v>
      </c>
      <c r="AB65" s="490">
        <v>12</v>
      </c>
      <c r="AC65" s="489">
        <v>5</v>
      </c>
      <c r="AD65" s="488">
        <v>0</v>
      </c>
      <c r="AF65" t="str">
        <f t="shared" si="5"/>
        <v>SI</v>
      </c>
      <c r="AG65" t="str">
        <f t="shared" si="6"/>
        <v>SI</v>
      </c>
      <c r="AH65" t="str">
        <f t="shared" si="7"/>
        <v>SI</v>
      </c>
      <c r="AI65" t="str">
        <f t="shared" si="8"/>
        <v>SI</v>
      </c>
    </row>
    <row r="66" spans="5:35" ht="15.75" thickBot="1" x14ac:dyDescent="0.3">
      <c r="E66" s="469"/>
      <c r="F66" s="499">
        <v>20</v>
      </c>
      <c r="G66" s="499">
        <v>1</v>
      </c>
      <c r="H66" s="498">
        <f t="shared" si="0"/>
        <v>2</v>
      </c>
      <c r="K66" s="498">
        <f t="shared" si="1"/>
        <v>12</v>
      </c>
      <c r="N66" s="498">
        <f t="shared" si="2"/>
        <v>5</v>
      </c>
      <c r="Q66" s="487">
        <f t="shared" si="3"/>
        <v>1</v>
      </c>
      <c r="W66">
        <f t="shared" si="4"/>
        <v>20</v>
      </c>
      <c r="Y66" s="497">
        <v>20</v>
      </c>
      <c r="Z66" s="497">
        <v>1</v>
      </c>
      <c r="AA66" s="491">
        <v>2</v>
      </c>
      <c r="AB66" s="490">
        <v>12</v>
      </c>
      <c r="AC66" s="489">
        <v>5</v>
      </c>
      <c r="AD66" s="488">
        <v>1</v>
      </c>
      <c r="AF66" t="str">
        <f t="shared" si="5"/>
        <v>SI</v>
      </c>
      <c r="AG66" t="str">
        <f t="shared" si="6"/>
        <v>SI</v>
      </c>
      <c r="AH66" t="str">
        <f t="shared" si="7"/>
        <v>SI</v>
      </c>
      <c r="AI66" t="str">
        <f t="shared" si="8"/>
        <v>SI</v>
      </c>
    </row>
    <row r="67" spans="5:35" ht="15.75" thickBot="1" x14ac:dyDescent="0.3">
      <c r="E67" s="469"/>
      <c r="F67" s="499">
        <v>21</v>
      </c>
      <c r="G67" s="499">
        <v>1</v>
      </c>
      <c r="H67" s="498">
        <f t="shared" si="0"/>
        <v>2</v>
      </c>
      <c r="K67" s="498">
        <f t="shared" si="1"/>
        <v>12</v>
      </c>
      <c r="N67" s="498">
        <f t="shared" si="2"/>
        <v>5</v>
      </c>
      <c r="Q67" s="487">
        <f t="shared" si="3"/>
        <v>2</v>
      </c>
      <c r="W67">
        <f t="shared" si="4"/>
        <v>21</v>
      </c>
      <c r="Y67" s="497">
        <v>21</v>
      </c>
      <c r="Z67" s="497">
        <v>1</v>
      </c>
      <c r="AA67" s="491">
        <v>2</v>
      </c>
      <c r="AB67" s="490">
        <v>12</v>
      </c>
      <c r="AC67" s="489">
        <v>5</v>
      </c>
      <c r="AD67" s="488">
        <v>2</v>
      </c>
      <c r="AF67" t="str">
        <f t="shared" si="5"/>
        <v>SI</v>
      </c>
      <c r="AG67" t="str">
        <f t="shared" si="6"/>
        <v>SI</v>
      </c>
      <c r="AH67" t="str">
        <f t="shared" si="7"/>
        <v>SI</v>
      </c>
      <c r="AI67" t="str">
        <f t="shared" si="8"/>
        <v>SI</v>
      </c>
    </row>
    <row r="68" spans="5:35" ht="15.75" thickBot="1" x14ac:dyDescent="0.3">
      <c r="E68" s="469"/>
      <c r="F68" s="499">
        <v>22</v>
      </c>
      <c r="G68" s="499">
        <v>1</v>
      </c>
      <c r="H68" s="498">
        <f t="shared" si="0"/>
        <v>2</v>
      </c>
      <c r="K68" s="498">
        <f t="shared" si="1"/>
        <v>12</v>
      </c>
      <c r="N68" s="498">
        <f t="shared" si="2"/>
        <v>5</v>
      </c>
      <c r="Q68" s="487">
        <f t="shared" si="3"/>
        <v>3</v>
      </c>
      <c r="W68">
        <f t="shared" si="4"/>
        <v>22</v>
      </c>
      <c r="Y68" s="497">
        <v>22</v>
      </c>
      <c r="Z68" s="497">
        <v>1</v>
      </c>
      <c r="AA68" s="491">
        <v>2</v>
      </c>
      <c r="AB68" s="490">
        <v>12</v>
      </c>
      <c r="AC68" s="489">
        <v>5</v>
      </c>
      <c r="AD68" s="488">
        <v>3</v>
      </c>
      <c r="AF68" t="str">
        <f t="shared" si="5"/>
        <v>SI</v>
      </c>
      <c r="AG68" t="str">
        <f t="shared" si="6"/>
        <v>SI</v>
      </c>
      <c r="AH68" t="str">
        <f t="shared" si="7"/>
        <v>SI</v>
      </c>
      <c r="AI68" t="str">
        <f t="shared" si="8"/>
        <v>SI</v>
      </c>
    </row>
    <row r="69" spans="5:35" ht="15.75" thickBot="1" x14ac:dyDescent="0.3">
      <c r="E69" s="469"/>
      <c r="F69" s="499">
        <v>23</v>
      </c>
      <c r="G69" s="499">
        <v>1</v>
      </c>
      <c r="H69" s="498">
        <f t="shared" si="0"/>
        <v>2</v>
      </c>
      <c r="K69" s="498">
        <f t="shared" si="1"/>
        <v>12</v>
      </c>
      <c r="N69" s="498">
        <f t="shared" si="2"/>
        <v>5</v>
      </c>
      <c r="Q69" s="487">
        <f t="shared" si="3"/>
        <v>4</v>
      </c>
      <c r="W69">
        <f t="shared" si="4"/>
        <v>23</v>
      </c>
      <c r="Y69" s="497">
        <v>23</v>
      </c>
      <c r="Z69" s="497">
        <v>1</v>
      </c>
      <c r="AA69" s="491">
        <v>2</v>
      </c>
      <c r="AB69" s="490">
        <v>12</v>
      </c>
      <c r="AC69" s="489">
        <v>5</v>
      </c>
      <c r="AD69" s="488">
        <v>4</v>
      </c>
      <c r="AF69" t="str">
        <f t="shared" si="5"/>
        <v>SI</v>
      </c>
      <c r="AG69" t="str">
        <f t="shared" si="6"/>
        <v>SI</v>
      </c>
      <c r="AH69" t="str">
        <f t="shared" si="7"/>
        <v>SI</v>
      </c>
      <c r="AI69" t="str">
        <f t="shared" si="8"/>
        <v>SI</v>
      </c>
    </row>
    <row r="70" spans="5:35" ht="15.75" thickBot="1" x14ac:dyDescent="0.3">
      <c r="E70" s="469"/>
      <c r="F70" s="499">
        <v>24</v>
      </c>
      <c r="G70" s="499">
        <v>1</v>
      </c>
      <c r="H70" s="498">
        <f t="shared" si="0"/>
        <v>2</v>
      </c>
      <c r="K70" s="498">
        <f t="shared" si="1"/>
        <v>12</v>
      </c>
      <c r="N70" s="498">
        <f t="shared" si="2"/>
        <v>5</v>
      </c>
      <c r="Q70" s="487">
        <f t="shared" si="3"/>
        <v>5</v>
      </c>
      <c r="W70">
        <f t="shared" si="4"/>
        <v>24</v>
      </c>
      <c r="Y70" s="497">
        <v>24</v>
      </c>
      <c r="Z70" s="497">
        <v>1</v>
      </c>
      <c r="AA70" s="491">
        <v>2</v>
      </c>
      <c r="AB70" s="490">
        <v>12</v>
      </c>
      <c r="AC70" s="489">
        <v>5</v>
      </c>
      <c r="AD70" s="488">
        <v>5</v>
      </c>
      <c r="AF70" t="str">
        <f t="shared" si="5"/>
        <v>SI</v>
      </c>
      <c r="AG70" t="str">
        <f t="shared" si="6"/>
        <v>SI</v>
      </c>
      <c r="AH70" t="str">
        <f t="shared" si="7"/>
        <v>SI</v>
      </c>
      <c r="AI70" t="str">
        <f t="shared" si="8"/>
        <v>SI</v>
      </c>
    </row>
    <row r="71" spans="5:35" ht="15.75" thickBot="1" x14ac:dyDescent="0.3">
      <c r="E71" s="469"/>
      <c r="F71" s="499">
        <v>25</v>
      </c>
      <c r="G71" s="499">
        <v>1</v>
      </c>
      <c r="H71" s="498">
        <f t="shared" si="0"/>
        <v>2</v>
      </c>
      <c r="K71" s="498">
        <f t="shared" si="1"/>
        <v>12</v>
      </c>
      <c r="N71" s="498">
        <f t="shared" si="2"/>
        <v>5</v>
      </c>
      <c r="Q71" s="487">
        <f t="shared" si="3"/>
        <v>6</v>
      </c>
      <c r="W71">
        <f t="shared" si="4"/>
        <v>25</v>
      </c>
      <c r="Y71" s="497">
        <v>25</v>
      </c>
      <c r="Z71" s="497">
        <v>1</v>
      </c>
      <c r="AA71" s="491">
        <v>2</v>
      </c>
      <c r="AB71" s="490">
        <v>12</v>
      </c>
      <c r="AC71" s="489">
        <v>5</v>
      </c>
      <c r="AD71" s="488">
        <v>6</v>
      </c>
      <c r="AF71" t="str">
        <f t="shared" si="5"/>
        <v>SI</v>
      </c>
      <c r="AG71" t="str">
        <f t="shared" si="6"/>
        <v>SI</v>
      </c>
      <c r="AH71" t="str">
        <f t="shared" si="7"/>
        <v>SI</v>
      </c>
      <c r="AI71" t="str">
        <f t="shared" si="8"/>
        <v>SI</v>
      </c>
    </row>
    <row r="72" spans="5:35" ht="15.75" thickBot="1" x14ac:dyDescent="0.3">
      <c r="E72" s="469"/>
      <c r="F72" s="499">
        <v>26</v>
      </c>
      <c r="G72" s="499">
        <v>1</v>
      </c>
      <c r="H72" s="498">
        <f t="shared" si="0"/>
        <v>2</v>
      </c>
      <c r="K72" s="498">
        <f t="shared" si="1"/>
        <v>12</v>
      </c>
      <c r="N72" s="498">
        <f t="shared" si="2"/>
        <v>5</v>
      </c>
      <c r="Q72" s="487">
        <f t="shared" si="3"/>
        <v>7</v>
      </c>
      <c r="W72">
        <f t="shared" si="4"/>
        <v>26</v>
      </c>
      <c r="Y72" s="497">
        <v>26</v>
      </c>
      <c r="Z72" s="497">
        <v>1</v>
      </c>
      <c r="AA72" s="491">
        <v>2</v>
      </c>
      <c r="AB72" s="490">
        <v>12</v>
      </c>
      <c r="AC72" s="489">
        <v>5</v>
      </c>
      <c r="AD72" s="488">
        <v>7</v>
      </c>
      <c r="AF72" t="str">
        <f t="shared" si="5"/>
        <v>SI</v>
      </c>
      <c r="AG72" t="str">
        <f t="shared" si="6"/>
        <v>SI</v>
      </c>
      <c r="AH72" t="str">
        <f t="shared" si="7"/>
        <v>SI</v>
      </c>
      <c r="AI72" t="str">
        <f t="shared" si="8"/>
        <v>SI</v>
      </c>
    </row>
    <row r="73" spans="5:35" ht="15.75" thickBot="1" x14ac:dyDescent="0.3">
      <c r="E73" s="469"/>
      <c r="F73" s="499">
        <v>27</v>
      </c>
      <c r="G73" s="499">
        <v>1</v>
      </c>
      <c r="H73" s="498">
        <f t="shared" si="0"/>
        <v>2</v>
      </c>
      <c r="K73" s="498">
        <f t="shared" si="1"/>
        <v>12</v>
      </c>
      <c r="N73" s="498">
        <f t="shared" si="2"/>
        <v>5</v>
      </c>
      <c r="Q73" s="487">
        <f t="shared" si="3"/>
        <v>8</v>
      </c>
      <c r="W73">
        <f t="shared" si="4"/>
        <v>27</v>
      </c>
      <c r="Y73" s="497">
        <v>27</v>
      </c>
      <c r="Z73" s="497">
        <v>1</v>
      </c>
      <c r="AA73" s="491">
        <v>2</v>
      </c>
      <c r="AB73" s="490">
        <v>12</v>
      </c>
      <c r="AC73" s="489">
        <v>5</v>
      </c>
      <c r="AD73" s="488">
        <v>8</v>
      </c>
      <c r="AF73" t="str">
        <f t="shared" si="5"/>
        <v>SI</v>
      </c>
      <c r="AG73" t="str">
        <f t="shared" si="6"/>
        <v>SI</v>
      </c>
      <c r="AH73" t="str">
        <f t="shared" si="7"/>
        <v>SI</v>
      </c>
      <c r="AI73" t="str">
        <f t="shared" si="8"/>
        <v>SI</v>
      </c>
    </row>
    <row r="74" spans="5:35" ht="15.75" thickBot="1" x14ac:dyDescent="0.3">
      <c r="E74" s="469"/>
      <c r="F74" s="499">
        <v>28</v>
      </c>
      <c r="G74" s="499">
        <v>1</v>
      </c>
      <c r="H74" s="498">
        <f t="shared" si="0"/>
        <v>2</v>
      </c>
      <c r="K74" s="498">
        <f t="shared" si="1"/>
        <v>12</v>
      </c>
      <c r="N74" s="498">
        <f t="shared" si="2"/>
        <v>5</v>
      </c>
      <c r="Q74" s="487">
        <f t="shared" si="3"/>
        <v>9</v>
      </c>
      <c r="W74">
        <f t="shared" si="4"/>
        <v>28</v>
      </c>
      <c r="Y74" s="497">
        <v>28</v>
      </c>
      <c r="Z74" s="497">
        <v>1</v>
      </c>
      <c r="AA74" s="491">
        <v>2</v>
      </c>
      <c r="AB74" s="490">
        <v>12</v>
      </c>
      <c r="AC74" s="489">
        <v>5</v>
      </c>
      <c r="AD74" s="488">
        <v>9</v>
      </c>
      <c r="AF74" t="str">
        <f t="shared" si="5"/>
        <v>SI</v>
      </c>
      <c r="AG74" t="str">
        <f t="shared" si="6"/>
        <v>SI</v>
      </c>
      <c r="AH74" t="str">
        <f t="shared" si="7"/>
        <v>SI</v>
      </c>
      <c r="AI74" t="str">
        <f t="shared" si="8"/>
        <v>SI</v>
      </c>
    </row>
    <row r="75" spans="5:35" ht="15.75" thickBot="1" x14ac:dyDescent="0.3">
      <c r="E75" s="469"/>
      <c r="F75" s="499">
        <v>29</v>
      </c>
      <c r="G75" s="499">
        <v>1</v>
      </c>
      <c r="H75" s="498">
        <f t="shared" ref="H75:H138" si="9">IF(G75&lt;3,
IF(G75+F75&lt;=3,F75,3-G75),
0)</f>
        <v>2</v>
      </c>
      <c r="K75" s="498">
        <f t="shared" ref="K75:K138" si="10">IF(AND(G75&gt;=3,G75&lt;15),
IF(G75+F75&lt;=15,F75,15-G75),
IF(AND(G75&lt;3,G75+F75&gt;3),IF(F75-H75&lt;=12,F75-H75,12),0) )</f>
        <v>12</v>
      </c>
      <c r="N75" s="498">
        <f t="shared" ref="N75:N138" si="11">IF(AND(G75&gt;=15,G75&lt;20),
IF(G75+F75&lt;=20,F75,20-G75),
IF(AND(G75&lt;15,G75+F75&gt;15),       IF((F75-H75-K75)&lt;=5,   F75-H75-K75,5    ),0)  )</f>
        <v>5</v>
      </c>
      <c r="Q75" s="487">
        <f t="shared" ref="Q75:Q138" si="12">IF(AND(G75&gt;=20),
IF(F75&gt;30,30,F75),
IF(AND(G75&lt;20,G75+F75&gt;20),IF((F75-H75-K75-N75)&gt;=(30-H75-K75-N75),30-H75-K75-N75,F75-H75-K75-N75),0))</f>
        <v>10</v>
      </c>
      <c r="W75">
        <f t="shared" ref="W75:W138" si="13">SUM(H75+K75+N75+Q75)</f>
        <v>29</v>
      </c>
      <c r="Y75" s="497">
        <v>29</v>
      </c>
      <c r="Z75" s="497">
        <v>1</v>
      </c>
      <c r="AA75" s="491">
        <v>2</v>
      </c>
      <c r="AB75" s="490">
        <v>12</v>
      </c>
      <c r="AC75" s="489">
        <v>5</v>
      </c>
      <c r="AD75" s="488">
        <v>10</v>
      </c>
      <c r="AF75" t="str">
        <f t="shared" ref="AF75:AF138" si="14">IF(AA75=H75,"SI","NO")</f>
        <v>SI</v>
      </c>
      <c r="AG75" t="str">
        <f t="shared" ref="AG75:AG138" si="15">IF(K75=AB75,"SI","NO")</f>
        <v>SI</v>
      </c>
      <c r="AH75" t="str">
        <f t="shared" ref="AH75:AH138" si="16">IF(N75=AC75,"SI","NO")</f>
        <v>SI</v>
      </c>
      <c r="AI75" t="str">
        <f t="shared" ref="AI75:AI138" si="17">IF(Q75=AD75,"SI","NO")</f>
        <v>SI</v>
      </c>
    </row>
    <row r="76" spans="5:35" ht="15.75" thickBot="1" x14ac:dyDescent="0.3">
      <c r="E76" s="469"/>
      <c r="F76" s="499">
        <v>30</v>
      </c>
      <c r="G76" s="499">
        <v>1</v>
      </c>
      <c r="H76" s="498">
        <f t="shared" si="9"/>
        <v>2</v>
      </c>
      <c r="K76" s="498">
        <f t="shared" si="10"/>
        <v>12</v>
      </c>
      <c r="N76" s="498">
        <f t="shared" si="11"/>
        <v>5</v>
      </c>
      <c r="Q76" s="487">
        <f t="shared" si="12"/>
        <v>11</v>
      </c>
      <c r="W76">
        <f t="shared" si="13"/>
        <v>30</v>
      </c>
      <c r="Y76" s="497">
        <v>30</v>
      </c>
      <c r="Z76" s="497">
        <v>1</v>
      </c>
      <c r="AA76" s="491">
        <v>2</v>
      </c>
      <c r="AB76" s="490">
        <v>12</v>
      </c>
      <c r="AC76" s="489">
        <v>5</v>
      </c>
      <c r="AD76" s="488">
        <v>11</v>
      </c>
      <c r="AF76" t="str">
        <f t="shared" si="14"/>
        <v>SI</v>
      </c>
      <c r="AG76" t="str">
        <f t="shared" si="15"/>
        <v>SI</v>
      </c>
      <c r="AH76" t="str">
        <f t="shared" si="16"/>
        <v>SI</v>
      </c>
      <c r="AI76" t="str">
        <f t="shared" si="17"/>
        <v>SI</v>
      </c>
    </row>
    <row r="77" spans="5:35" ht="15.75" thickBot="1" x14ac:dyDescent="0.3">
      <c r="E77" s="469"/>
      <c r="F77" s="499">
        <v>31</v>
      </c>
      <c r="G77" s="499">
        <v>1</v>
      </c>
      <c r="H77" s="498">
        <f t="shared" si="9"/>
        <v>2</v>
      </c>
      <c r="K77" s="498">
        <f t="shared" si="10"/>
        <v>12</v>
      </c>
      <c r="N77" s="498">
        <f t="shared" si="11"/>
        <v>5</v>
      </c>
      <c r="Q77" s="487">
        <f t="shared" si="12"/>
        <v>11</v>
      </c>
      <c r="W77">
        <f t="shared" si="13"/>
        <v>30</v>
      </c>
      <c r="Y77" s="497">
        <v>31</v>
      </c>
      <c r="Z77" s="497">
        <v>1</v>
      </c>
      <c r="AA77" s="491">
        <v>2</v>
      </c>
      <c r="AB77" s="490">
        <v>12</v>
      </c>
      <c r="AC77" s="489">
        <v>5</v>
      </c>
      <c r="AD77" s="488">
        <v>12</v>
      </c>
      <c r="AF77" t="str">
        <f t="shared" si="14"/>
        <v>SI</v>
      </c>
      <c r="AG77" t="str">
        <f t="shared" si="15"/>
        <v>SI</v>
      </c>
      <c r="AH77" t="str">
        <f t="shared" si="16"/>
        <v>SI</v>
      </c>
      <c r="AI77" t="str">
        <f t="shared" si="17"/>
        <v>NO</v>
      </c>
    </row>
    <row r="78" spans="5:35" ht="15.75" thickBot="1" x14ac:dyDescent="0.3">
      <c r="E78" s="469"/>
      <c r="F78" s="499">
        <v>32</v>
      </c>
      <c r="G78" s="499">
        <v>1</v>
      </c>
      <c r="H78" s="498">
        <f t="shared" si="9"/>
        <v>2</v>
      </c>
      <c r="K78" s="498">
        <f t="shared" si="10"/>
        <v>12</v>
      </c>
      <c r="N78" s="498">
        <f t="shared" si="11"/>
        <v>5</v>
      </c>
      <c r="Q78" s="487">
        <f t="shared" si="12"/>
        <v>11</v>
      </c>
      <c r="W78">
        <f t="shared" si="13"/>
        <v>30</v>
      </c>
      <c r="Y78" s="497">
        <v>32</v>
      </c>
      <c r="Z78" s="497">
        <v>1</v>
      </c>
      <c r="AA78" s="491">
        <v>2</v>
      </c>
      <c r="AB78" s="490">
        <v>12</v>
      </c>
      <c r="AC78" s="489">
        <v>5</v>
      </c>
      <c r="AD78" s="488">
        <v>13</v>
      </c>
      <c r="AF78" t="str">
        <f t="shared" si="14"/>
        <v>SI</v>
      </c>
      <c r="AG78" t="str">
        <f t="shared" si="15"/>
        <v>SI</v>
      </c>
      <c r="AH78" t="str">
        <f t="shared" si="16"/>
        <v>SI</v>
      </c>
      <c r="AI78" t="str">
        <f t="shared" si="17"/>
        <v>NO</v>
      </c>
    </row>
    <row r="79" spans="5:35" ht="15.75" thickBot="1" x14ac:dyDescent="0.3">
      <c r="E79" s="469"/>
      <c r="F79" s="496">
        <v>33</v>
      </c>
      <c r="G79" s="496">
        <v>1</v>
      </c>
      <c r="H79" s="495">
        <f t="shared" si="9"/>
        <v>2</v>
      </c>
      <c r="I79" s="494"/>
      <c r="J79" s="494"/>
      <c r="K79" s="495">
        <f t="shared" si="10"/>
        <v>12</v>
      </c>
      <c r="L79" s="494"/>
      <c r="M79" s="494"/>
      <c r="N79" s="495">
        <f t="shared" si="11"/>
        <v>5</v>
      </c>
      <c r="O79" s="494"/>
      <c r="P79" s="494"/>
      <c r="Q79" s="493">
        <f t="shared" si="12"/>
        <v>11</v>
      </c>
      <c r="W79">
        <f t="shared" si="13"/>
        <v>30</v>
      </c>
      <c r="Y79" s="497">
        <v>33</v>
      </c>
      <c r="Z79" s="497">
        <v>1</v>
      </c>
      <c r="AA79" s="491">
        <v>2</v>
      </c>
      <c r="AB79" s="490">
        <v>12</v>
      </c>
      <c r="AC79" s="489">
        <v>5</v>
      </c>
      <c r="AD79" s="488">
        <v>14</v>
      </c>
      <c r="AF79" t="str">
        <f t="shared" si="14"/>
        <v>SI</v>
      </c>
      <c r="AG79" t="str">
        <f t="shared" si="15"/>
        <v>SI</v>
      </c>
      <c r="AH79" t="str">
        <f t="shared" si="16"/>
        <v>SI</v>
      </c>
      <c r="AI79" t="str">
        <f t="shared" si="17"/>
        <v>NO</v>
      </c>
    </row>
    <row r="80" spans="5:35" ht="16.5" thickTop="1" thickBot="1" x14ac:dyDescent="0.3">
      <c r="E80" s="469"/>
      <c r="F80" s="499">
        <v>0</v>
      </c>
      <c r="G80" s="499">
        <v>2</v>
      </c>
      <c r="H80" s="498">
        <f t="shared" si="9"/>
        <v>0</v>
      </c>
      <c r="I80" s="505"/>
      <c r="J80" s="505"/>
      <c r="K80" s="498">
        <f t="shared" si="10"/>
        <v>0</v>
      </c>
      <c r="L80" s="505"/>
      <c r="M80" s="505"/>
      <c r="N80" s="498">
        <f t="shared" si="11"/>
        <v>0</v>
      </c>
      <c r="O80" s="505"/>
      <c r="P80" s="505"/>
      <c r="Q80" s="487">
        <f t="shared" si="12"/>
        <v>0</v>
      </c>
      <c r="W80">
        <f t="shared" si="13"/>
        <v>0</v>
      </c>
      <c r="Y80" s="497">
        <v>0</v>
      </c>
      <c r="Z80" s="497">
        <v>2</v>
      </c>
      <c r="AA80" s="491">
        <v>0</v>
      </c>
      <c r="AB80" s="490">
        <v>0</v>
      </c>
      <c r="AC80" s="489">
        <v>0</v>
      </c>
      <c r="AD80" s="488">
        <v>0</v>
      </c>
      <c r="AF80" t="str">
        <f t="shared" si="14"/>
        <v>SI</v>
      </c>
      <c r="AG80" t="str">
        <f t="shared" si="15"/>
        <v>SI</v>
      </c>
      <c r="AH80" t="str">
        <f t="shared" si="16"/>
        <v>SI</v>
      </c>
      <c r="AI80" t="str">
        <f t="shared" si="17"/>
        <v>SI</v>
      </c>
    </row>
    <row r="81" spans="5:35" ht="15.75" thickBot="1" x14ac:dyDescent="0.3">
      <c r="E81" s="469"/>
      <c r="F81" s="499">
        <v>1</v>
      </c>
      <c r="G81" s="499">
        <v>2</v>
      </c>
      <c r="H81" s="498">
        <f t="shared" si="9"/>
        <v>1</v>
      </c>
      <c r="K81" s="498">
        <f t="shared" si="10"/>
        <v>0</v>
      </c>
      <c r="N81" s="498">
        <f t="shared" si="11"/>
        <v>0</v>
      </c>
      <c r="Q81" s="487">
        <f t="shared" si="12"/>
        <v>0</v>
      </c>
      <c r="W81">
        <f t="shared" si="13"/>
        <v>1</v>
      </c>
      <c r="Y81" s="497">
        <v>1</v>
      </c>
      <c r="Z81" s="497">
        <v>2</v>
      </c>
      <c r="AA81" s="491">
        <v>1</v>
      </c>
      <c r="AB81" s="490">
        <v>0</v>
      </c>
      <c r="AC81" s="489">
        <v>0</v>
      </c>
      <c r="AD81" s="488">
        <v>0</v>
      </c>
      <c r="AF81" t="str">
        <f t="shared" si="14"/>
        <v>SI</v>
      </c>
      <c r="AG81" t="str">
        <f t="shared" si="15"/>
        <v>SI</v>
      </c>
      <c r="AH81" t="str">
        <f t="shared" si="16"/>
        <v>SI</v>
      </c>
      <c r="AI81" t="str">
        <f t="shared" si="17"/>
        <v>SI</v>
      </c>
    </row>
    <row r="82" spans="5:35" ht="15.75" thickBot="1" x14ac:dyDescent="0.3">
      <c r="E82" s="469"/>
      <c r="F82" s="499">
        <v>2</v>
      </c>
      <c r="G82" s="499">
        <v>2</v>
      </c>
      <c r="H82" s="498">
        <f t="shared" si="9"/>
        <v>1</v>
      </c>
      <c r="K82" s="498">
        <f t="shared" si="10"/>
        <v>1</v>
      </c>
      <c r="N82" s="498">
        <f t="shared" si="11"/>
        <v>0</v>
      </c>
      <c r="Q82" s="487">
        <f t="shared" si="12"/>
        <v>0</v>
      </c>
      <c r="W82">
        <f t="shared" si="13"/>
        <v>2</v>
      </c>
      <c r="Y82" s="497">
        <v>2</v>
      </c>
      <c r="Z82" s="497">
        <v>2</v>
      </c>
      <c r="AA82" s="491">
        <v>1</v>
      </c>
      <c r="AB82" s="490">
        <v>1</v>
      </c>
      <c r="AC82" s="489">
        <v>0</v>
      </c>
      <c r="AD82" s="488">
        <v>0</v>
      </c>
      <c r="AF82" t="str">
        <f t="shared" si="14"/>
        <v>SI</v>
      </c>
      <c r="AG82" t="str">
        <f t="shared" si="15"/>
        <v>SI</v>
      </c>
      <c r="AH82" t="str">
        <f t="shared" si="16"/>
        <v>SI</v>
      </c>
      <c r="AI82" t="str">
        <f t="shared" si="17"/>
        <v>SI</v>
      </c>
    </row>
    <row r="83" spans="5:35" ht="15.75" thickBot="1" x14ac:dyDescent="0.3">
      <c r="E83" s="469"/>
      <c r="F83" s="499">
        <v>3</v>
      </c>
      <c r="G83" s="499">
        <v>2</v>
      </c>
      <c r="H83" s="498">
        <f t="shared" si="9"/>
        <v>1</v>
      </c>
      <c r="K83" s="498">
        <f t="shared" si="10"/>
        <v>2</v>
      </c>
      <c r="N83" s="498">
        <f t="shared" si="11"/>
        <v>0</v>
      </c>
      <c r="Q83" s="487">
        <f t="shared" si="12"/>
        <v>0</v>
      </c>
      <c r="W83">
        <f t="shared" si="13"/>
        <v>3</v>
      </c>
      <c r="Y83" s="497">
        <v>3</v>
      </c>
      <c r="Z83" s="497">
        <v>2</v>
      </c>
      <c r="AA83" s="491">
        <v>1</v>
      </c>
      <c r="AB83" s="490">
        <v>2</v>
      </c>
      <c r="AC83" s="489">
        <v>0</v>
      </c>
      <c r="AD83" s="488">
        <v>0</v>
      </c>
      <c r="AF83" t="str">
        <f t="shared" si="14"/>
        <v>SI</v>
      </c>
      <c r="AG83" t="str">
        <f t="shared" si="15"/>
        <v>SI</v>
      </c>
      <c r="AH83" t="str">
        <f t="shared" si="16"/>
        <v>SI</v>
      </c>
      <c r="AI83" t="str">
        <f t="shared" si="17"/>
        <v>SI</v>
      </c>
    </row>
    <row r="84" spans="5:35" ht="15.75" thickBot="1" x14ac:dyDescent="0.3">
      <c r="E84" s="469"/>
      <c r="F84" s="499">
        <v>4</v>
      </c>
      <c r="G84" s="499">
        <v>2</v>
      </c>
      <c r="H84" s="498">
        <f t="shared" si="9"/>
        <v>1</v>
      </c>
      <c r="K84" s="498">
        <f t="shared" si="10"/>
        <v>3</v>
      </c>
      <c r="N84" s="498">
        <f t="shared" si="11"/>
        <v>0</v>
      </c>
      <c r="Q84" s="487">
        <f t="shared" si="12"/>
        <v>0</v>
      </c>
      <c r="W84">
        <f t="shared" si="13"/>
        <v>4</v>
      </c>
      <c r="Y84" s="497">
        <v>4</v>
      </c>
      <c r="Z84" s="497">
        <v>2</v>
      </c>
      <c r="AA84" s="491">
        <v>1</v>
      </c>
      <c r="AB84" s="490">
        <v>3</v>
      </c>
      <c r="AC84" s="489">
        <v>0</v>
      </c>
      <c r="AD84" s="488">
        <v>0</v>
      </c>
      <c r="AF84" t="str">
        <f t="shared" si="14"/>
        <v>SI</v>
      </c>
      <c r="AG84" t="str">
        <f t="shared" si="15"/>
        <v>SI</v>
      </c>
      <c r="AH84" t="str">
        <f t="shared" si="16"/>
        <v>SI</v>
      </c>
      <c r="AI84" t="str">
        <f t="shared" si="17"/>
        <v>SI</v>
      </c>
    </row>
    <row r="85" spans="5:35" ht="15.75" thickBot="1" x14ac:dyDescent="0.3">
      <c r="E85" s="469"/>
      <c r="F85" s="499">
        <v>5</v>
      </c>
      <c r="G85" s="499">
        <v>2</v>
      </c>
      <c r="H85" s="498">
        <f t="shared" si="9"/>
        <v>1</v>
      </c>
      <c r="K85" s="498">
        <f t="shared" si="10"/>
        <v>4</v>
      </c>
      <c r="N85" s="498">
        <f t="shared" si="11"/>
        <v>0</v>
      </c>
      <c r="Q85" s="487">
        <f t="shared" si="12"/>
        <v>0</v>
      </c>
      <c r="W85">
        <f t="shared" si="13"/>
        <v>5</v>
      </c>
      <c r="Y85" s="497">
        <v>5</v>
      </c>
      <c r="Z85" s="497">
        <v>2</v>
      </c>
      <c r="AA85" s="491">
        <v>1</v>
      </c>
      <c r="AB85" s="490">
        <v>4</v>
      </c>
      <c r="AC85" s="489">
        <v>0</v>
      </c>
      <c r="AD85" s="488">
        <v>0</v>
      </c>
      <c r="AF85" t="str">
        <f t="shared" si="14"/>
        <v>SI</v>
      </c>
      <c r="AG85" t="str">
        <f t="shared" si="15"/>
        <v>SI</v>
      </c>
      <c r="AH85" t="str">
        <f t="shared" si="16"/>
        <v>SI</v>
      </c>
      <c r="AI85" t="str">
        <f t="shared" si="17"/>
        <v>SI</v>
      </c>
    </row>
    <row r="86" spans="5:35" ht="15.75" thickBot="1" x14ac:dyDescent="0.3">
      <c r="E86" s="469"/>
      <c r="F86" s="499">
        <v>6</v>
      </c>
      <c r="G86" s="499">
        <v>2</v>
      </c>
      <c r="H86" s="498">
        <f t="shared" si="9"/>
        <v>1</v>
      </c>
      <c r="K86" s="498">
        <f t="shared" si="10"/>
        <v>5</v>
      </c>
      <c r="N86" s="498">
        <f t="shared" si="11"/>
        <v>0</v>
      </c>
      <c r="Q86" s="487">
        <f t="shared" si="12"/>
        <v>0</v>
      </c>
      <c r="W86">
        <f t="shared" si="13"/>
        <v>6</v>
      </c>
      <c r="Y86" s="497">
        <v>6</v>
      </c>
      <c r="Z86" s="497">
        <v>2</v>
      </c>
      <c r="AA86" s="491">
        <v>1</v>
      </c>
      <c r="AB86" s="490">
        <v>5</v>
      </c>
      <c r="AC86" s="489">
        <v>0</v>
      </c>
      <c r="AD86" s="488">
        <v>0</v>
      </c>
      <c r="AF86" t="str">
        <f t="shared" si="14"/>
        <v>SI</v>
      </c>
      <c r="AG86" t="str">
        <f t="shared" si="15"/>
        <v>SI</v>
      </c>
      <c r="AH86" t="str">
        <f t="shared" si="16"/>
        <v>SI</v>
      </c>
      <c r="AI86" t="str">
        <f t="shared" si="17"/>
        <v>SI</v>
      </c>
    </row>
    <row r="87" spans="5:35" ht="15.75" thickBot="1" x14ac:dyDescent="0.3">
      <c r="E87" s="469"/>
      <c r="F87" s="499">
        <v>7</v>
      </c>
      <c r="G87" s="499">
        <v>2</v>
      </c>
      <c r="H87" s="498">
        <f t="shared" si="9"/>
        <v>1</v>
      </c>
      <c r="K87" s="498">
        <f t="shared" si="10"/>
        <v>6</v>
      </c>
      <c r="N87" s="498">
        <f t="shared" si="11"/>
        <v>0</v>
      </c>
      <c r="Q87" s="487">
        <f t="shared" si="12"/>
        <v>0</v>
      </c>
      <c r="W87">
        <f t="shared" si="13"/>
        <v>7</v>
      </c>
      <c r="Y87" s="497">
        <v>7</v>
      </c>
      <c r="Z87" s="497">
        <v>2</v>
      </c>
      <c r="AA87" s="491">
        <v>1</v>
      </c>
      <c r="AB87" s="490">
        <v>6</v>
      </c>
      <c r="AC87" s="489">
        <v>0</v>
      </c>
      <c r="AD87" s="488">
        <v>0</v>
      </c>
      <c r="AF87" t="str">
        <f t="shared" si="14"/>
        <v>SI</v>
      </c>
      <c r="AG87" t="str">
        <f t="shared" si="15"/>
        <v>SI</v>
      </c>
      <c r="AH87" t="str">
        <f t="shared" si="16"/>
        <v>SI</v>
      </c>
      <c r="AI87" t="str">
        <f t="shared" si="17"/>
        <v>SI</v>
      </c>
    </row>
    <row r="88" spans="5:35" ht="15.75" thickBot="1" x14ac:dyDescent="0.3">
      <c r="E88" s="469"/>
      <c r="F88" s="499">
        <v>8</v>
      </c>
      <c r="G88" s="499">
        <v>2</v>
      </c>
      <c r="H88" s="498">
        <f t="shared" si="9"/>
        <v>1</v>
      </c>
      <c r="K88" s="498">
        <f t="shared" si="10"/>
        <v>7</v>
      </c>
      <c r="N88" s="498">
        <f t="shared" si="11"/>
        <v>0</v>
      </c>
      <c r="Q88" s="487">
        <f t="shared" si="12"/>
        <v>0</v>
      </c>
      <c r="W88">
        <f t="shared" si="13"/>
        <v>8</v>
      </c>
      <c r="Y88" s="497">
        <v>8</v>
      </c>
      <c r="Z88" s="497">
        <v>2</v>
      </c>
      <c r="AA88" s="491">
        <v>1</v>
      </c>
      <c r="AB88" s="490">
        <v>7</v>
      </c>
      <c r="AC88" s="489">
        <v>0</v>
      </c>
      <c r="AD88" s="488">
        <v>0</v>
      </c>
      <c r="AF88" t="str">
        <f t="shared" si="14"/>
        <v>SI</v>
      </c>
      <c r="AG88" t="str">
        <f t="shared" si="15"/>
        <v>SI</v>
      </c>
      <c r="AH88" t="str">
        <f t="shared" si="16"/>
        <v>SI</v>
      </c>
      <c r="AI88" t="str">
        <f t="shared" si="17"/>
        <v>SI</v>
      </c>
    </row>
    <row r="89" spans="5:35" ht="15.75" thickBot="1" x14ac:dyDescent="0.3">
      <c r="E89" s="469"/>
      <c r="F89" s="499">
        <v>9</v>
      </c>
      <c r="G89" s="499">
        <v>2</v>
      </c>
      <c r="H89" s="498">
        <f t="shared" si="9"/>
        <v>1</v>
      </c>
      <c r="K89" s="498">
        <f t="shared" si="10"/>
        <v>8</v>
      </c>
      <c r="N89" s="498">
        <f t="shared" si="11"/>
        <v>0</v>
      </c>
      <c r="Q89" s="487">
        <f t="shared" si="12"/>
        <v>0</v>
      </c>
      <c r="W89">
        <f t="shared" si="13"/>
        <v>9</v>
      </c>
      <c r="Y89" s="497">
        <v>9</v>
      </c>
      <c r="Z89" s="497">
        <v>2</v>
      </c>
      <c r="AA89" s="491">
        <v>1</v>
      </c>
      <c r="AB89" s="490">
        <v>8</v>
      </c>
      <c r="AC89" s="489">
        <v>0</v>
      </c>
      <c r="AD89" s="488">
        <v>0</v>
      </c>
      <c r="AF89" t="str">
        <f t="shared" si="14"/>
        <v>SI</v>
      </c>
      <c r="AG89" t="str">
        <f t="shared" si="15"/>
        <v>SI</v>
      </c>
      <c r="AH89" t="str">
        <f t="shared" si="16"/>
        <v>SI</v>
      </c>
      <c r="AI89" t="str">
        <f t="shared" si="17"/>
        <v>SI</v>
      </c>
    </row>
    <row r="90" spans="5:35" ht="15.75" thickBot="1" x14ac:dyDescent="0.3">
      <c r="E90" s="469"/>
      <c r="F90" s="499">
        <v>10</v>
      </c>
      <c r="G90" s="499">
        <v>2</v>
      </c>
      <c r="H90" s="498">
        <f t="shared" si="9"/>
        <v>1</v>
      </c>
      <c r="K90" s="498">
        <f t="shared" si="10"/>
        <v>9</v>
      </c>
      <c r="N90" s="498">
        <f t="shared" si="11"/>
        <v>0</v>
      </c>
      <c r="Q90" s="487">
        <f t="shared" si="12"/>
        <v>0</v>
      </c>
      <c r="W90">
        <f t="shared" si="13"/>
        <v>10</v>
      </c>
      <c r="Y90" s="497">
        <v>10</v>
      </c>
      <c r="Z90" s="497">
        <v>2</v>
      </c>
      <c r="AA90" s="491">
        <v>1</v>
      </c>
      <c r="AB90" s="490">
        <v>9</v>
      </c>
      <c r="AC90" s="489">
        <v>0</v>
      </c>
      <c r="AD90" s="488">
        <v>0</v>
      </c>
      <c r="AF90" t="str">
        <f t="shared" si="14"/>
        <v>SI</v>
      </c>
      <c r="AG90" t="str">
        <f t="shared" si="15"/>
        <v>SI</v>
      </c>
      <c r="AH90" t="str">
        <f t="shared" si="16"/>
        <v>SI</v>
      </c>
      <c r="AI90" t="str">
        <f t="shared" si="17"/>
        <v>SI</v>
      </c>
    </row>
    <row r="91" spans="5:35" ht="15.75" thickBot="1" x14ac:dyDescent="0.3">
      <c r="E91" s="469"/>
      <c r="F91" s="499">
        <v>11</v>
      </c>
      <c r="G91" s="499">
        <v>2</v>
      </c>
      <c r="H91" s="498">
        <f t="shared" si="9"/>
        <v>1</v>
      </c>
      <c r="K91" s="498">
        <f t="shared" si="10"/>
        <v>10</v>
      </c>
      <c r="N91" s="498">
        <f t="shared" si="11"/>
        <v>0</v>
      </c>
      <c r="Q91" s="487">
        <f t="shared" si="12"/>
        <v>0</v>
      </c>
      <c r="W91">
        <f t="shared" si="13"/>
        <v>11</v>
      </c>
      <c r="Y91" s="497">
        <v>11</v>
      </c>
      <c r="Z91" s="497">
        <v>2</v>
      </c>
      <c r="AA91" s="491">
        <v>1</v>
      </c>
      <c r="AB91" s="490">
        <v>10</v>
      </c>
      <c r="AC91" s="489">
        <v>0</v>
      </c>
      <c r="AD91" s="488">
        <v>0</v>
      </c>
      <c r="AF91" t="str">
        <f t="shared" si="14"/>
        <v>SI</v>
      </c>
      <c r="AG91" t="str">
        <f t="shared" si="15"/>
        <v>SI</v>
      </c>
      <c r="AH91" t="str">
        <f t="shared" si="16"/>
        <v>SI</v>
      </c>
      <c r="AI91" t="str">
        <f t="shared" si="17"/>
        <v>SI</v>
      </c>
    </row>
    <row r="92" spans="5:35" ht="15.75" thickBot="1" x14ac:dyDescent="0.3">
      <c r="E92" s="469"/>
      <c r="F92" s="499">
        <v>12</v>
      </c>
      <c r="G92" s="499">
        <v>2</v>
      </c>
      <c r="H92" s="498">
        <f t="shared" si="9"/>
        <v>1</v>
      </c>
      <c r="K92" s="498">
        <f t="shared" si="10"/>
        <v>11</v>
      </c>
      <c r="N92" s="498">
        <f t="shared" si="11"/>
        <v>0</v>
      </c>
      <c r="Q92" s="487">
        <f t="shared" si="12"/>
        <v>0</v>
      </c>
      <c r="W92">
        <f t="shared" si="13"/>
        <v>12</v>
      </c>
      <c r="Y92" s="497">
        <v>12</v>
      </c>
      <c r="Z92" s="497">
        <v>2</v>
      </c>
      <c r="AA92" s="491">
        <v>1</v>
      </c>
      <c r="AB92" s="490">
        <v>11</v>
      </c>
      <c r="AC92" s="489">
        <v>0</v>
      </c>
      <c r="AD92" s="488">
        <v>0</v>
      </c>
      <c r="AF92" t="str">
        <f t="shared" si="14"/>
        <v>SI</v>
      </c>
      <c r="AG92" t="str">
        <f t="shared" si="15"/>
        <v>SI</v>
      </c>
      <c r="AH92" t="str">
        <f t="shared" si="16"/>
        <v>SI</v>
      </c>
      <c r="AI92" t="str">
        <f t="shared" si="17"/>
        <v>SI</v>
      </c>
    </row>
    <row r="93" spans="5:35" ht="15.75" thickBot="1" x14ac:dyDescent="0.3">
      <c r="E93" s="469"/>
      <c r="F93" s="499">
        <v>13</v>
      </c>
      <c r="G93" s="499">
        <v>2</v>
      </c>
      <c r="H93" s="498">
        <f t="shared" si="9"/>
        <v>1</v>
      </c>
      <c r="K93" s="498">
        <f t="shared" si="10"/>
        <v>12</v>
      </c>
      <c r="N93" s="498">
        <f t="shared" si="11"/>
        <v>0</v>
      </c>
      <c r="Q93" s="487">
        <f t="shared" si="12"/>
        <v>0</v>
      </c>
      <c r="W93">
        <f t="shared" si="13"/>
        <v>13</v>
      </c>
      <c r="Y93" s="497">
        <v>13</v>
      </c>
      <c r="Z93" s="497">
        <v>2</v>
      </c>
      <c r="AA93" s="491">
        <v>1</v>
      </c>
      <c r="AB93" s="490">
        <v>12</v>
      </c>
      <c r="AC93" s="489">
        <v>0</v>
      </c>
      <c r="AD93" s="488">
        <v>0</v>
      </c>
      <c r="AF93" t="str">
        <f t="shared" si="14"/>
        <v>SI</v>
      </c>
      <c r="AG93" t="str">
        <f t="shared" si="15"/>
        <v>SI</v>
      </c>
      <c r="AH93" t="str">
        <f t="shared" si="16"/>
        <v>SI</v>
      </c>
      <c r="AI93" t="str">
        <f t="shared" si="17"/>
        <v>SI</v>
      </c>
    </row>
    <row r="94" spans="5:35" ht="15.75" thickBot="1" x14ac:dyDescent="0.3">
      <c r="E94" s="469"/>
      <c r="F94" s="499">
        <v>14</v>
      </c>
      <c r="G94" s="499">
        <v>2</v>
      </c>
      <c r="H94" s="498">
        <f t="shared" si="9"/>
        <v>1</v>
      </c>
      <c r="K94" s="498">
        <f t="shared" si="10"/>
        <v>12</v>
      </c>
      <c r="N94" s="498">
        <f t="shared" si="11"/>
        <v>1</v>
      </c>
      <c r="Q94" s="487">
        <f t="shared" si="12"/>
        <v>0</v>
      </c>
      <c r="W94">
        <f t="shared" si="13"/>
        <v>14</v>
      </c>
      <c r="Y94" s="497">
        <v>14</v>
      </c>
      <c r="Z94" s="497">
        <v>2</v>
      </c>
      <c r="AA94" s="491">
        <v>1</v>
      </c>
      <c r="AB94" s="490">
        <v>13</v>
      </c>
      <c r="AC94" s="489">
        <v>0</v>
      </c>
      <c r="AD94" s="488">
        <v>0</v>
      </c>
      <c r="AF94" t="str">
        <f t="shared" si="14"/>
        <v>SI</v>
      </c>
      <c r="AG94" t="str">
        <f t="shared" si="15"/>
        <v>NO</v>
      </c>
      <c r="AH94" t="str">
        <f t="shared" si="16"/>
        <v>NO</v>
      </c>
      <c r="AI94" t="str">
        <f t="shared" si="17"/>
        <v>SI</v>
      </c>
    </row>
    <row r="95" spans="5:35" ht="15.75" thickBot="1" x14ac:dyDescent="0.3">
      <c r="E95" s="469"/>
      <c r="F95" s="499">
        <v>15</v>
      </c>
      <c r="G95" s="499">
        <v>2</v>
      </c>
      <c r="H95" s="498">
        <f t="shared" si="9"/>
        <v>1</v>
      </c>
      <c r="K95" s="498">
        <f t="shared" si="10"/>
        <v>12</v>
      </c>
      <c r="N95" s="498">
        <f t="shared" si="11"/>
        <v>2</v>
      </c>
      <c r="Q95" s="487">
        <f t="shared" si="12"/>
        <v>0</v>
      </c>
      <c r="W95">
        <f t="shared" si="13"/>
        <v>15</v>
      </c>
      <c r="Y95" s="497">
        <v>15</v>
      </c>
      <c r="Z95" s="497">
        <v>2</v>
      </c>
      <c r="AA95" s="491">
        <v>1</v>
      </c>
      <c r="AB95" s="490">
        <v>14</v>
      </c>
      <c r="AC95" s="489">
        <v>0</v>
      </c>
      <c r="AD95" s="488">
        <v>0</v>
      </c>
      <c r="AF95" t="str">
        <f t="shared" si="14"/>
        <v>SI</v>
      </c>
      <c r="AG95" t="str">
        <f t="shared" si="15"/>
        <v>NO</v>
      </c>
      <c r="AH95" t="str">
        <f t="shared" si="16"/>
        <v>NO</v>
      </c>
      <c r="AI95" t="str">
        <f t="shared" si="17"/>
        <v>SI</v>
      </c>
    </row>
    <row r="96" spans="5:35" ht="15.75" thickBot="1" x14ac:dyDescent="0.3">
      <c r="E96" s="469"/>
      <c r="F96" s="499">
        <v>16</v>
      </c>
      <c r="G96" s="499">
        <v>2</v>
      </c>
      <c r="H96" s="498">
        <f t="shared" si="9"/>
        <v>1</v>
      </c>
      <c r="K96" s="498">
        <f t="shared" si="10"/>
        <v>12</v>
      </c>
      <c r="N96" s="498">
        <f t="shared" si="11"/>
        <v>3</v>
      </c>
      <c r="Q96" s="487">
        <f t="shared" si="12"/>
        <v>0</v>
      </c>
      <c r="W96">
        <f t="shared" si="13"/>
        <v>16</v>
      </c>
      <c r="Y96" s="497">
        <v>16</v>
      </c>
      <c r="Z96" s="497">
        <v>2</v>
      </c>
      <c r="AA96" s="491">
        <v>1</v>
      </c>
      <c r="AB96" s="490">
        <v>15</v>
      </c>
      <c r="AC96" s="489">
        <v>0</v>
      </c>
      <c r="AD96" s="488">
        <v>0</v>
      </c>
      <c r="AF96" t="str">
        <f t="shared" si="14"/>
        <v>SI</v>
      </c>
      <c r="AG96" t="str">
        <f t="shared" si="15"/>
        <v>NO</v>
      </c>
      <c r="AH96" t="str">
        <f t="shared" si="16"/>
        <v>NO</v>
      </c>
      <c r="AI96" t="str">
        <f t="shared" si="17"/>
        <v>SI</v>
      </c>
    </row>
    <row r="97" spans="5:35" ht="15.75" thickBot="1" x14ac:dyDescent="0.3">
      <c r="E97" s="469"/>
      <c r="F97" s="499">
        <v>17</v>
      </c>
      <c r="G97" s="499">
        <v>2</v>
      </c>
      <c r="H97" s="498">
        <f t="shared" si="9"/>
        <v>1</v>
      </c>
      <c r="K97" s="498">
        <f t="shared" si="10"/>
        <v>12</v>
      </c>
      <c r="N97" s="498">
        <f t="shared" si="11"/>
        <v>4</v>
      </c>
      <c r="Q97" s="487">
        <f t="shared" si="12"/>
        <v>0</v>
      </c>
      <c r="W97">
        <f t="shared" si="13"/>
        <v>17</v>
      </c>
      <c r="Y97" s="497">
        <v>17</v>
      </c>
      <c r="Z97" s="497">
        <v>2</v>
      </c>
      <c r="AA97" s="491">
        <v>1</v>
      </c>
      <c r="AB97" s="490">
        <v>12</v>
      </c>
      <c r="AC97" s="489">
        <v>4</v>
      </c>
      <c r="AD97" s="488">
        <v>0</v>
      </c>
      <c r="AF97" t="str">
        <f t="shared" si="14"/>
        <v>SI</v>
      </c>
      <c r="AG97" t="str">
        <f t="shared" si="15"/>
        <v>SI</v>
      </c>
      <c r="AH97" t="str">
        <f t="shared" si="16"/>
        <v>SI</v>
      </c>
      <c r="AI97" t="str">
        <f t="shared" si="17"/>
        <v>SI</v>
      </c>
    </row>
    <row r="98" spans="5:35" ht="15.75" thickBot="1" x14ac:dyDescent="0.3">
      <c r="E98" s="469"/>
      <c r="F98" s="499">
        <v>18</v>
      </c>
      <c r="G98" s="499">
        <v>2</v>
      </c>
      <c r="H98" s="498">
        <f t="shared" si="9"/>
        <v>1</v>
      </c>
      <c r="K98" s="498">
        <f t="shared" si="10"/>
        <v>12</v>
      </c>
      <c r="N98" s="498">
        <f t="shared" si="11"/>
        <v>5</v>
      </c>
      <c r="Q98" s="487">
        <f t="shared" si="12"/>
        <v>0</v>
      </c>
      <c r="W98">
        <f t="shared" si="13"/>
        <v>18</v>
      </c>
      <c r="Y98" s="497">
        <v>18</v>
      </c>
      <c r="Z98" s="497">
        <v>2</v>
      </c>
      <c r="AA98" s="491">
        <v>1</v>
      </c>
      <c r="AB98" s="490">
        <v>12</v>
      </c>
      <c r="AC98" s="489">
        <v>5</v>
      </c>
      <c r="AD98" s="488">
        <v>0</v>
      </c>
      <c r="AF98" t="str">
        <f t="shared" si="14"/>
        <v>SI</v>
      </c>
      <c r="AG98" t="str">
        <f t="shared" si="15"/>
        <v>SI</v>
      </c>
      <c r="AH98" t="str">
        <f t="shared" si="16"/>
        <v>SI</v>
      </c>
      <c r="AI98" t="str">
        <f t="shared" si="17"/>
        <v>SI</v>
      </c>
    </row>
    <row r="99" spans="5:35" ht="15.75" thickBot="1" x14ac:dyDescent="0.3">
      <c r="E99" s="469"/>
      <c r="F99" s="499">
        <v>19</v>
      </c>
      <c r="G99" s="499">
        <v>2</v>
      </c>
      <c r="H99" s="498">
        <f t="shared" si="9"/>
        <v>1</v>
      </c>
      <c r="K99" s="498">
        <f t="shared" si="10"/>
        <v>12</v>
      </c>
      <c r="N99" s="498">
        <f t="shared" si="11"/>
        <v>5</v>
      </c>
      <c r="Q99" s="487">
        <f t="shared" si="12"/>
        <v>1</v>
      </c>
      <c r="W99">
        <f t="shared" si="13"/>
        <v>19</v>
      </c>
      <c r="Y99" s="497">
        <v>19</v>
      </c>
      <c r="Z99" s="497">
        <v>2</v>
      </c>
      <c r="AA99" s="491">
        <v>1</v>
      </c>
      <c r="AB99" s="490">
        <v>12</v>
      </c>
      <c r="AC99" s="489">
        <v>5</v>
      </c>
      <c r="AD99" s="488">
        <v>1</v>
      </c>
      <c r="AF99" t="str">
        <f t="shared" si="14"/>
        <v>SI</v>
      </c>
      <c r="AG99" t="str">
        <f t="shared" si="15"/>
        <v>SI</v>
      </c>
      <c r="AH99" t="str">
        <f t="shared" si="16"/>
        <v>SI</v>
      </c>
      <c r="AI99" t="str">
        <f t="shared" si="17"/>
        <v>SI</v>
      </c>
    </row>
    <row r="100" spans="5:35" ht="15.75" thickBot="1" x14ac:dyDescent="0.3">
      <c r="E100" s="469"/>
      <c r="F100" s="499">
        <v>20</v>
      </c>
      <c r="G100" s="499">
        <v>2</v>
      </c>
      <c r="H100" s="498">
        <f t="shared" si="9"/>
        <v>1</v>
      </c>
      <c r="K100" s="498">
        <f t="shared" si="10"/>
        <v>12</v>
      </c>
      <c r="N100" s="498">
        <f t="shared" si="11"/>
        <v>5</v>
      </c>
      <c r="Q100" s="487">
        <f t="shared" si="12"/>
        <v>2</v>
      </c>
      <c r="W100">
        <f t="shared" si="13"/>
        <v>20</v>
      </c>
      <c r="Y100" s="497">
        <v>20</v>
      </c>
      <c r="Z100" s="497">
        <v>2</v>
      </c>
      <c r="AA100" s="491">
        <v>1</v>
      </c>
      <c r="AB100" s="490">
        <v>12</v>
      </c>
      <c r="AC100" s="489">
        <v>5</v>
      </c>
      <c r="AD100" s="488">
        <v>2</v>
      </c>
      <c r="AF100" t="str">
        <f t="shared" si="14"/>
        <v>SI</v>
      </c>
      <c r="AG100" t="str">
        <f t="shared" si="15"/>
        <v>SI</v>
      </c>
      <c r="AH100" t="str">
        <f t="shared" si="16"/>
        <v>SI</v>
      </c>
      <c r="AI100" t="str">
        <f t="shared" si="17"/>
        <v>SI</v>
      </c>
    </row>
    <row r="101" spans="5:35" ht="15.75" thickBot="1" x14ac:dyDescent="0.3">
      <c r="E101" s="469"/>
      <c r="F101" s="499">
        <v>21</v>
      </c>
      <c r="G101" s="499">
        <v>2</v>
      </c>
      <c r="H101" s="498">
        <f t="shared" si="9"/>
        <v>1</v>
      </c>
      <c r="K101" s="498">
        <f t="shared" si="10"/>
        <v>12</v>
      </c>
      <c r="N101" s="498">
        <f t="shared" si="11"/>
        <v>5</v>
      </c>
      <c r="Q101" s="487">
        <f t="shared" si="12"/>
        <v>3</v>
      </c>
      <c r="W101">
        <f t="shared" si="13"/>
        <v>21</v>
      </c>
      <c r="Y101" s="497">
        <v>21</v>
      </c>
      <c r="Z101" s="497">
        <v>2</v>
      </c>
      <c r="AA101" s="491">
        <v>1</v>
      </c>
      <c r="AB101" s="490">
        <v>12</v>
      </c>
      <c r="AC101" s="489">
        <v>5</v>
      </c>
      <c r="AD101" s="488">
        <v>3</v>
      </c>
      <c r="AF101" t="str">
        <f t="shared" si="14"/>
        <v>SI</v>
      </c>
      <c r="AG101" t="str">
        <f t="shared" si="15"/>
        <v>SI</v>
      </c>
      <c r="AH101" t="str">
        <f t="shared" si="16"/>
        <v>SI</v>
      </c>
      <c r="AI101" t="str">
        <f t="shared" si="17"/>
        <v>SI</v>
      </c>
    </row>
    <row r="102" spans="5:35" ht="15.75" thickBot="1" x14ac:dyDescent="0.3">
      <c r="E102" s="469"/>
      <c r="F102" s="499">
        <v>22</v>
      </c>
      <c r="G102" s="499">
        <v>2</v>
      </c>
      <c r="H102" s="498">
        <f t="shared" si="9"/>
        <v>1</v>
      </c>
      <c r="K102" s="498">
        <f t="shared" si="10"/>
        <v>12</v>
      </c>
      <c r="N102" s="498">
        <f t="shared" si="11"/>
        <v>5</v>
      </c>
      <c r="Q102" s="487">
        <f t="shared" si="12"/>
        <v>4</v>
      </c>
      <c r="W102">
        <f t="shared" si="13"/>
        <v>22</v>
      </c>
      <c r="Y102" s="497">
        <v>22</v>
      </c>
      <c r="Z102" s="497">
        <v>2</v>
      </c>
      <c r="AA102" s="491">
        <v>1</v>
      </c>
      <c r="AB102" s="490">
        <v>12</v>
      </c>
      <c r="AC102" s="489">
        <v>5</v>
      </c>
      <c r="AD102" s="488">
        <v>4</v>
      </c>
      <c r="AF102" t="str">
        <f t="shared" si="14"/>
        <v>SI</v>
      </c>
      <c r="AG102" t="str">
        <f t="shared" si="15"/>
        <v>SI</v>
      </c>
      <c r="AH102" t="str">
        <f t="shared" si="16"/>
        <v>SI</v>
      </c>
      <c r="AI102" t="str">
        <f t="shared" si="17"/>
        <v>SI</v>
      </c>
    </row>
    <row r="103" spans="5:35" ht="15.75" thickBot="1" x14ac:dyDescent="0.3">
      <c r="E103" s="469"/>
      <c r="F103" s="499">
        <v>23</v>
      </c>
      <c r="G103" s="499">
        <v>2</v>
      </c>
      <c r="H103" s="498">
        <f t="shared" si="9"/>
        <v>1</v>
      </c>
      <c r="K103" s="498">
        <f t="shared" si="10"/>
        <v>12</v>
      </c>
      <c r="N103" s="498">
        <f t="shared" si="11"/>
        <v>5</v>
      </c>
      <c r="Q103" s="487">
        <f t="shared" si="12"/>
        <v>5</v>
      </c>
      <c r="W103">
        <f t="shared" si="13"/>
        <v>23</v>
      </c>
      <c r="Y103" s="497">
        <v>23</v>
      </c>
      <c r="Z103" s="497">
        <v>2</v>
      </c>
      <c r="AA103" s="491">
        <v>1</v>
      </c>
      <c r="AB103" s="490">
        <v>12</v>
      </c>
      <c r="AC103" s="489">
        <v>5</v>
      </c>
      <c r="AD103" s="488">
        <v>5</v>
      </c>
      <c r="AF103" t="str">
        <f t="shared" si="14"/>
        <v>SI</v>
      </c>
      <c r="AG103" t="str">
        <f t="shared" si="15"/>
        <v>SI</v>
      </c>
      <c r="AH103" t="str">
        <f t="shared" si="16"/>
        <v>SI</v>
      </c>
      <c r="AI103" t="str">
        <f t="shared" si="17"/>
        <v>SI</v>
      </c>
    </row>
    <row r="104" spans="5:35" ht="15.75" thickBot="1" x14ac:dyDescent="0.3">
      <c r="E104" s="469"/>
      <c r="F104" s="499">
        <v>24</v>
      </c>
      <c r="G104" s="499">
        <v>2</v>
      </c>
      <c r="H104" s="498">
        <f t="shared" si="9"/>
        <v>1</v>
      </c>
      <c r="K104" s="498">
        <f t="shared" si="10"/>
        <v>12</v>
      </c>
      <c r="N104" s="498">
        <f t="shared" si="11"/>
        <v>5</v>
      </c>
      <c r="Q104" s="487">
        <f t="shared" si="12"/>
        <v>6</v>
      </c>
      <c r="W104">
        <f t="shared" si="13"/>
        <v>24</v>
      </c>
      <c r="Y104" s="497">
        <v>24</v>
      </c>
      <c r="Z104" s="497">
        <v>2</v>
      </c>
      <c r="AA104" s="491">
        <v>1</v>
      </c>
      <c r="AB104" s="490">
        <v>12</v>
      </c>
      <c r="AC104" s="489">
        <v>5</v>
      </c>
      <c r="AD104" s="488">
        <v>6</v>
      </c>
      <c r="AF104" t="str">
        <f t="shared" si="14"/>
        <v>SI</v>
      </c>
      <c r="AG104" t="str">
        <f t="shared" si="15"/>
        <v>SI</v>
      </c>
      <c r="AH104" t="str">
        <f t="shared" si="16"/>
        <v>SI</v>
      </c>
      <c r="AI104" t="str">
        <f t="shared" si="17"/>
        <v>SI</v>
      </c>
    </row>
    <row r="105" spans="5:35" ht="15.75" thickBot="1" x14ac:dyDescent="0.3">
      <c r="E105" s="469"/>
      <c r="F105" s="499">
        <v>25</v>
      </c>
      <c r="G105" s="499">
        <v>2</v>
      </c>
      <c r="H105" s="498">
        <f t="shared" si="9"/>
        <v>1</v>
      </c>
      <c r="K105" s="498">
        <f t="shared" si="10"/>
        <v>12</v>
      </c>
      <c r="N105" s="498">
        <f t="shared" si="11"/>
        <v>5</v>
      </c>
      <c r="Q105" s="487">
        <f t="shared" si="12"/>
        <v>7</v>
      </c>
      <c r="W105">
        <f t="shared" si="13"/>
        <v>25</v>
      </c>
      <c r="Y105" s="497">
        <v>25</v>
      </c>
      <c r="Z105" s="497">
        <v>2</v>
      </c>
      <c r="AA105" s="491">
        <v>1</v>
      </c>
      <c r="AB105" s="490">
        <v>12</v>
      </c>
      <c r="AC105" s="489">
        <v>5</v>
      </c>
      <c r="AD105" s="488">
        <v>7</v>
      </c>
      <c r="AF105" t="str">
        <f t="shared" si="14"/>
        <v>SI</v>
      </c>
      <c r="AG105" t="str">
        <f t="shared" si="15"/>
        <v>SI</v>
      </c>
      <c r="AH105" t="str">
        <f t="shared" si="16"/>
        <v>SI</v>
      </c>
      <c r="AI105" t="str">
        <f t="shared" si="17"/>
        <v>SI</v>
      </c>
    </row>
    <row r="106" spans="5:35" ht="15.75" thickBot="1" x14ac:dyDescent="0.3">
      <c r="E106" s="469"/>
      <c r="F106" s="499">
        <v>26</v>
      </c>
      <c r="G106" s="499">
        <v>2</v>
      </c>
      <c r="H106" s="498">
        <f t="shared" si="9"/>
        <v>1</v>
      </c>
      <c r="K106" s="498">
        <f t="shared" si="10"/>
        <v>12</v>
      </c>
      <c r="N106" s="498">
        <f t="shared" si="11"/>
        <v>5</v>
      </c>
      <c r="Q106" s="487">
        <f t="shared" si="12"/>
        <v>8</v>
      </c>
      <c r="W106">
        <f t="shared" si="13"/>
        <v>26</v>
      </c>
      <c r="Y106" s="497">
        <v>26</v>
      </c>
      <c r="Z106" s="497">
        <v>2</v>
      </c>
      <c r="AA106" s="491">
        <v>1</v>
      </c>
      <c r="AB106" s="490">
        <v>12</v>
      </c>
      <c r="AC106" s="489">
        <v>5</v>
      </c>
      <c r="AD106" s="488">
        <v>8</v>
      </c>
      <c r="AF106" t="str">
        <f t="shared" si="14"/>
        <v>SI</v>
      </c>
      <c r="AG106" t="str">
        <f t="shared" si="15"/>
        <v>SI</v>
      </c>
      <c r="AH106" t="str">
        <f t="shared" si="16"/>
        <v>SI</v>
      </c>
      <c r="AI106" t="str">
        <f t="shared" si="17"/>
        <v>SI</v>
      </c>
    </row>
    <row r="107" spans="5:35" ht="15.75" thickBot="1" x14ac:dyDescent="0.3">
      <c r="E107" s="469"/>
      <c r="F107" s="499">
        <v>27</v>
      </c>
      <c r="G107" s="499">
        <v>2</v>
      </c>
      <c r="H107" s="498">
        <f t="shared" si="9"/>
        <v>1</v>
      </c>
      <c r="K107" s="498">
        <f t="shared" si="10"/>
        <v>12</v>
      </c>
      <c r="N107" s="498">
        <f t="shared" si="11"/>
        <v>5</v>
      </c>
      <c r="Q107" s="487">
        <f t="shared" si="12"/>
        <v>9</v>
      </c>
      <c r="W107">
        <f t="shared" si="13"/>
        <v>27</v>
      </c>
      <c r="Y107" s="497">
        <v>27</v>
      </c>
      <c r="Z107" s="497">
        <v>2</v>
      </c>
      <c r="AA107" s="491">
        <v>1</v>
      </c>
      <c r="AB107" s="490">
        <v>12</v>
      </c>
      <c r="AC107" s="489">
        <v>5</v>
      </c>
      <c r="AD107" s="488">
        <v>9</v>
      </c>
      <c r="AF107" t="str">
        <f t="shared" si="14"/>
        <v>SI</v>
      </c>
      <c r="AG107" t="str">
        <f t="shared" si="15"/>
        <v>SI</v>
      </c>
      <c r="AH107" t="str">
        <f t="shared" si="16"/>
        <v>SI</v>
      </c>
      <c r="AI107" t="str">
        <f t="shared" si="17"/>
        <v>SI</v>
      </c>
    </row>
    <row r="108" spans="5:35" ht="15.75" thickBot="1" x14ac:dyDescent="0.3">
      <c r="E108" s="469"/>
      <c r="F108" s="499">
        <v>28</v>
      </c>
      <c r="G108" s="499">
        <v>2</v>
      </c>
      <c r="H108" s="498">
        <f t="shared" si="9"/>
        <v>1</v>
      </c>
      <c r="K108" s="498">
        <f t="shared" si="10"/>
        <v>12</v>
      </c>
      <c r="N108" s="498">
        <f t="shared" si="11"/>
        <v>5</v>
      </c>
      <c r="Q108" s="487">
        <f t="shared" si="12"/>
        <v>10</v>
      </c>
      <c r="W108">
        <f t="shared" si="13"/>
        <v>28</v>
      </c>
      <c r="Y108" s="497">
        <v>28</v>
      </c>
      <c r="Z108" s="497">
        <v>2</v>
      </c>
      <c r="AA108" s="491">
        <v>1</v>
      </c>
      <c r="AB108" s="490">
        <v>12</v>
      </c>
      <c r="AC108" s="489">
        <v>5</v>
      </c>
      <c r="AD108" s="488">
        <v>10</v>
      </c>
      <c r="AF108" t="str">
        <f t="shared" si="14"/>
        <v>SI</v>
      </c>
      <c r="AG108" t="str">
        <f t="shared" si="15"/>
        <v>SI</v>
      </c>
      <c r="AH108" t="str">
        <f t="shared" si="16"/>
        <v>SI</v>
      </c>
      <c r="AI108" t="str">
        <f t="shared" si="17"/>
        <v>SI</v>
      </c>
    </row>
    <row r="109" spans="5:35" ht="15.75" thickBot="1" x14ac:dyDescent="0.3">
      <c r="E109" s="469"/>
      <c r="F109" s="499">
        <v>29</v>
      </c>
      <c r="G109" s="499">
        <v>2</v>
      </c>
      <c r="H109" s="498">
        <f t="shared" si="9"/>
        <v>1</v>
      </c>
      <c r="K109" s="498">
        <f t="shared" si="10"/>
        <v>12</v>
      </c>
      <c r="N109" s="498">
        <f t="shared" si="11"/>
        <v>5</v>
      </c>
      <c r="Q109" s="487">
        <f t="shared" si="12"/>
        <v>11</v>
      </c>
      <c r="W109">
        <f t="shared" si="13"/>
        <v>29</v>
      </c>
      <c r="Y109" s="497">
        <v>29</v>
      </c>
      <c r="Z109" s="497">
        <v>2</v>
      </c>
      <c r="AA109" s="491">
        <v>1</v>
      </c>
      <c r="AB109" s="490">
        <v>12</v>
      </c>
      <c r="AC109" s="489">
        <v>5</v>
      </c>
      <c r="AD109" s="488">
        <v>11</v>
      </c>
      <c r="AF109" t="str">
        <f t="shared" si="14"/>
        <v>SI</v>
      </c>
      <c r="AG109" t="str">
        <f t="shared" si="15"/>
        <v>SI</v>
      </c>
      <c r="AH109" t="str">
        <f t="shared" si="16"/>
        <v>SI</v>
      </c>
      <c r="AI109" t="str">
        <f t="shared" si="17"/>
        <v>SI</v>
      </c>
    </row>
    <row r="110" spans="5:35" ht="15.75" thickBot="1" x14ac:dyDescent="0.3">
      <c r="E110" s="469"/>
      <c r="F110" s="499">
        <v>30</v>
      </c>
      <c r="G110" s="499">
        <v>2</v>
      </c>
      <c r="H110" s="498">
        <f t="shared" si="9"/>
        <v>1</v>
      </c>
      <c r="K110" s="498">
        <f t="shared" si="10"/>
        <v>12</v>
      </c>
      <c r="N110" s="498">
        <f t="shared" si="11"/>
        <v>5</v>
      </c>
      <c r="Q110" s="487">
        <f t="shared" si="12"/>
        <v>12</v>
      </c>
      <c r="W110">
        <f t="shared" si="13"/>
        <v>30</v>
      </c>
      <c r="Y110" s="497">
        <v>30</v>
      </c>
      <c r="Z110" s="497">
        <v>2</v>
      </c>
      <c r="AA110" s="491">
        <v>1</v>
      </c>
      <c r="AB110" s="490">
        <v>12</v>
      </c>
      <c r="AC110" s="489">
        <v>5</v>
      </c>
      <c r="AD110" s="488">
        <v>12</v>
      </c>
      <c r="AF110" t="str">
        <f t="shared" si="14"/>
        <v>SI</v>
      </c>
      <c r="AG110" t="str">
        <f t="shared" si="15"/>
        <v>SI</v>
      </c>
      <c r="AH110" t="str">
        <f t="shared" si="16"/>
        <v>SI</v>
      </c>
      <c r="AI110" t="str">
        <f t="shared" si="17"/>
        <v>SI</v>
      </c>
    </row>
    <row r="111" spans="5:35" ht="15.75" thickBot="1" x14ac:dyDescent="0.3">
      <c r="E111" s="469"/>
      <c r="F111" s="496">
        <v>31</v>
      </c>
      <c r="G111" s="496">
        <v>2</v>
      </c>
      <c r="H111" s="495">
        <f t="shared" si="9"/>
        <v>1</v>
      </c>
      <c r="I111" s="494"/>
      <c r="J111" s="494"/>
      <c r="K111" s="495">
        <f t="shared" si="10"/>
        <v>12</v>
      </c>
      <c r="L111" s="494"/>
      <c r="M111" s="494"/>
      <c r="N111" s="495">
        <f t="shared" si="11"/>
        <v>5</v>
      </c>
      <c r="O111" s="494"/>
      <c r="P111" s="494"/>
      <c r="Q111" s="493">
        <f t="shared" si="12"/>
        <v>12</v>
      </c>
      <c r="W111">
        <f t="shared" si="13"/>
        <v>30</v>
      </c>
      <c r="Y111" s="497">
        <v>31</v>
      </c>
      <c r="Z111" s="497">
        <v>2</v>
      </c>
      <c r="AA111" s="491">
        <v>1</v>
      </c>
      <c r="AB111" s="490">
        <v>12</v>
      </c>
      <c r="AC111" s="489">
        <v>5</v>
      </c>
      <c r="AD111" s="488">
        <v>13</v>
      </c>
      <c r="AF111" t="str">
        <f t="shared" si="14"/>
        <v>SI</v>
      </c>
      <c r="AG111" t="str">
        <f t="shared" si="15"/>
        <v>SI</v>
      </c>
      <c r="AH111" t="str">
        <f t="shared" si="16"/>
        <v>SI</v>
      </c>
      <c r="AI111" t="str">
        <f t="shared" si="17"/>
        <v>NO</v>
      </c>
    </row>
    <row r="112" spans="5:35" ht="16.5" thickTop="1" thickBot="1" x14ac:dyDescent="0.3">
      <c r="E112" s="469"/>
      <c r="F112" s="499">
        <v>0</v>
      </c>
      <c r="G112" s="499">
        <v>3</v>
      </c>
      <c r="H112" s="498">
        <f t="shared" si="9"/>
        <v>0</v>
      </c>
      <c r="K112" s="498">
        <f t="shared" si="10"/>
        <v>0</v>
      </c>
      <c r="N112" s="498">
        <f t="shared" si="11"/>
        <v>0</v>
      </c>
      <c r="Q112" s="487">
        <f t="shared" si="12"/>
        <v>0</v>
      </c>
      <c r="W112">
        <f t="shared" si="13"/>
        <v>0</v>
      </c>
      <c r="Y112" s="497">
        <v>0</v>
      </c>
      <c r="Z112" s="497">
        <v>3</v>
      </c>
      <c r="AA112" s="491">
        <v>0</v>
      </c>
      <c r="AB112" s="490">
        <v>0</v>
      </c>
      <c r="AC112" s="489">
        <v>0</v>
      </c>
      <c r="AD112" s="488">
        <v>0</v>
      </c>
      <c r="AF112" t="str">
        <f t="shared" si="14"/>
        <v>SI</v>
      </c>
      <c r="AG112" t="str">
        <f t="shared" si="15"/>
        <v>SI</v>
      </c>
      <c r="AH112" t="str">
        <f t="shared" si="16"/>
        <v>SI</v>
      </c>
      <c r="AI112" t="str">
        <f t="shared" si="17"/>
        <v>SI</v>
      </c>
    </row>
    <row r="113" spans="5:35" ht="15.75" thickBot="1" x14ac:dyDescent="0.3">
      <c r="E113" s="469"/>
      <c r="F113" s="499">
        <v>1</v>
      </c>
      <c r="G113" s="499">
        <v>3</v>
      </c>
      <c r="H113" s="498">
        <f t="shared" si="9"/>
        <v>0</v>
      </c>
      <c r="K113" s="498">
        <f t="shared" si="10"/>
        <v>1</v>
      </c>
      <c r="N113" s="498">
        <f t="shared" si="11"/>
        <v>0</v>
      </c>
      <c r="Q113" s="487">
        <f t="shared" si="12"/>
        <v>0</v>
      </c>
      <c r="W113">
        <f t="shared" si="13"/>
        <v>1</v>
      </c>
      <c r="Y113" s="497">
        <v>1</v>
      </c>
      <c r="Z113" s="497">
        <v>3</v>
      </c>
      <c r="AA113" s="491">
        <v>0</v>
      </c>
      <c r="AB113" s="490">
        <v>1</v>
      </c>
      <c r="AC113" s="489">
        <v>0</v>
      </c>
      <c r="AD113" s="488">
        <v>0</v>
      </c>
      <c r="AF113" t="str">
        <f t="shared" si="14"/>
        <v>SI</v>
      </c>
      <c r="AG113" t="str">
        <f t="shared" si="15"/>
        <v>SI</v>
      </c>
      <c r="AH113" t="str">
        <f t="shared" si="16"/>
        <v>SI</v>
      </c>
      <c r="AI113" t="str">
        <f t="shared" si="17"/>
        <v>SI</v>
      </c>
    </row>
    <row r="114" spans="5:35" ht="15.75" thickBot="1" x14ac:dyDescent="0.3">
      <c r="E114" s="469"/>
      <c r="F114" s="499">
        <v>2</v>
      </c>
      <c r="G114" s="499">
        <v>3</v>
      </c>
      <c r="H114" s="498">
        <f t="shared" si="9"/>
        <v>0</v>
      </c>
      <c r="K114" s="498">
        <f t="shared" si="10"/>
        <v>2</v>
      </c>
      <c r="N114" s="498">
        <f t="shared" si="11"/>
        <v>0</v>
      </c>
      <c r="Q114" s="487">
        <f t="shared" si="12"/>
        <v>0</v>
      </c>
      <c r="W114">
        <f t="shared" si="13"/>
        <v>2</v>
      </c>
      <c r="Y114" s="497">
        <v>2</v>
      </c>
      <c r="Z114" s="497">
        <v>3</v>
      </c>
      <c r="AA114" s="491">
        <v>0</v>
      </c>
      <c r="AB114" s="490">
        <v>2</v>
      </c>
      <c r="AC114" s="489">
        <v>0</v>
      </c>
      <c r="AD114" s="488">
        <v>0</v>
      </c>
      <c r="AF114" t="str">
        <f t="shared" si="14"/>
        <v>SI</v>
      </c>
      <c r="AG114" t="str">
        <f t="shared" si="15"/>
        <v>SI</v>
      </c>
      <c r="AH114" t="str">
        <f t="shared" si="16"/>
        <v>SI</v>
      </c>
      <c r="AI114" t="str">
        <f t="shared" si="17"/>
        <v>SI</v>
      </c>
    </row>
    <row r="115" spans="5:35" ht="15.75" thickBot="1" x14ac:dyDescent="0.3">
      <c r="E115" s="469"/>
      <c r="F115" s="499">
        <v>3</v>
      </c>
      <c r="G115" s="499">
        <v>3</v>
      </c>
      <c r="H115" s="498">
        <f t="shared" si="9"/>
        <v>0</v>
      </c>
      <c r="K115" s="498">
        <f t="shared" si="10"/>
        <v>3</v>
      </c>
      <c r="N115" s="498">
        <f t="shared" si="11"/>
        <v>0</v>
      </c>
      <c r="Q115" s="487">
        <f t="shared" si="12"/>
        <v>0</v>
      </c>
      <c r="W115">
        <f t="shared" si="13"/>
        <v>3</v>
      </c>
      <c r="Y115" s="497">
        <v>3</v>
      </c>
      <c r="Z115" s="497">
        <v>3</v>
      </c>
      <c r="AA115" s="491">
        <v>0</v>
      </c>
      <c r="AB115" s="490">
        <v>3</v>
      </c>
      <c r="AC115" s="489">
        <v>0</v>
      </c>
      <c r="AD115" s="488">
        <v>0</v>
      </c>
      <c r="AF115" t="str">
        <f t="shared" si="14"/>
        <v>SI</v>
      </c>
      <c r="AG115" t="str">
        <f t="shared" si="15"/>
        <v>SI</v>
      </c>
      <c r="AH115" t="str">
        <f t="shared" si="16"/>
        <v>SI</v>
      </c>
      <c r="AI115" t="str">
        <f t="shared" si="17"/>
        <v>SI</v>
      </c>
    </row>
    <row r="116" spans="5:35" ht="15.75" thickBot="1" x14ac:dyDescent="0.3">
      <c r="E116" s="469"/>
      <c r="F116" s="499">
        <v>4</v>
      </c>
      <c r="G116" s="499">
        <v>3</v>
      </c>
      <c r="H116" s="498">
        <f t="shared" si="9"/>
        <v>0</v>
      </c>
      <c r="K116" s="498">
        <f t="shared" si="10"/>
        <v>4</v>
      </c>
      <c r="N116" s="498">
        <f t="shared" si="11"/>
        <v>0</v>
      </c>
      <c r="Q116" s="487">
        <f t="shared" si="12"/>
        <v>0</v>
      </c>
      <c r="W116">
        <f t="shared" si="13"/>
        <v>4</v>
      </c>
      <c r="Y116" s="497">
        <v>4</v>
      </c>
      <c r="Z116" s="497">
        <v>3</v>
      </c>
      <c r="AA116" s="491">
        <v>0</v>
      </c>
      <c r="AB116" s="490">
        <v>4</v>
      </c>
      <c r="AC116" s="489">
        <v>0</v>
      </c>
      <c r="AD116" s="488">
        <v>0</v>
      </c>
      <c r="AF116" t="str">
        <f t="shared" si="14"/>
        <v>SI</v>
      </c>
      <c r="AG116" t="str">
        <f t="shared" si="15"/>
        <v>SI</v>
      </c>
      <c r="AH116" t="str">
        <f t="shared" si="16"/>
        <v>SI</v>
      </c>
      <c r="AI116" t="str">
        <f t="shared" si="17"/>
        <v>SI</v>
      </c>
    </row>
    <row r="117" spans="5:35" ht="15.75" thickBot="1" x14ac:dyDescent="0.3">
      <c r="E117" s="469"/>
      <c r="F117" s="499">
        <v>5</v>
      </c>
      <c r="G117" s="499">
        <v>3</v>
      </c>
      <c r="H117" s="498">
        <f t="shared" si="9"/>
        <v>0</v>
      </c>
      <c r="K117" s="498">
        <f t="shared" si="10"/>
        <v>5</v>
      </c>
      <c r="N117" s="498">
        <f t="shared" si="11"/>
        <v>0</v>
      </c>
      <c r="Q117" s="487">
        <f t="shared" si="12"/>
        <v>0</v>
      </c>
      <c r="W117">
        <f t="shared" si="13"/>
        <v>5</v>
      </c>
      <c r="Y117" s="497">
        <v>5</v>
      </c>
      <c r="Z117" s="497">
        <v>3</v>
      </c>
      <c r="AA117" s="491">
        <v>0</v>
      </c>
      <c r="AB117" s="490">
        <v>5</v>
      </c>
      <c r="AC117" s="489">
        <v>0</v>
      </c>
      <c r="AD117" s="488">
        <v>0</v>
      </c>
      <c r="AF117" t="str">
        <f t="shared" si="14"/>
        <v>SI</v>
      </c>
      <c r="AG117" t="str">
        <f t="shared" si="15"/>
        <v>SI</v>
      </c>
      <c r="AH117" t="str">
        <f t="shared" si="16"/>
        <v>SI</v>
      </c>
      <c r="AI117" t="str">
        <f t="shared" si="17"/>
        <v>SI</v>
      </c>
    </row>
    <row r="118" spans="5:35" ht="15.75" thickBot="1" x14ac:dyDescent="0.3">
      <c r="E118" s="469"/>
      <c r="F118" s="499">
        <v>6</v>
      </c>
      <c r="G118" s="499">
        <v>3</v>
      </c>
      <c r="H118" s="498">
        <f t="shared" si="9"/>
        <v>0</v>
      </c>
      <c r="K118" s="498">
        <f t="shared" si="10"/>
        <v>6</v>
      </c>
      <c r="N118" s="498">
        <f t="shared" si="11"/>
        <v>0</v>
      </c>
      <c r="Q118" s="487">
        <f t="shared" si="12"/>
        <v>0</v>
      </c>
      <c r="W118">
        <f t="shared" si="13"/>
        <v>6</v>
      </c>
      <c r="Y118" s="497">
        <v>6</v>
      </c>
      <c r="Z118" s="497">
        <v>3</v>
      </c>
      <c r="AA118" s="491">
        <v>0</v>
      </c>
      <c r="AB118" s="490">
        <v>6</v>
      </c>
      <c r="AC118" s="489">
        <v>0</v>
      </c>
      <c r="AD118" s="488">
        <v>0</v>
      </c>
      <c r="AF118" t="str">
        <f t="shared" si="14"/>
        <v>SI</v>
      </c>
      <c r="AG118" t="str">
        <f t="shared" si="15"/>
        <v>SI</v>
      </c>
      <c r="AH118" t="str">
        <f t="shared" si="16"/>
        <v>SI</v>
      </c>
      <c r="AI118" t="str">
        <f t="shared" si="17"/>
        <v>SI</v>
      </c>
    </row>
    <row r="119" spans="5:35" ht="15.75" thickBot="1" x14ac:dyDescent="0.3">
      <c r="E119" s="469"/>
      <c r="F119" s="499">
        <v>7</v>
      </c>
      <c r="G119" s="499">
        <v>3</v>
      </c>
      <c r="H119" s="498">
        <f t="shared" si="9"/>
        <v>0</v>
      </c>
      <c r="K119" s="498">
        <f t="shared" si="10"/>
        <v>7</v>
      </c>
      <c r="N119" s="498">
        <f t="shared" si="11"/>
        <v>0</v>
      </c>
      <c r="Q119" s="487">
        <f t="shared" si="12"/>
        <v>0</v>
      </c>
      <c r="W119">
        <f t="shared" si="13"/>
        <v>7</v>
      </c>
      <c r="Y119" s="497">
        <v>7</v>
      </c>
      <c r="Z119" s="497">
        <v>3</v>
      </c>
      <c r="AA119" s="491">
        <v>0</v>
      </c>
      <c r="AB119" s="490">
        <v>7</v>
      </c>
      <c r="AC119" s="489">
        <v>0</v>
      </c>
      <c r="AD119" s="488">
        <v>0</v>
      </c>
      <c r="AF119" t="str">
        <f t="shared" si="14"/>
        <v>SI</v>
      </c>
      <c r="AG119" t="str">
        <f t="shared" si="15"/>
        <v>SI</v>
      </c>
      <c r="AH119" t="str">
        <f t="shared" si="16"/>
        <v>SI</v>
      </c>
      <c r="AI119" t="str">
        <f t="shared" si="17"/>
        <v>SI</v>
      </c>
    </row>
    <row r="120" spans="5:35" ht="15.75" thickBot="1" x14ac:dyDescent="0.3">
      <c r="E120" s="469"/>
      <c r="F120" s="499">
        <v>8</v>
      </c>
      <c r="G120" s="499">
        <v>3</v>
      </c>
      <c r="H120" s="498">
        <f t="shared" si="9"/>
        <v>0</v>
      </c>
      <c r="K120" s="498">
        <f t="shared" si="10"/>
        <v>8</v>
      </c>
      <c r="N120" s="498">
        <f t="shared" si="11"/>
        <v>0</v>
      </c>
      <c r="Q120" s="487">
        <f t="shared" si="12"/>
        <v>0</v>
      </c>
      <c r="W120">
        <f t="shared" si="13"/>
        <v>8</v>
      </c>
      <c r="Y120" s="497">
        <v>8</v>
      </c>
      <c r="Z120" s="497">
        <v>3</v>
      </c>
      <c r="AA120" s="491">
        <v>0</v>
      </c>
      <c r="AB120" s="490">
        <v>8</v>
      </c>
      <c r="AC120" s="489">
        <v>0</v>
      </c>
      <c r="AD120" s="488">
        <v>0</v>
      </c>
      <c r="AF120" t="str">
        <f t="shared" si="14"/>
        <v>SI</v>
      </c>
      <c r="AG120" t="str">
        <f t="shared" si="15"/>
        <v>SI</v>
      </c>
      <c r="AH120" t="str">
        <f t="shared" si="16"/>
        <v>SI</v>
      </c>
      <c r="AI120" t="str">
        <f t="shared" si="17"/>
        <v>SI</v>
      </c>
    </row>
    <row r="121" spans="5:35" ht="15.75" thickBot="1" x14ac:dyDescent="0.3">
      <c r="E121" s="469"/>
      <c r="F121" s="499">
        <v>9</v>
      </c>
      <c r="G121" s="499">
        <v>3</v>
      </c>
      <c r="H121" s="498">
        <f t="shared" si="9"/>
        <v>0</v>
      </c>
      <c r="K121" s="498">
        <f t="shared" si="10"/>
        <v>9</v>
      </c>
      <c r="N121" s="498">
        <f t="shared" si="11"/>
        <v>0</v>
      </c>
      <c r="Q121" s="487">
        <f t="shared" si="12"/>
        <v>0</v>
      </c>
      <c r="W121">
        <f t="shared" si="13"/>
        <v>9</v>
      </c>
      <c r="Y121" s="497">
        <v>9</v>
      </c>
      <c r="Z121" s="497">
        <v>3</v>
      </c>
      <c r="AA121" s="491">
        <v>0</v>
      </c>
      <c r="AB121" s="490">
        <v>9</v>
      </c>
      <c r="AC121" s="489">
        <v>0</v>
      </c>
      <c r="AD121" s="488">
        <v>0</v>
      </c>
      <c r="AF121" t="str">
        <f t="shared" si="14"/>
        <v>SI</v>
      </c>
      <c r="AG121" t="str">
        <f t="shared" si="15"/>
        <v>SI</v>
      </c>
      <c r="AH121" t="str">
        <f t="shared" si="16"/>
        <v>SI</v>
      </c>
      <c r="AI121" t="str">
        <f t="shared" si="17"/>
        <v>SI</v>
      </c>
    </row>
    <row r="122" spans="5:35" ht="15.75" thickBot="1" x14ac:dyDescent="0.3">
      <c r="E122" s="469"/>
      <c r="F122" s="499">
        <v>10</v>
      </c>
      <c r="G122" s="499">
        <v>3</v>
      </c>
      <c r="H122" s="498">
        <f t="shared" si="9"/>
        <v>0</v>
      </c>
      <c r="K122" s="498">
        <f t="shared" si="10"/>
        <v>10</v>
      </c>
      <c r="N122" s="498">
        <f t="shared" si="11"/>
        <v>0</v>
      </c>
      <c r="Q122" s="487">
        <f t="shared" si="12"/>
        <v>0</v>
      </c>
      <c r="W122">
        <f t="shared" si="13"/>
        <v>10</v>
      </c>
      <c r="Y122" s="497">
        <v>10</v>
      </c>
      <c r="Z122" s="497">
        <v>3</v>
      </c>
      <c r="AA122" s="491">
        <v>0</v>
      </c>
      <c r="AB122" s="490">
        <v>10</v>
      </c>
      <c r="AC122" s="489">
        <v>0</v>
      </c>
      <c r="AD122" s="488">
        <v>0</v>
      </c>
      <c r="AF122" t="str">
        <f t="shared" si="14"/>
        <v>SI</v>
      </c>
      <c r="AG122" t="str">
        <f t="shared" si="15"/>
        <v>SI</v>
      </c>
      <c r="AH122" t="str">
        <f t="shared" si="16"/>
        <v>SI</v>
      </c>
      <c r="AI122" t="str">
        <f t="shared" si="17"/>
        <v>SI</v>
      </c>
    </row>
    <row r="123" spans="5:35" ht="15.75" thickBot="1" x14ac:dyDescent="0.3">
      <c r="E123" s="469"/>
      <c r="F123" s="499">
        <v>11</v>
      </c>
      <c r="G123" s="499">
        <v>3</v>
      </c>
      <c r="H123" s="498">
        <f t="shared" si="9"/>
        <v>0</v>
      </c>
      <c r="K123" s="498">
        <f t="shared" si="10"/>
        <v>11</v>
      </c>
      <c r="N123" s="498">
        <f t="shared" si="11"/>
        <v>0</v>
      </c>
      <c r="Q123" s="487">
        <f t="shared" si="12"/>
        <v>0</v>
      </c>
      <c r="W123">
        <f t="shared" si="13"/>
        <v>11</v>
      </c>
      <c r="Y123" s="497">
        <v>11</v>
      </c>
      <c r="Z123" s="497">
        <v>3</v>
      </c>
      <c r="AA123" s="491">
        <v>0</v>
      </c>
      <c r="AB123" s="490">
        <v>11</v>
      </c>
      <c r="AC123" s="489">
        <v>0</v>
      </c>
      <c r="AD123" s="488">
        <v>0</v>
      </c>
      <c r="AF123" t="str">
        <f t="shared" si="14"/>
        <v>SI</v>
      </c>
      <c r="AG123" t="str">
        <f t="shared" si="15"/>
        <v>SI</v>
      </c>
      <c r="AH123" t="str">
        <f t="shared" si="16"/>
        <v>SI</v>
      </c>
      <c r="AI123" t="str">
        <f t="shared" si="17"/>
        <v>SI</v>
      </c>
    </row>
    <row r="124" spans="5:35" ht="15.75" thickBot="1" x14ac:dyDescent="0.3">
      <c r="E124" s="469"/>
      <c r="F124" s="499">
        <v>12</v>
      </c>
      <c r="G124" s="499">
        <v>3</v>
      </c>
      <c r="H124" s="498">
        <f t="shared" si="9"/>
        <v>0</v>
      </c>
      <c r="K124" s="498">
        <f t="shared" si="10"/>
        <v>12</v>
      </c>
      <c r="N124" s="498">
        <f t="shared" si="11"/>
        <v>0</v>
      </c>
      <c r="Q124" s="487">
        <f t="shared" si="12"/>
        <v>0</v>
      </c>
      <c r="W124">
        <f t="shared" si="13"/>
        <v>12</v>
      </c>
      <c r="Y124" s="497">
        <v>12</v>
      </c>
      <c r="Z124" s="497">
        <v>3</v>
      </c>
      <c r="AA124" s="491">
        <v>0</v>
      </c>
      <c r="AB124" s="490">
        <v>12</v>
      </c>
      <c r="AC124" s="489">
        <v>0</v>
      </c>
      <c r="AD124" s="488">
        <v>0</v>
      </c>
      <c r="AF124" t="str">
        <f t="shared" si="14"/>
        <v>SI</v>
      </c>
      <c r="AG124" t="str">
        <f t="shared" si="15"/>
        <v>SI</v>
      </c>
      <c r="AH124" t="str">
        <f t="shared" si="16"/>
        <v>SI</v>
      </c>
      <c r="AI124" t="str">
        <f t="shared" si="17"/>
        <v>SI</v>
      </c>
    </row>
    <row r="125" spans="5:35" ht="15.75" thickBot="1" x14ac:dyDescent="0.3">
      <c r="E125" s="469"/>
      <c r="F125" s="499">
        <v>13</v>
      </c>
      <c r="G125" s="499">
        <v>3</v>
      </c>
      <c r="H125" s="498">
        <f t="shared" si="9"/>
        <v>0</v>
      </c>
      <c r="K125" s="498">
        <f t="shared" si="10"/>
        <v>12</v>
      </c>
      <c r="N125" s="498">
        <f t="shared" si="11"/>
        <v>1</v>
      </c>
      <c r="Q125" s="487">
        <f t="shared" si="12"/>
        <v>0</v>
      </c>
      <c r="W125">
        <f t="shared" si="13"/>
        <v>13</v>
      </c>
      <c r="Y125" s="497">
        <v>13</v>
      </c>
      <c r="Z125" s="497">
        <v>3</v>
      </c>
      <c r="AA125" s="491">
        <v>0</v>
      </c>
      <c r="AB125" s="490">
        <v>13</v>
      </c>
      <c r="AC125" s="489">
        <v>0</v>
      </c>
      <c r="AD125" s="488">
        <v>0</v>
      </c>
      <c r="AF125" t="str">
        <f t="shared" si="14"/>
        <v>SI</v>
      </c>
      <c r="AG125" t="str">
        <f t="shared" si="15"/>
        <v>NO</v>
      </c>
      <c r="AH125" t="str">
        <f t="shared" si="16"/>
        <v>NO</v>
      </c>
      <c r="AI125" t="str">
        <f t="shared" si="17"/>
        <v>SI</v>
      </c>
    </row>
    <row r="126" spans="5:35" ht="15.75" thickBot="1" x14ac:dyDescent="0.3">
      <c r="E126" s="469"/>
      <c r="F126" s="499">
        <v>14</v>
      </c>
      <c r="G126" s="499">
        <v>3</v>
      </c>
      <c r="H126" s="498">
        <f t="shared" si="9"/>
        <v>0</v>
      </c>
      <c r="K126" s="498">
        <f t="shared" si="10"/>
        <v>12</v>
      </c>
      <c r="N126" s="498">
        <f t="shared" si="11"/>
        <v>2</v>
      </c>
      <c r="Q126" s="487">
        <f t="shared" si="12"/>
        <v>0</v>
      </c>
      <c r="W126">
        <f t="shared" si="13"/>
        <v>14</v>
      </c>
      <c r="Y126" s="497">
        <v>14</v>
      </c>
      <c r="Z126" s="497">
        <v>3</v>
      </c>
      <c r="AA126" s="491">
        <v>0</v>
      </c>
      <c r="AB126" s="490">
        <v>14</v>
      </c>
      <c r="AC126" s="489">
        <v>0</v>
      </c>
      <c r="AD126" s="488">
        <v>0</v>
      </c>
      <c r="AF126" t="str">
        <f t="shared" si="14"/>
        <v>SI</v>
      </c>
      <c r="AG126" t="str">
        <f t="shared" si="15"/>
        <v>NO</v>
      </c>
      <c r="AH126" t="str">
        <f t="shared" si="16"/>
        <v>NO</v>
      </c>
      <c r="AI126" t="str">
        <f t="shared" si="17"/>
        <v>SI</v>
      </c>
    </row>
    <row r="127" spans="5:35" ht="15.75" thickBot="1" x14ac:dyDescent="0.3">
      <c r="E127" s="469"/>
      <c r="F127" s="499">
        <v>15</v>
      </c>
      <c r="G127" s="499">
        <v>3</v>
      </c>
      <c r="H127" s="498">
        <f t="shared" si="9"/>
        <v>0</v>
      </c>
      <c r="K127" s="498">
        <f t="shared" si="10"/>
        <v>12</v>
      </c>
      <c r="N127" s="498">
        <f t="shared" si="11"/>
        <v>3</v>
      </c>
      <c r="Q127" s="487">
        <f t="shared" si="12"/>
        <v>0</v>
      </c>
      <c r="W127">
        <f t="shared" si="13"/>
        <v>15</v>
      </c>
      <c r="Y127" s="497">
        <v>15</v>
      </c>
      <c r="Z127" s="497">
        <v>3</v>
      </c>
      <c r="AA127" s="491">
        <v>0</v>
      </c>
      <c r="AB127" s="490">
        <v>15</v>
      </c>
      <c r="AC127" s="489">
        <v>0</v>
      </c>
      <c r="AD127" s="488">
        <v>0</v>
      </c>
      <c r="AF127" t="str">
        <f t="shared" si="14"/>
        <v>SI</v>
      </c>
      <c r="AG127" t="str">
        <f t="shared" si="15"/>
        <v>NO</v>
      </c>
      <c r="AH127" t="str">
        <f t="shared" si="16"/>
        <v>NO</v>
      </c>
      <c r="AI127" t="str">
        <f t="shared" si="17"/>
        <v>SI</v>
      </c>
    </row>
    <row r="128" spans="5:35" ht="15.75" thickBot="1" x14ac:dyDescent="0.3">
      <c r="E128" s="469"/>
      <c r="F128" s="499">
        <v>16</v>
      </c>
      <c r="G128" s="499">
        <v>3</v>
      </c>
      <c r="H128" s="498">
        <f t="shared" si="9"/>
        <v>0</v>
      </c>
      <c r="K128" s="498">
        <f t="shared" si="10"/>
        <v>12</v>
      </c>
      <c r="N128" s="498">
        <f t="shared" si="11"/>
        <v>4</v>
      </c>
      <c r="Q128" s="487">
        <f t="shared" si="12"/>
        <v>0</v>
      </c>
      <c r="W128">
        <f t="shared" si="13"/>
        <v>16</v>
      </c>
      <c r="Y128" s="497">
        <v>16</v>
      </c>
      <c r="Z128" s="497">
        <v>3</v>
      </c>
      <c r="AA128" s="491">
        <v>0</v>
      </c>
      <c r="AB128" s="490">
        <v>12</v>
      </c>
      <c r="AC128" s="489">
        <v>4</v>
      </c>
      <c r="AD128" s="488">
        <v>0</v>
      </c>
      <c r="AF128" t="str">
        <f t="shared" si="14"/>
        <v>SI</v>
      </c>
      <c r="AG128" t="str">
        <f t="shared" si="15"/>
        <v>SI</v>
      </c>
      <c r="AH128" t="str">
        <f t="shared" si="16"/>
        <v>SI</v>
      </c>
      <c r="AI128" t="str">
        <f t="shared" si="17"/>
        <v>SI</v>
      </c>
    </row>
    <row r="129" spans="5:35" ht="15.75" thickBot="1" x14ac:dyDescent="0.3">
      <c r="E129" s="469"/>
      <c r="F129" s="499">
        <v>17</v>
      </c>
      <c r="G129" s="499">
        <v>3</v>
      </c>
      <c r="H129" s="498">
        <f t="shared" si="9"/>
        <v>0</v>
      </c>
      <c r="K129" s="498">
        <f t="shared" si="10"/>
        <v>12</v>
      </c>
      <c r="N129" s="498">
        <f t="shared" si="11"/>
        <v>5</v>
      </c>
      <c r="Q129" s="487">
        <f t="shared" si="12"/>
        <v>0</v>
      </c>
      <c r="W129">
        <f t="shared" si="13"/>
        <v>17</v>
      </c>
      <c r="Y129" s="497">
        <v>17</v>
      </c>
      <c r="Z129" s="497">
        <v>3</v>
      </c>
      <c r="AA129" s="491">
        <v>0</v>
      </c>
      <c r="AB129" s="490">
        <v>12</v>
      </c>
      <c r="AC129" s="489">
        <v>5</v>
      </c>
      <c r="AD129" s="488">
        <v>0</v>
      </c>
      <c r="AF129" t="str">
        <f t="shared" si="14"/>
        <v>SI</v>
      </c>
      <c r="AG129" t="str">
        <f t="shared" si="15"/>
        <v>SI</v>
      </c>
      <c r="AH129" t="str">
        <f t="shared" si="16"/>
        <v>SI</v>
      </c>
      <c r="AI129" t="str">
        <f t="shared" si="17"/>
        <v>SI</v>
      </c>
    </row>
    <row r="130" spans="5:35" ht="15.75" thickBot="1" x14ac:dyDescent="0.3">
      <c r="E130" s="469"/>
      <c r="F130" s="499">
        <v>18</v>
      </c>
      <c r="G130" s="499">
        <v>3</v>
      </c>
      <c r="H130" s="498">
        <f t="shared" si="9"/>
        <v>0</v>
      </c>
      <c r="K130" s="498">
        <f t="shared" si="10"/>
        <v>12</v>
      </c>
      <c r="N130" s="498">
        <f t="shared" si="11"/>
        <v>5</v>
      </c>
      <c r="Q130" s="487">
        <f t="shared" si="12"/>
        <v>1</v>
      </c>
      <c r="W130">
        <f t="shared" si="13"/>
        <v>18</v>
      </c>
      <c r="Y130" s="497">
        <v>18</v>
      </c>
      <c r="Z130" s="497">
        <v>3</v>
      </c>
      <c r="AA130" s="491">
        <v>0</v>
      </c>
      <c r="AB130" s="490">
        <v>12</v>
      </c>
      <c r="AC130" s="489">
        <v>5</v>
      </c>
      <c r="AD130" s="488">
        <v>1</v>
      </c>
      <c r="AF130" t="str">
        <f t="shared" si="14"/>
        <v>SI</v>
      </c>
      <c r="AG130" t="str">
        <f t="shared" si="15"/>
        <v>SI</v>
      </c>
      <c r="AH130" t="str">
        <f t="shared" si="16"/>
        <v>SI</v>
      </c>
      <c r="AI130" t="str">
        <f t="shared" si="17"/>
        <v>SI</v>
      </c>
    </row>
    <row r="131" spans="5:35" ht="15.75" thickBot="1" x14ac:dyDescent="0.3">
      <c r="E131" s="469"/>
      <c r="F131" s="499">
        <v>19</v>
      </c>
      <c r="G131" s="499">
        <v>3</v>
      </c>
      <c r="H131" s="498">
        <f t="shared" si="9"/>
        <v>0</v>
      </c>
      <c r="K131" s="498">
        <f t="shared" si="10"/>
        <v>12</v>
      </c>
      <c r="N131" s="498">
        <f t="shared" si="11"/>
        <v>5</v>
      </c>
      <c r="Q131" s="487">
        <f t="shared" si="12"/>
        <v>2</v>
      </c>
      <c r="W131">
        <f t="shared" si="13"/>
        <v>19</v>
      </c>
      <c r="Y131" s="497">
        <v>19</v>
      </c>
      <c r="Z131" s="497">
        <v>3</v>
      </c>
      <c r="AA131" s="491">
        <v>0</v>
      </c>
      <c r="AB131" s="490">
        <v>12</v>
      </c>
      <c r="AC131" s="489">
        <v>5</v>
      </c>
      <c r="AD131" s="488">
        <v>2</v>
      </c>
      <c r="AF131" t="str">
        <f t="shared" si="14"/>
        <v>SI</v>
      </c>
      <c r="AG131" t="str">
        <f t="shared" si="15"/>
        <v>SI</v>
      </c>
      <c r="AH131" t="str">
        <f t="shared" si="16"/>
        <v>SI</v>
      </c>
      <c r="AI131" t="str">
        <f t="shared" si="17"/>
        <v>SI</v>
      </c>
    </row>
    <row r="132" spans="5:35" ht="15.75" thickBot="1" x14ac:dyDescent="0.3">
      <c r="E132" s="469"/>
      <c r="F132" s="499">
        <v>20</v>
      </c>
      <c r="G132" s="499">
        <v>3</v>
      </c>
      <c r="H132" s="498">
        <f t="shared" si="9"/>
        <v>0</v>
      </c>
      <c r="K132" s="498">
        <f t="shared" si="10"/>
        <v>12</v>
      </c>
      <c r="N132" s="498">
        <f t="shared" si="11"/>
        <v>5</v>
      </c>
      <c r="Q132" s="487">
        <f t="shared" si="12"/>
        <v>3</v>
      </c>
      <c r="W132">
        <f t="shared" si="13"/>
        <v>20</v>
      </c>
      <c r="Y132" s="497">
        <v>20</v>
      </c>
      <c r="Z132" s="497">
        <v>3</v>
      </c>
      <c r="AA132" s="491">
        <v>0</v>
      </c>
      <c r="AB132" s="490">
        <v>12</v>
      </c>
      <c r="AC132" s="489">
        <v>5</v>
      </c>
      <c r="AD132" s="488">
        <v>3</v>
      </c>
      <c r="AF132" t="str">
        <f t="shared" si="14"/>
        <v>SI</v>
      </c>
      <c r="AG132" t="str">
        <f t="shared" si="15"/>
        <v>SI</v>
      </c>
      <c r="AH132" t="str">
        <f t="shared" si="16"/>
        <v>SI</v>
      </c>
      <c r="AI132" t="str">
        <f t="shared" si="17"/>
        <v>SI</v>
      </c>
    </row>
    <row r="133" spans="5:35" ht="15.75" thickBot="1" x14ac:dyDescent="0.3">
      <c r="E133" s="469"/>
      <c r="F133" s="499">
        <v>21</v>
      </c>
      <c r="G133" s="499">
        <v>3</v>
      </c>
      <c r="H133" s="498">
        <f t="shared" si="9"/>
        <v>0</v>
      </c>
      <c r="K133" s="498">
        <f t="shared" si="10"/>
        <v>12</v>
      </c>
      <c r="N133" s="498">
        <f t="shared" si="11"/>
        <v>5</v>
      </c>
      <c r="Q133" s="487">
        <f t="shared" si="12"/>
        <v>4</v>
      </c>
      <c r="W133">
        <f t="shared" si="13"/>
        <v>21</v>
      </c>
      <c r="Y133" s="497">
        <v>21</v>
      </c>
      <c r="Z133" s="497">
        <v>3</v>
      </c>
      <c r="AA133" s="491">
        <v>0</v>
      </c>
      <c r="AB133" s="490">
        <v>12</v>
      </c>
      <c r="AC133" s="489">
        <v>5</v>
      </c>
      <c r="AD133" s="488">
        <v>4</v>
      </c>
      <c r="AF133" t="str">
        <f t="shared" si="14"/>
        <v>SI</v>
      </c>
      <c r="AG133" t="str">
        <f t="shared" si="15"/>
        <v>SI</v>
      </c>
      <c r="AH133" t="str">
        <f t="shared" si="16"/>
        <v>SI</v>
      </c>
      <c r="AI133" t="str">
        <f t="shared" si="17"/>
        <v>SI</v>
      </c>
    </row>
    <row r="134" spans="5:35" ht="15.75" thickBot="1" x14ac:dyDescent="0.3">
      <c r="E134" s="469"/>
      <c r="F134" s="499">
        <v>22</v>
      </c>
      <c r="G134" s="499">
        <v>3</v>
      </c>
      <c r="H134" s="498">
        <f t="shared" si="9"/>
        <v>0</v>
      </c>
      <c r="K134" s="498">
        <f t="shared" si="10"/>
        <v>12</v>
      </c>
      <c r="N134" s="498">
        <f t="shared" si="11"/>
        <v>5</v>
      </c>
      <c r="Q134" s="487">
        <f t="shared" si="12"/>
        <v>5</v>
      </c>
      <c r="W134">
        <f t="shared" si="13"/>
        <v>22</v>
      </c>
      <c r="Y134" s="497">
        <v>22</v>
      </c>
      <c r="Z134" s="497">
        <v>3</v>
      </c>
      <c r="AA134" s="491">
        <v>0</v>
      </c>
      <c r="AB134" s="490">
        <v>12</v>
      </c>
      <c r="AC134" s="489">
        <v>5</v>
      </c>
      <c r="AD134" s="488">
        <v>5</v>
      </c>
      <c r="AF134" t="str">
        <f t="shared" si="14"/>
        <v>SI</v>
      </c>
      <c r="AG134" t="str">
        <f t="shared" si="15"/>
        <v>SI</v>
      </c>
      <c r="AH134" t="str">
        <f t="shared" si="16"/>
        <v>SI</v>
      </c>
      <c r="AI134" t="str">
        <f t="shared" si="17"/>
        <v>SI</v>
      </c>
    </row>
    <row r="135" spans="5:35" ht="15.75" thickBot="1" x14ac:dyDescent="0.3">
      <c r="E135" s="469"/>
      <c r="F135" s="499">
        <v>23</v>
      </c>
      <c r="G135" s="499">
        <v>3</v>
      </c>
      <c r="H135" s="498">
        <f t="shared" si="9"/>
        <v>0</v>
      </c>
      <c r="K135" s="498">
        <f t="shared" si="10"/>
        <v>12</v>
      </c>
      <c r="N135" s="498">
        <f t="shared" si="11"/>
        <v>5</v>
      </c>
      <c r="Q135" s="487">
        <f t="shared" si="12"/>
        <v>6</v>
      </c>
      <c r="W135">
        <f t="shared" si="13"/>
        <v>23</v>
      </c>
      <c r="Y135" s="497">
        <v>23</v>
      </c>
      <c r="Z135" s="497">
        <v>3</v>
      </c>
      <c r="AA135" s="491">
        <v>0</v>
      </c>
      <c r="AB135" s="490">
        <v>12</v>
      </c>
      <c r="AC135" s="489">
        <v>5</v>
      </c>
      <c r="AD135" s="488">
        <v>6</v>
      </c>
      <c r="AF135" t="str">
        <f t="shared" si="14"/>
        <v>SI</v>
      </c>
      <c r="AG135" t="str">
        <f t="shared" si="15"/>
        <v>SI</v>
      </c>
      <c r="AH135" t="str">
        <f t="shared" si="16"/>
        <v>SI</v>
      </c>
      <c r="AI135" t="str">
        <f t="shared" si="17"/>
        <v>SI</v>
      </c>
    </row>
    <row r="136" spans="5:35" ht="15.75" thickBot="1" x14ac:dyDescent="0.3">
      <c r="E136" s="469"/>
      <c r="F136" s="499">
        <v>24</v>
      </c>
      <c r="G136" s="499">
        <v>3</v>
      </c>
      <c r="H136" s="498">
        <f t="shared" si="9"/>
        <v>0</v>
      </c>
      <c r="K136" s="498">
        <f t="shared" si="10"/>
        <v>12</v>
      </c>
      <c r="N136" s="498">
        <f t="shared" si="11"/>
        <v>5</v>
      </c>
      <c r="Q136" s="487">
        <f t="shared" si="12"/>
        <v>7</v>
      </c>
      <c r="W136">
        <f t="shared" si="13"/>
        <v>24</v>
      </c>
      <c r="Y136" s="497">
        <v>24</v>
      </c>
      <c r="Z136" s="497">
        <v>3</v>
      </c>
      <c r="AA136" s="491">
        <v>0</v>
      </c>
      <c r="AB136" s="490">
        <v>12</v>
      </c>
      <c r="AC136" s="489">
        <v>5</v>
      </c>
      <c r="AD136" s="488">
        <v>7</v>
      </c>
      <c r="AF136" t="str">
        <f t="shared" si="14"/>
        <v>SI</v>
      </c>
      <c r="AG136" t="str">
        <f t="shared" si="15"/>
        <v>SI</v>
      </c>
      <c r="AH136" t="str">
        <f t="shared" si="16"/>
        <v>SI</v>
      </c>
      <c r="AI136" t="str">
        <f t="shared" si="17"/>
        <v>SI</v>
      </c>
    </row>
    <row r="137" spans="5:35" ht="15.75" thickBot="1" x14ac:dyDescent="0.3">
      <c r="E137" s="469"/>
      <c r="F137" s="499">
        <v>25</v>
      </c>
      <c r="G137" s="499">
        <v>3</v>
      </c>
      <c r="H137" s="498">
        <f t="shared" si="9"/>
        <v>0</v>
      </c>
      <c r="K137" s="498">
        <f t="shared" si="10"/>
        <v>12</v>
      </c>
      <c r="N137" s="498">
        <f t="shared" si="11"/>
        <v>5</v>
      </c>
      <c r="Q137" s="487">
        <f t="shared" si="12"/>
        <v>8</v>
      </c>
      <c r="W137">
        <f t="shared" si="13"/>
        <v>25</v>
      </c>
      <c r="Y137" s="497">
        <v>25</v>
      </c>
      <c r="Z137" s="497">
        <v>3</v>
      </c>
      <c r="AA137" s="491">
        <v>0</v>
      </c>
      <c r="AB137" s="490">
        <v>12</v>
      </c>
      <c r="AC137" s="489">
        <v>5</v>
      </c>
      <c r="AD137" s="488">
        <v>8</v>
      </c>
      <c r="AF137" t="str">
        <f t="shared" si="14"/>
        <v>SI</v>
      </c>
      <c r="AG137" t="str">
        <f t="shared" si="15"/>
        <v>SI</v>
      </c>
      <c r="AH137" t="str">
        <f t="shared" si="16"/>
        <v>SI</v>
      </c>
      <c r="AI137" t="str">
        <f t="shared" si="17"/>
        <v>SI</v>
      </c>
    </row>
    <row r="138" spans="5:35" ht="15.75" thickBot="1" x14ac:dyDescent="0.3">
      <c r="E138" s="469"/>
      <c r="F138" s="499">
        <v>26</v>
      </c>
      <c r="G138" s="499">
        <v>3</v>
      </c>
      <c r="H138" s="498">
        <f t="shared" si="9"/>
        <v>0</v>
      </c>
      <c r="K138" s="498">
        <f t="shared" si="10"/>
        <v>12</v>
      </c>
      <c r="N138" s="498">
        <f t="shared" si="11"/>
        <v>5</v>
      </c>
      <c r="Q138" s="487">
        <f t="shared" si="12"/>
        <v>9</v>
      </c>
      <c r="W138">
        <f t="shared" si="13"/>
        <v>26</v>
      </c>
      <c r="Y138" s="497">
        <v>26</v>
      </c>
      <c r="Z138" s="497">
        <v>3</v>
      </c>
      <c r="AA138" s="491">
        <v>0</v>
      </c>
      <c r="AB138" s="490">
        <v>12</v>
      </c>
      <c r="AC138" s="489">
        <v>5</v>
      </c>
      <c r="AD138" s="488">
        <v>9</v>
      </c>
      <c r="AF138" t="str">
        <f t="shared" si="14"/>
        <v>SI</v>
      </c>
      <c r="AG138" t="str">
        <f t="shared" si="15"/>
        <v>SI</v>
      </c>
      <c r="AH138" t="str">
        <f t="shared" si="16"/>
        <v>SI</v>
      </c>
      <c r="AI138" t="str">
        <f t="shared" si="17"/>
        <v>SI</v>
      </c>
    </row>
    <row r="139" spans="5:35" ht="15.75" thickBot="1" x14ac:dyDescent="0.3">
      <c r="E139" s="469"/>
      <c r="F139" s="499">
        <v>27</v>
      </c>
      <c r="G139" s="499">
        <v>3</v>
      </c>
      <c r="H139" s="498">
        <f t="shared" ref="H139:H202" si="18">IF(G139&lt;3,
IF(G139+F139&lt;=3,F139,3-G139),
0)</f>
        <v>0</v>
      </c>
      <c r="K139" s="498">
        <f t="shared" ref="K139:K202" si="19">IF(AND(G139&gt;=3,G139&lt;15),
IF(G139+F139&lt;=15,F139,15-G139),
IF(AND(G139&lt;3,G139+F139&gt;3),IF(F139-H139&lt;=12,F139-H139,12),0) )</f>
        <v>12</v>
      </c>
      <c r="N139" s="498">
        <f t="shared" ref="N139:N202" si="20">IF(AND(G139&gt;=15,G139&lt;20),
IF(G139+F139&lt;=20,F139,20-G139),
IF(AND(G139&lt;15,G139+F139&gt;15),       IF((F139-H139-K139)&lt;=5,   F139-H139-K139,5    ),0)  )</f>
        <v>5</v>
      </c>
      <c r="Q139" s="487">
        <f t="shared" ref="Q139:Q202" si="21">IF(AND(G139&gt;=20),
IF(F139&gt;30,30,F139),
IF(AND(G139&lt;20,G139+F139&gt;20),IF((F139-H139-K139-N139)&gt;=(30-H139-K139-N139),30-H139-K139-N139,F139-H139-K139-N139),0))</f>
        <v>10</v>
      </c>
      <c r="W139">
        <f t="shared" ref="W139:W202" si="22">SUM(H139+K139+N139+Q139)</f>
        <v>27</v>
      </c>
      <c r="Y139" s="497">
        <v>27</v>
      </c>
      <c r="Z139" s="497">
        <v>3</v>
      </c>
      <c r="AA139" s="491">
        <v>0</v>
      </c>
      <c r="AB139" s="490">
        <v>12</v>
      </c>
      <c r="AC139" s="489">
        <v>5</v>
      </c>
      <c r="AD139" s="488">
        <v>10</v>
      </c>
      <c r="AF139" t="str">
        <f t="shared" ref="AF139:AF202" si="23">IF(AA139=H139,"SI","NO")</f>
        <v>SI</v>
      </c>
      <c r="AG139" t="str">
        <f t="shared" ref="AG139:AG202" si="24">IF(K139=AB139,"SI","NO")</f>
        <v>SI</v>
      </c>
      <c r="AH139" t="str">
        <f t="shared" ref="AH139:AH202" si="25">IF(N139=AC139,"SI","NO")</f>
        <v>SI</v>
      </c>
      <c r="AI139" t="str">
        <f t="shared" ref="AI139:AI202" si="26">IF(Q139=AD139,"SI","NO")</f>
        <v>SI</v>
      </c>
    </row>
    <row r="140" spans="5:35" ht="15.75" thickBot="1" x14ac:dyDescent="0.3">
      <c r="E140" s="469"/>
      <c r="F140" s="499">
        <v>28</v>
      </c>
      <c r="G140" s="499">
        <v>3</v>
      </c>
      <c r="H140" s="498">
        <f t="shared" si="18"/>
        <v>0</v>
      </c>
      <c r="K140" s="498">
        <f t="shared" si="19"/>
        <v>12</v>
      </c>
      <c r="N140" s="498">
        <f t="shared" si="20"/>
        <v>5</v>
      </c>
      <c r="Q140" s="487">
        <f t="shared" si="21"/>
        <v>11</v>
      </c>
      <c r="W140">
        <f t="shared" si="22"/>
        <v>28</v>
      </c>
      <c r="Y140" s="497">
        <v>28</v>
      </c>
      <c r="Z140" s="497">
        <v>3</v>
      </c>
      <c r="AA140" s="491">
        <v>0</v>
      </c>
      <c r="AB140" s="490">
        <v>12</v>
      </c>
      <c r="AC140" s="489">
        <v>5</v>
      </c>
      <c r="AD140" s="488">
        <v>11</v>
      </c>
      <c r="AF140" t="str">
        <f t="shared" si="23"/>
        <v>SI</v>
      </c>
      <c r="AG140" t="str">
        <f t="shared" si="24"/>
        <v>SI</v>
      </c>
      <c r="AH140" t="str">
        <f t="shared" si="25"/>
        <v>SI</v>
      </c>
      <c r="AI140" t="str">
        <f t="shared" si="26"/>
        <v>SI</v>
      </c>
    </row>
    <row r="141" spans="5:35" ht="15.75" thickBot="1" x14ac:dyDescent="0.3">
      <c r="E141" s="469"/>
      <c r="F141" s="499">
        <v>29</v>
      </c>
      <c r="G141" s="499">
        <v>3</v>
      </c>
      <c r="H141" s="498">
        <f t="shared" si="18"/>
        <v>0</v>
      </c>
      <c r="K141" s="498">
        <f t="shared" si="19"/>
        <v>12</v>
      </c>
      <c r="N141" s="498">
        <f t="shared" si="20"/>
        <v>5</v>
      </c>
      <c r="Q141" s="487">
        <f t="shared" si="21"/>
        <v>12</v>
      </c>
      <c r="W141">
        <f t="shared" si="22"/>
        <v>29</v>
      </c>
      <c r="Y141" s="497">
        <v>29</v>
      </c>
      <c r="Z141" s="497">
        <v>3</v>
      </c>
      <c r="AA141" s="491">
        <v>0</v>
      </c>
      <c r="AB141" s="490">
        <v>12</v>
      </c>
      <c r="AC141" s="489">
        <v>5</v>
      </c>
      <c r="AD141" s="488">
        <v>12</v>
      </c>
      <c r="AF141" t="str">
        <f t="shared" si="23"/>
        <v>SI</v>
      </c>
      <c r="AG141" t="str">
        <f t="shared" si="24"/>
        <v>SI</v>
      </c>
      <c r="AH141" t="str">
        <f t="shared" si="25"/>
        <v>SI</v>
      </c>
      <c r="AI141" t="str">
        <f t="shared" si="26"/>
        <v>SI</v>
      </c>
    </row>
    <row r="142" spans="5:35" ht="15.75" thickBot="1" x14ac:dyDescent="0.3">
      <c r="E142" s="469"/>
      <c r="F142" s="499">
        <v>30</v>
      </c>
      <c r="G142" s="499">
        <v>3</v>
      </c>
      <c r="H142" s="498">
        <f t="shared" si="18"/>
        <v>0</v>
      </c>
      <c r="K142" s="498">
        <f t="shared" si="19"/>
        <v>12</v>
      </c>
      <c r="N142" s="498">
        <f t="shared" si="20"/>
        <v>5</v>
      </c>
      <c r="Q142" s="487">
        <f t="shared" si="21"/>
        <v>13</v>
      </c>
      <c r="W142">
        <f t="shared" si="22"/>
        <v>30</v>
      </c>
      <c r="Y142" s="497">
        <v>30</v>
      </c>
      <c r="Z142" s="497">
        <v>3</v>
      </c>
      <c r="AA142" s="491">
        <v>0</v>
      </c>
      <c r="AB142" s="490">
        <v>12</v>
      </c>
      <c r="AC142" s="489">
        <v>5</v>
      </c>
      <c r="AD142" s="488">
        <v>13</v>
      </c>
      <c r="AF142" t="str">
        <f t="shared" si="23"/>
        <v>SI</v>
      </c>
      <c r="AG142" t="str">
        <f t="shared" si="24"/>
        <v>SI</v>
      </c>
      <c r="AH142" t="str">
        <f t="shared" si="25"/>
        <v>SI</v>
      </c>
      <c r="AI142" t="str">
        <f t="shared" si="26"/>
        <v>SI</v>
      </c>
    </row>
    <row r="143" spans="5:35" ht="15.75" thickBot="1" x14ac:dyDescent="0.3">
      <c r="E143" s="469"/>
      <c r="F143" s="499">
        <v>31</v>
      </c>
      <c r="G143" s="499">
        <v>3</v>
      </c>
      <c r="H143" s="498">
        <f t="shared" si="18"/>
        <v>0</v>
      </c>
      <c r="K143" s="498">
        <f t="shared" si="19"/>
        <v>12</v>
      </c>
      <c r="N143" s="498">
        <f t="shared" si="20"/>
        <v>5</v>
      </c>
      <c r="Q143" s="487">
        <f t="shared" si="21"/>
        <v>13</v>
      </c>
      <c r="W143">
        <f t="shared" si="22"/>
        <v>30</v>
      </c>
      <c r="Y143" s="497">
        <v>31</v>
      </c>
      <c r="Z143" s="497">
        <v>3</v>
      </c>
      <c r="AA143" s="491">
        <v>0</v>
      </c>
      <c r="AB143" s="490">
        <v>12</v>
      </c>
      <c r="AC143" s="489">
        <v>5</v>
      </c>
      <c r="AD143" s="488">
        <v>14</v>
      </c>
      <c r="AF143" t="str">
        <f t="shared" si="23"/>
        <v>SI</v>
      </c>
      <c r="AG143" t="str">
        <f t="shared" si="24"/>
        <v>SI</v>
      </c>
      <c r="AH143" t="str">
        <f t="shared" si="25"/>
        <v>SI</v>
      </c>
      <c r="AI143" t="str">
        <f t="shared" si="26"/>
        <v>NO</v>
      </c>
    </row>
    <row r="144" spans="5:35" ht="15.75" thickBot="1" x14ac:dyDescent="0.3">
      <c r="E144" s="469"/>
      <c r="F144" s="496">
        <v>32</v>
      </c>
      <c r="G144" s="496">
        <v>3</v>
      </c>
      <c r="H144" s="495">
        <f t="shared" si="18"/>
        <v>0</v>
      </c>
      <c r="I144" s="494"/>
      <c r="J144" s="494"/>
      <c r="K144" s="495">
        <f t="shared" si="19"/>
        <v>12</v>
      </c>
      <c r="L144" s="494"/>
      <c r="M144" s="494"/>
      <c r="N144" s="495">
        <f t="shared" si="20"/>
        <v>5</v>
      </c>
      <c r="O144" s="494"/>
      <c r="P144" s="494"/>
      <c r="Q144" s="493">
        <f t="shared" si="21"/>
        <v>13</v>
      </c>
      <c r="W144">
        <f t="shared" si="22"/>
        <v>30</v>
      </c>
      <c r="Y144" s="497">
        <v>32</v>
      </c>
      <c r="Z144" s="497">
        <v>3</v>
      </c>
      <c r="AA144" s="491">
        <v>0</v>
      </c>
      <c r="AB144" s="490">
        <v>12</v>
      </c>
      <c r="AC144" s="489">
        <v>5</v>
      </c>
      <c r="AD144" s="488">
        <v>15</v>
      </c>
      <c r="AF144" t="str">
        <f t="shared" si="23"/>
        <v>SI</v>
      </c>
      <c r="AG144" t="str">
        <f t="shared" si="24"/>
        <v>SI</v>
      </c>
      <c r="AH144" t="str">
        <f t="shared" si="25"/>
        <v>SI</v>
      </c>
      <c r="AI144" t="str">
        <f t="shared" si="26"/>
        <v>NO</v>
      </c>
    </row>
    <row r="145" spans="5:35" ht="16.5" thickTop="1" thickBot="1" x14ac:dyDescent="0.3">
      <c r="E145" s="469"/>
      <c r="F145" s="499">
        <v>0</v>
      </c>
      <c r="G145" s="499">
        <v>4</v>
      </c>
      <c r="H145" s="498">
        <f t="shared" si="18"/>
        <v>0</v>
      </c>
      <c r="K145" s="498">
        <f t="shared" si="19"/>
        <v>0</v>
      </c>
      <c r="N145" s="498">
        <f t="shared" si="20"/>
        <v>0</v>
      </c>
      <c r="Q145" s="487">
        <f t="shared" si="21"/>
        <v>0</v>
      </c>
      <c r="W145">
        <f t="shared" si="22"/>
        <v>0</v>
      </c>
      <c r="Y145" s="497">
        <v>0</v>
      </c>
      <c r="Z145" s="497">
        <v>4</v>
      </c>
      <c r="AA145" s="491">
        <v>0</v>
      </c>
      <c r="AB145" s="490">
        <v>0</v>
      </c>
      <c r="AC145" s="489">
        <v>0</v>
      </c>
      <c r="AD145" s="488">
        <v>0</v>
      </c>
      <c r="AF145" t="str">
        <f t="shared" si="23"/>
        <v>SI</v>
      </c>
      <c r="AG145" t="str">
        <f t="shared" si="24"/>
        <v>SI</v>
      </c>
      <c r="AH145" t="str">
        <f t="shared" si="25"/>
        <v>SI</v>
      </c>
      <c r="AI145" t="str">
        <f t="shared" si="26"/>
        <v>SI</v>
      </c>
    </row>
    <row r="146" spans="5:35" ht="15.75" thickBot="1" x14ac:dyDescent="0.3">
      <c r="E146" s="469"/>
      <c r="F146" s="499">
        <v>1</v>
      </c>
      <c r="G146" s="499">
        <v>4</v>
      </c>
      <c r="H146" s="498">
        <f t="shared" si="18"/>
        <v>0</v>
      </c>
      <c r="K146" s="498">
        <f t="shared" si="19"/>
        <v>1</v>
      </c>
      <c r="N146" s="498">
        <f t="shared" si="20"/>
        <v>0</v>
      </c>
      <c r="Q146" s="487">
        <f t="shared" si="21"/>
        <v>0</v>
      </c>
      <c r="W146">
        <f t="shared" si="22"/>
        <v>1</v>
      </c>
      <c r="Y146" s="497">
        <v>1</v>
      </c>
      <c r="Z146" s="497">
        <v>4</v>
      </c>
      <c r="AA146" s="491">
        <v>0</v>
      </c>
      <c r="AB146" s="490">
        <v>1</v>
      </c>
      <c r="AC146" s="489">
        <v>0</v>
      </c>
      <c r="AD146" s="488">
        <v>0</v>
      </c>
      <c r="AF146" t="str">
        <f t="shared" si="23"/>
        <v>SI</v>
      </c>
      <c r="AG146" t="str">
        <f t="shared" si="24"/>
        <v>SI</v>
      </c>
      <c r="AH146" t="str">
        <f t="shared" si="25"/>
        <v>SI</v>
      </c>
      <c r="AI146" t="str">
        <f t="shared" si="26"/>
        <v>SI</v>
      </c>
    </row>
    <row r="147" spans="5:35" ht="15.75" thickBot="1" x14ac:dyDescent="0.3">
      <c r="E147" s="469"/>
      <c r="F147" s="499">
        <v>2</v>
      </c>
      <c r="G147" s="499">
        <v>4</v>
      </c>
      <c r="H147" s="498">
        <f t="shared" si="18"/>
        <v>0</v>
      </c>
      <c r="K147" s="498">
        <f t="shared" si="19"/>
        <v>2</v>
      </c>
      <c r="N147" s="498">
        <f t="shared" si="20"/>
        <v>0</v>
      </c>
      <c r="Q147" s="487">
        <f t="shared" si="21"/>
        <v>0</v>
      </c>
      <c r="W147">
        <f t="shared" si="22"/>
        <v>2</v>
      </c>
      <c r="Y147" s="497">
        <v>2</v>
      </c>
      <c r="Z147" s="497">
        <v>4</v>
      </c>
      <c r="AA147" s="491">
        <v>0</v>
      </c>
      <c r="AB147" s="490">
        <v>2</v>
      </c>
      <c r="AC147" s="489">
        <v>0</v>
      </c>
      <c r="AD147" s="488">
        <v>0</v>
      </c>
      <c r="AF147" t="str">
        <f t="shared" si="23"/>
        <v>SI</v>
      </c>
      <c r="AG147" t="str">
        <f t="shared" si="24"/>
        <v>SI</v>
      </c>
      <c r="AH147" t="str">
        <f t="shared" si="25"/>
        <v>SI</v>
      </c>
      <c r="AI147" t="str">
        <f t="shared" si="26"/>
        <v>SI</v>
      </c>
    </row>
    <row r="148" spans="5:35" ht="15.75" thickBot="1" x14ac:dyDescent="0.3">
      <c r="E148" s="469"/>
      <c r="F148" s="499">
        <v>3</v>
      </c>
      <c r="G148" s="499">
        <v>4</v>
      </c>
      <c r="H148" s="498">
        <f t="shared" si="18"/>
        <v>0</v>
      </c>
      <c r="K148" s="498">
        <f t="shared" si="19"/>
        <v>3</v>
      </c>
      <c r="N148" s="498">
        <f t="shared" si="20"/>
        <v>0</v>
      </c>
      <c r="Q148" s="487">
        <f t="shared" si="21"/>
        <v>0</v>
      </c>
      <c r="W148">
        <f t="shared" si="22"/>
        <v>3</v>
      </c>
      <c r="Y148" s="497">
        <v>3</v>
      </c>
      <c r="Z148" s="497">
        <v>4</v>
      </c>
      <c r="AA148" s="491">
        <v>0</v>
      </c>
      <c r="AB148" s="490">
        <v>3</v>
      </c>
      <c r="AC148" s="489">
        <v>0</v>
      </c>
      <c r="AD148" s="488">
        <v>0</v>
      </c>
      <c r="AF148" t="str">
        <f t="shared" si="23"/>
        <v>SI</v>
      </c>
      <c r="AG148" t="str">
        <f t="shared" si="24"/>
        <v>SI</v>
      </c>
      <c r="AH148" t="str">
        <f t="shared" si="25"/>
        <v>SI</v>
      </c>
      <c r="AI148" t="str">
        <f t="shared" si="26"/>
        <v>SI</v>
      </c>
    </row>
    <row r="149" spans="5:35" ht="15.75" thickBot="1" x14ac:dyDescent="0.3">
      <c r="E149" s="469"/>
      <c r="F149" s="499">
        <v>4</v>
      </c>
      <c r="G149" s="499">
        <v>4</v>
      </c>
      <c r="H149" s="498">
        <f t="shared" si="18"/>
        <v>0</v>
      </c>
      <c r="K149" s="498">
        <f t="shared" si="19"/>
        <v>4</v>
      </c>
      <c r="N149" s="498">
        <f t="shared" si="20"/>
        <v>0</v>
      </c>
      <c r="Q149" s="487">
        <f t="shared" si="21"/>
        <v>0</v>
      </c>
      <c r="W149">
        <f t="shared" si="22"/>
        <v>4</v>
      </c>
      <c r="Y149" s="497">
        <v>4</v>
      </c>
      <c r="Z149" s="497">
        <v>4</v>
      </c>
      <c r="AA149" s="491">
        <v>0</v>
      </c>
      <c r="AB149" s="490">
        <v>4</v>
      </c>
      <c r="AC149" s="489">
        <v>0</v>
      </c>
      <c r="AD149" s="488">
        <v>0</v>
      </c>
      <c r="AF149" t="str">
        <f t="shared" si="23"/>
        <v>SI</v>
      </c>
      <c r="AG149" t="str">
        <f t="shared" si="24"/>
        <v>SI</v>
      </c>
      <c r="AH149" t="str">
        <f t="shared" si="25"/>
        <v>SI</v>
      </c>
      <c r="AI149" t="str">
        <f t="shared" si="26"/>
        <v>SI</v>
      </c>
    </row>
    <row r="150" spans="5:35" ht="15.75" thickBot="1" x14ac:dyDescent="0.3">
      <c r="E150" s="469"/>
      <c r="F150" s="499">
        <v>5</v>
      </c>
      <c r="G150" s="499">
        <v>4</v>
      </c>
      <c r="H150" s="498">
        <f t="shared" si="18"/>
        <v>0</v>
      </c>
      <c r="K150" s="498">
        <f t="shared" si="19"/>
        <v>5</v>
      </c>
      <c r="N150" s="498">
        <f t="shared" si="20"/>
        <v>0</v>
      </c>
      <c r="Q150" s="487">
        <f t="shared" si="21"/>
        <v>0</v>
      </c>
      <c r="W150">
        <f t="shared" si="22"/>
        <v>5</v>
      </c>
      <c r="Y150" s="497">
        <v>5</v>
      </c>
      <c r="Z150" s="497">
        <v>4</v>
      </c>
      <c r="AA150" s="491">
        <v>0</v>
      </c>
      <c r="AB150" s="490">
        <v>5</v>
      </c>
      <c r="AC150" s="489">
        <v>0</v>
      </c>
      <c r="AD150" s="488">
        <v>0</v>
      </c>
      <c r="AF150" t="str">
        <f t="shared" si="23"/>
        <v>SI</v>
      </c>
      <c r="AG150" t="str">
        <f t="shared" si="24"/>
        <v>SI</v>
      </c>
      <c r="AH150" t="str">
        <f t="shared" si="25"/>
        <v>SI</v>
      </c>
      <c r="AI150" t="str">
        <f t="shared" si="26"/>
        <v>SI</v>
      </c>
    </row>
    <row r="151" spans="5:35" ht="15.75" thickBot="1" x14ac:dyDescent="0.3">
      <c r="E151" s="469"/>
      <c r="F151" s="499">
        <v>6</v>
      </c>
      <c r="G151" s="499">
        <v>4</v>
      </c>
      <c r="H151" s="498">
        <f t="shared" si="18"/>
        <v>0</v>
      </c>
      <c r="K151" s="498">
        <f t="shared" si="19"/>
        <v>6</v>
      </c>
      <c r="N151" s="498">
        <f t="shared" si="20"/>
        <v>0</v>
      </c>
      <c r="Q151" s="487">
        <f t="shared" si="21"/>
        <v>0</v>
      </c>
      <c r="W151">
        <f t="shared" si="22"/>
        <v>6</v>
      </c>
      <c r="Y151" s="497">
        <v>6</v>
      </c>
      <c r="Z151" s="497">
        <v>4</v>
      </c>
      <c r="AA151" s="491">
        <v>0</v>
      </c>
      <c r="AB151" s="490">
        <v>6</v>
      </c>
      <c r="AC151" s="489">
        <v>0</v>
      </c>
      <c r="AD151" s="488">
        <v>0</v>
      </c>
      <c r="AF151" t="str">
        <f t="shared" si="23"/>
        <v>SI</v>
      </c>
      <c r="AG151" t="str">
        <f t="shared" si="24"/>
        <v>SI</v>
      </c>
      <c r="AH151" t="str">
        <f t="shared" si="25"/>
        <v>SI</v>
      </c>
      <c r="AI151" t="str">
        <f t="shared" si="26"/>
        <v>SI</v>
      </c>
    </row>
    <row r="152" spans="5:35" ht="15.75" thickBot="1" x14ac:dyDescent="0.3">
      <c r="E152" s="469"/>
      <c r="F152" s="499">
        <v>7</v>
      </c>
      <c r="G152" s="499">
        <v>4</v>
      </c>
      <c r="H152" s="498">
        <f t="shared" si="18"/>
        <v>0</v>
      </c>
      <c r="K152" s="498">
        <f t="shared" si="19"/>
        <v>7</v>
      </c>
      <c r="N152" s="498">
        <f t="shared" si="20"/>
        <v>0</v>
      </c>
      <c r="Q152" s="487">
        <f t="shared" si="21"/>
        <v>0</v>
      </c>
      <c r="W152">
        <f t="shared" si="22"/>
        <v>7</v>
      </c>
      <c r="Y152" s="497">
        <v>7</v>
      </c>
      <c r="Z152" s="497">
        <v>4</v>
      </c>
      <c r="AA152" s="491">
        <v>0</v>
      </c>
      <c r="AB152" s="490">
        <v>7</v>
      </c>
      <c r="AC152" s="489">
        <v>0</v>
      </c>
      <c r="AD152" s="488">
        <v>0</v>
      </c>
      <c r="AF152" t="str">
        <f t="shared" si="23"/>
        <v>SI</v>
      </c>
      <c r="AG152" t="str">
        <f t="shared" si="24"/>
        <v>SI</v>
      </c>
      <c r="AH152" t="str">
        <f t="shared" si="25"/>
        <v>SI</v>
      </c>
      <c r="AI152" t="str">
        <f t="shared" si="26"/>
        <v>SI</v>
      </c>
    </row>
    <row r="153" spans="5:35" ht="15.75" thickBot="1" x14ac:dyDescent="0.3">
      <c r="E153" s="469"/>
      <c r="F153" s="499">
        <v>8</v>
      </c>
      <c r="G153" s="499">
        <v>4</v>
      </c>
      <c r="H153" s="498">
        <f t="shared" si="18"/>
        <v>0</v>
      </c>
      <c r="K153" s="498">
        <f t="shared" si="19"/>
        <v>8</v>
      </c>
      <c r="N153" s="498">
        <f t="shared" si="20"/>
        <v>0</v>
      </c>
      <c r="Q153" s="487">
        <f t="shared" si="21"/>
        <v>0</v>
      </c>
      <c r="W153">
        <f t="shared" si="22"/>
        <v>8</v>
      </c>
      <c r="Y153" s="497">
        <v>8</v>
      </c>
      <c r="Z153" s="497">
        <v>4</v>
      </c>
      <c r="AA153" s="491">
        <v>0</v>
      </c>
      <c r="AB153" s="490">
        <v>8</v>
      </c>
      <c r="AC153" s="489">
        <v>0</v>
      </c>
      <c r="AD153" s="488">
        <v>0</v>
      </c>
      <c r="AF153" t="str">
        <f t="shared" si="23"/>
        <v>SI</v>
      </c>
      <c r="AG153" t="str">
        <f t="shared" si="24"/>
        <v>SI</v>
      </c>
      <c r="AH153" t="str">
        <f t="shared" si="25"/>
        <v>SI</v>
      </c>
      <c r="AI153" t="str">
        <f t="shared" si="26"/>
        <v>SI</v>
      </c>
    </row>
    <row r="154" spans="5:35" ht="15.75" thickBot="1" x14ac:dyDescent="0.3">
      <c r="E154" s="469"/>
      <c r="F154" s="499">
        <v>9</v>
      </c>
      <c r="G154" s="499">
        <v>4</v>
      </c>
      <c r="H154" s="498">
        <f t="shared" si="18"/>
        <v>0</v>
      </c>
      <c r="K154" s="498">
        <f t="shared" si="19"/>
        <v>9</v>
      </c>
      <c r="N154" s="498">
        <f t="shared" si="20"/>
        <v>0</v>
      </c>
      <c r="Q154" s="487">
        <f t="shared" si="21"/>
        <v>0</v>
      </c>
      <c r="W154">
        <f t="shared" si="22"/>
        <v>9</v>
      </c>
      <c r="Y154" s="497">
        <v>9</v>
      </c>
      <c r="Z154" s="497">
        <v>4</v>
      </c>
      <c r="AA154" s="491">
        <v>0</v>
      </c>
      <c r="AB154" s="490">
        <v>9</v>
      </c>
      <c r="AC154" s="489">
        <v>0</v>
      </c>
      <c r="AD154" s="488">
        <v>0</v>
      </c>
      <c r="AF154" t="str">
        <f t="shared" si="23"/>
        <v>SI</v>
      </c>
      <c r="AG154" t="str">
        <f t="shared" si="24"/>
        <v>SI</v>
      </c>
      <c r="AH154" t="str">
        <f t="shared" si="25"/>
        <v>SI</v>
      </c>
      <c r="AI154" t="str">
        <f t="shared" si="26"/>
        <v>SI</v>
      </c>
    </row>
    <row r="155" spans="5:35" ht="15.75" thickBot="1" x14ac:dyDescent="0.3">
      <c r="E155" s="469"/>
      <c r="F155" s="499">
        <v>10</v>
      </c>
      <c r="G155" s="499">
        <v>4</v>
      </c>
      <c r="H155" s="498">
        <f t="shared" si="18"/>
        <v>0</v>
      </c>
      <c r="K155" s="498">
        <f t="shared" si="19"/>
        <v>10</v>
      </c>
      <c r="N155" s="498">
        <f t="shared" si="20"/>
        <v>0</v>
      </c>
      <c r="Q155" s="487">
        <f t="shared" si="21"/>
        <v>0</v>
      </c>
      <c r="W155">
        <f t="shared" si="22"/>
        <v>10</v>
      </c>
      <c r="Y155" s="497">
        <v>10</v>
      </c>
      <c r="Z155" s="497">
        <v>4</v>
      </c>
      <c r="AA155" s="491">
        <v>0</v>
      </c>
      <c r="AB155" s="490">
        <v>10</v>
      </c>
      <c r="AC155" s="489">
        <v>0</v>
      </c>
      <c r="AD155" s="488">
        <v>0</v>
      </c>
      <c r="AF155" t="str">
        <f t="shared" si="23"/>
        <v>SI</v>
      </c>
      <c r="AG155" t="str">
        <f t="shared" si="24"/>
        <v>SI</v>
      </c>
      <c r="AH155" t="str">
        <f t="shared" si="25"/>
        <v>SI</v>
      </c>
      <c r="AI155" t="str">
        <f t="shared" si="26"/>
        <v>SI</v>
      </c>
    </row>
    <row r="156" spans="5:35" ht="15.75" thickBot="1" x14ac:dyDescent="0.3">
      <c r="E156" s="469"/>
      <c r="F156" s="499">
        <v>11</v>
      </c>
      <c r="G156" s="499">
        <v>4</v>
      </c>
      <c r="H156" s="498">
        <f t="shared" si="18"/>
        <v>0</v>
      </c>
      <c r="K156" s="498">
        <f t="shared" si="19"/>
        <v>11</v>
      </c>
      <c r="N156" s="498">
        <f t="shared" si="20"/>
        <v>0</v>
      </c>
      <c r="Q156" s="487">
        <f t="shared" si="21"/>
        <v>0</v>
      </c>
      <c r="W156">
        <f t="shared" si="22"/>
        <v>11</v>
      </c>
      <c r="Y156" s="497">
        <v>11</v>
      </c>
      <c r="Z156" s="497">
        <v>4</v>
      </c>
      <c r="AA156" s="491">
        <v>0</v>
      </c>
      <c r="AB156" s="490">
        <v>11</v>
      </c>
      <c r="AC156" s="489">
        <v>0</v>
      </c>
      <c r="AD156" s="488">
        <v>0</v>
      </c>
      <c r="AF156" t="str">
        <f t="shared" si="23"/>
        <v>SI</v>
      </c>
      <c r="AG156" t="str">
        <f t="shared" si="24"/>
        <v>SI</v>
      </c>
      <c r="AH156" t="str">
        <f t="shared" si="25"/>
        <v>SI</v>
      </c>
      <c r="AI156" t="str">
        <f t="shared" si="26"/>
        <v>SI</v>
      </c>
    </row>
    <row r="157" spans="5:35" ht="15.75" thickBot="1" x14ac:dyDescent="0.3">
      <c r="E157" s="469"/>
      <c r="F157" s="499">
        <v>12</v>
      </c>
      <c r="G157" s="499">
        <v>4</v>
      </c>
      <c r="H157" s="498">
        <f t="shared" si="18"/>
        <v>0</v>
      </c>
      <c r="K157" s="498">
        <f t="shared" si="19"/>
        <v>11</v>
      </c>
      <c r="N157" s="498">
        <f t="shared" si="20"/>
        <v>1</v>
      </c>
      <c r="Q157" s="487">
        <f t="shared" si="21"/>
        <v>0</v>
      </c>
      <c r="W157">
        <f t="shared" si="22"/>
        <v>12</v>
      </c>
      <c r="Y157" s="497">
        <v>12</v>
      </c>
      <c r="Z157" s="497">
        <v>4</v>
      </c>
      <c r="AA157" s="491">
        <v>0</v>
      </c>
      <c r="AB157" s="490">
        <v>12</v>
      </c>
      <c r="AC157" s="489">
        <v>0</v>
      </c>
      <c r="AD157" s="488">
        <v>0</v>
      </c>
      <c r="AF157" t="str">
        <f t="shared" si="23"/>
        <v>SI</v>
      </c>
      <c r="AG157" t="str">
        <f t="shared" si="24"/>
        <v>NO</v>
      </c>
      <c r="AH157" t="str">
        <f t="shared" si="25"/>
        <v>NO</v>
      </c>
      <c r="AI157" t="str">
        <f t="shared" si="26"/>
        <v>SI</v>
      </c>
    </row>
    <row r="158" spans="5:35" ht="15.75" thickBot="1" x14ac:dyDescent="0.3">
      <c r="E158" s="469"/>
      <c r="F158" s="499">
        <v>13</v>
      </c>
      <c r="G158" s="499">
        <v>4</v>
      </c>
      <c r="H158" s="498">
        <f t="shared" si="18"/>
        <v>0</v>
      </c>
      <c r="K158" s="498">
        <f t="shared" si="19"/>
        <v>11</v>
      </c>
      <c r="N158" s="498">
        <f t="shared" si="20"/>
        <v>2</v>
      </c>
      <c r="Q158" s="487">
        <f t="shared" si="21"/>
        <v>0</v>
      </c>
      <c r="W158">
        <f t="shared" si="22"/>
        <v>13</v>
      </c>
      <c r="Y158" s="497">
        <v>13</v>
      </c>
      <c r="Z158" s="497">
        <v>4</v>
      </c>
      <c r="AA158" s="491">
        <v>0</v>
      </c>
      <c r="AB158" s="490">
        <v>13</v>
      </c>
      <c r="AC158" s="489">
        <v>0</v>
      </c>
      <c r="AD158" s="488">
        <v>0</v>
      </c>
      <c r="AF158" t="str">
        <f t="shared" si="23"/>
        <v>SI</v>
      </c>
      <c r="AG158" t="str">
        <f t="shared" si="24"/>
        <v>NO</v>
      </c>
      <c r="AH158" t="str">
        <f t="shared" si="25"/>
        <v>NO</v>
      </c>
      <c r="AI158" t="str">
        <f t="shared" si="26"/>
        <v>SI</v>
      </c>
    </row>
    <row r="159" spans="5:35" ht="15.75" thickBot="1" x14ac:dyDescent="0.3">
      <c r="E159" s="469"/>
      <c r="F159" s="499">
        <v>14</v>
      </c>
      <c r="G159" s="499">
        <v>4</v>
      </c>
      <c r="H159" s="498">
        <f t="shared" si="18"/>
        <v>0</v>
      </c>
      <c r="K159" s="498">
        <f t="shared" si="19"/>
        <v>11</v>
      </c>
      <c r="N159" s="498">
        <f t="shared" si="20"/>
        <v>3</v>
      </c>
      <c r="Q159" s="487">
        <f t="shared" si="21"/>
        <v>0</v>
      </c>
      <c r="W159">
        <f t="shared" si="22"/>
        <v>14</v>
      </c>
      <c r="Y159" s="497">
        <v>14</v>
      </c>
      <c r="Z159" s="497">
        <v>4</v>
      </c>
      <c r="AA159" s="491">
        <v>0</v>
      </c>
      <c r="AB159" s="490">
        <v>14</v>
      </c>
      <c r="AC159" s="489">
        <v>0</v>
      </c>
      <c r="AD159" s="488">
        <v>0</v>
      </c>
      <c r="AF159" t="str">
        <f t="shared" si="23"/>
        <v>SI</v>
      </c>
      <c r="AG159" t="str">
        <f t="shared" si="24"/>
        <v>NO</v>
      </c>
      <c r="AH159" t="str">
        <f t="shared" si="25"/>
        <v>NO</v>
      </c>
      <c r="AI159" t="str">
        <f t="shared" si="26"/>
        <v>SI</v>
      </c>
    </row>
    <row r="160" spans="5:35" ht="15.75" thickBot="1" x14ac:dyDescent="0.3">
      <c r="E160" s="469"/>
      <c r="F160" s="499">
        <v>15</v>
      </c>
      <c r="G160" s="499">
        <v>4</v>
      </c>
      <c r="H160" s="498">
        <f t="shared" si="18"/>
        <v>0</v>
      </c>
      <c r="K160" s="498">
        <f t="shared" si="19"/>
        <v>11</v>
      </c>
      <c r="N160" s="498">
        <f t="shared" si="20"/>
        <v>4</v>
      </c>
      <c r="Q160" s="487">
        <f t="shared" si="21"/>
        <v>0</v>
      </c>
      <c r="W160">
        <f t="shared" si="22"/>
        <v>15</v>
      </c>
      <c r="Y160" s="497">
        <v>15</v>
      </c>
      <c r="Z160" s="497">
        <v>4</v>
      </c>
      <c r="AA160" s="491">
        <v>0</v>
      </c>
      <c r="AB160" s="490">
        <v>11</v>
      </c>
      <c r="AC160" s="489">
        <v>4</v>
      </c>
      <c r="AD160" s="488">
        <v>0</v>
      </c>
      <c r="AF160" t="str">
        <f t="shared" si="23"/>
        <v>SI</v>
      </c>
      <c r="AG160" t="str">
        <f t="shared" si="24"/>
        <v>SI</v>
      </c>
      <c r="AH160" t="str">
        <f t="shared" si="25"/>
        <v>SI</v>
      </c>
      <c r="AI160" t="str">
        <f t="shared" si="26"/>
        <v>SI</v>
      </c>
    </row>
    <row r="161" spans="5:35" ht="15.75" thickBot="1" x14ac:dyDescent="0.3">
      <c r="E161" s="469"/>
      <c r="F161" s="499">
        <v>16</v>
      </c>
      <c r="G161" s="499">
        <v>4</v>
      </c>
      <c r="H161" s="498">
        <f t="shared" si="18"/>
        <v>0</v>
      </c>
      <c r="K161" s="498">
        <f t="shared" si="19"/>
        <v>11</v>
      </c>
      <c r="N161" s="498">
        <f t="shared" si="20"/>
        <v>5</v>
      </c>
      <c r="Q161" s="487">
        <f t="shared" si="21"/>
        <v>0</v>
      </c>
      <c r="W161">
        <f t="shared" si="22"/>
        <v>16</v>
      </c>
      <c r="Y161" s="497">
        <v>16</v>
      </c>
      <c r="Z161" s="497">
        <v>4</v>
      </c>
      <c r="AA161" s="491">
        <v>0</v>
      </c>
      <c r="AB161" s="490">
        <v>11</v>
      </c>
      <c r="AC161" s="489">
        <v>5</v>
      </c>
      <c r="AD161" s="488">
        <v>0</v>
      </c>
      <c r="AF161" t="str">
        <f t="shared" si="23"/>
        <v>SI</v>
      </c>
      <c r="AG161" t="str">
        <f t="shared" si="24"/>
        <v>SI</v>
      </c>
      <c r="AH161" t="str">
        <f t="shared" si="25"/>
        <v>SI</v>
      </c>
      <c r="AI161" t="str">
        <f t="shared" si="26"/>
        <v>SI</v>
      </c>
    </row>
    <row r="162" spans="5:35" ht="15.75" thickBot="1" x14ac:dyDescent="0.3">
      <c r="E162" s="469"/>
      <c r="F162" s="499">
        <v>17</v>
      </c>
      <c r="G162" s="499">
        <v>4</v>
      </c>
      <c r="H162" s="498">
        <f t="shared" si="18"/>
        <v>0</v>
      </c>
      <c r="K162" s="498">
        <f t="shared" si="19"/>
        <v>11</v>
      </c>
      <c r="N162" s="498">
        <f t="shared" si="20"/>
        <v>5</v>
      </c>
      <c r="Q162" s="487">
        <f t="shared" si="21"/>
        <v>1</v>
      </c>
      <c r="W162">
        <f t="shared" si="22"/>
        <v>17</v>
      </c>
      <c r="Y162" s="497">
        <v>17</v>
      </c>
      <c r="Z162" s="497">
        <v>4</v>
      </c>
      <c r="AA162" s="491">
        <v>0</v>
      </c>
      <c r="AB162" s="490">
        <v>11</v>
      </c>
      <c r="AC162" s="489">
        <v>5</v>
      </c>
      <c r="AD162" s="488">
        <v>1</v>
      </c>
      <c r="AF162" t="str">
        <f t="shared" si="23"/>
        <v>SI</v>
      </c>
      <c r="AG162" t="str">
        <f t="shared" si="24"/>
        <v>SI</v>
      </c>
      <c r="AH162" t="str">
        <f t="shared" si="25"/>
        <v>SI</v>
      </c>
      <c r="AI162" t="str">
        <f t="shared" si="26"/>
        <v>SI</v>
      </c>
    </row>
    <row r="163" spans="5:35" ht="15.75" thickBot="1" x14ac:dyDescent="0.3">
      <c r="E163" s="469"/>
      <c r="F163" s="499">
        <v>18</v>
      </c>
      <c r="G163" s="499">
        <v>4</v>
      </c>
      <c r="H163" s="498">
        <f t="shared" si="18"/>
        <v>0</v>
      </c>
      <c r="K163" s="498">
        <f t="shared" si="19"/>
        <v>11</v>
      </c>
      <c r="N163" s="498">
        <f t="shared" si="20"/>
        <v>5</v>
      </c>
      <c r="Q163" s="487">
        <f t="shared" si="21"/>
        <v>2</v>
      </c>
      <c r="W163">
        <f t="shared" si="22"/>
        <v>18</v>
      </c>
      <c r="Y163" s="497">
        <v>18</v>
      </c>
      <c r="Z163" s="497">
        <v>4</v>
      </c>
      <c r="AA163" s="491">
        <v>0</v>
      </c>
      <c r="AB163" s="490">
        <v>11</v>
      </c>
      <c r="AC163" s="489">
        <v>5</v>
      </c>
      <c r="AD163" s="488">
        <v>2</v>
      </c>
      <c r="AF163" t="str">
        <f t="shared" si="23"/>
        <v>SI</v>
      </c>
      <c r="AG163" t="str">
        <f t="shared" si="24"/>
        <v>SI</v>
      </c>
      <c r="AH163" t="str">
        <f t="shared" si="25"/>
        <v>SI</v>
      </c>
      <c r="AI163" t="str">
        <f t="shared" si="26"/>
        <v>SI</v>
      </c>
    </row>
    <row r="164" spans="5:35" ht="15.75" thickBot="1" x14ac:dyDescent="0.3">
      <c r="E164" s="469"/>
      <c r="F164" s="499">
        <v>19</v>
      </c>
      <c r="G164" s="499">
        <v>4</v>
      </c>
      <c r="H164" s="498">
        <f t="shared" si="18"/>
        <v>0</v>
      </c>
      <c r="K164" s="498">
        <f t="shared" si="19"/>
        <v>11</v>
      </c>
      <c r="N164" s="498">
        <f t="shared" si="20"/>
        <v>5</v>
      </c>
      <c r="Q164" s="487">
        <f t="shared" si="21"/>
        <v>3</v>
      </c>
      <c r="W164">
        <f t="shared" si="22"/>
        <v>19</v>
      </c>
      <c r="Y164" s="497">
        <v>19</v>
      </c>
      <c r="Z164" s="497">
        <v>4</v>
      </c>
      <c r="AA164" s="491">
        <v>0</v>
      </c>
      <c r="AB164" s="490">
        <v>11</v>
      </c>
      <c r="AC164" s="489">
        <v>5</v>
      </c>
      <c r="AD164" s="488">
        <v>3</v>
      </c>
      <c r="AF164" t="str">
        <f t="shared" si="23"/>
        <v>SI</v>
      </c>
      <c r="AG164" t="str">
        <f t="shared" si="24"/>
        <v>SI</v>
      </c>
      <c r="AH164" t="str">
        <f t="shared" si="25"/>
        <v>SI</v>
      </c>
      <c r="AI164" t="str">
        <f t="shared" si="26"/>
        <v>SI</v>
      </c>
    </row>
    <row r="165" spans="5:35" ht="15.75" thickBot="1" x14ac:dyDescent="0.3">
      <c r="E165" s="469"/>
      <c r="F165" s="499">
        <v>20</v>
      </c>
      <c r="G165" s="499">
        <v>4</v>
      </c>
      <c r="H165" s="498">
        <f t="shared" si="18"/>
        <v>0</v>
      </c>
      <c r="K165" s="498">
        <f t="shared" si="19"/>
        <v>11</v>
      </c>
      <c r="N165" s="498">
        <f t="shared" si="20"/>
        <v>5</v>
      </c>
      <c r="Q165" s="487">
        <f t="shared" si="21"/>
        <v>4</v>
      </c>
      <c r="W165">
        <f t="shared" si="22"/>
        <v>20</v>
      </c>
      <c r="Y165" s="497">
        <v>20</v>
      </c>
      <c r="Z165" s="497">
        <v>4</v>
      </c>
      <c r="AA165" s="491">
        <v>0</v>
      </c>
      <c r="AB165" s="490">
        <v>11</v>
      </c>
      <c r="AC165" s="489">
        <v>5</v>
      </c>
      <c r="AD165" s="488">
        <v>4</v>
      </c>
      <c r="AF165" t="str">
        <f t="shared" si="23"/>
        <v>SI</v>
      </c>
      <c r="AG165" t="str">
        <f t="shared" si="24"/>
        <v>SI</v>
      </c>
      <c r="AH165" t="str">
        <f t="shared" si="25"/>
        <v>SI</v>
      </c>
      <c r="AI165" t="str">
        <f t="shared" si="26"/>
        <v>SI</v>
      </c>
    </row>
    <row r="166" spans="5:35" ht="15.75" thickBot="1" x14ac:dyDescent="0.3">
      <c r="E166" s="469"/>
      <c r="F166" s="499">
        <v>21</v>
      </c>
      <c r="G166" s="499">
        <v>4</v>
      </c>
      <c r="H166" s="498">
        <f t="shared" si="18"/>
        <v>0</v>
      </c>
      <c r="K166" s="498">
        <f t="shared" si="19"/>
        <v>11</v>
      </c>
      <c r="N166" s="498">
        <f t="shared" si="20"/>
        <v>5</v>
      </c>
      <c r="Q166" s="487">
        <f t="shared" si="21"/>
        <v>5</v>
      </c>
      <c r="W166">
        <f t="shared" si="22"/>
        <v>21</v>
      </c>
      <c r="Y166" s="497">
        <v>21</v>
      </c>
      <c r="Z166" s="497">
        <v>4</v>
      </c>
      <c r="AA166" s="491">
        <v>0</v>
      </c>
      <c r="AB166" s="490">
        <v>11</v>
      </c>
      <c r="AC166" s="489">
        <v>5</v>
      </c>
      <c r="AD166" s="488">
        <v>5</v>
      </c>
      <c r="AF166" t="str">
        <f t="shared" si="23"/>
        <v>SI</v>
      </c>
      <c r="AG166" t="str">
        <f t="shared" si="24"/>
        <v>SI</v>
      </c>
      <c r="AH166" t="str">
        <f t="shared" si="25"/>
        <v>SI</v>
      </c>
      <c r="AI166" t="str">
        <f t="shared" si="26"/>
        <v>SI</v>
      </c>
    </row>
    <row r="167" spans="5:35" ht="15.75" thickBot="1" x14ac:dyDescent="0.3">
      <c r="E167" s="469"/>
      <c r="F167" s="499">
        <v>22</v>
      </c>
      <c r="G167" s="499">
        <v>4</v>
      </c>
      <c r="H167" s="498">
        <f t="shared" si="18"/>
        <v>0</v>
      </c>
      <c r="K167" s="498">
        <f t="shared" si="19"/>
        <v>11</v>
      </c>
      <c r="N167" s="498">
        <f t="shared" si="20"/>
        <v>5</v>
      </c>
      <c r="Q167" s="487">
        <f t="shared" si="21"/>
        <v>6</v>
      </c>
      <c r="W167">
        <f t="shared" si="22"/>
        <v>22</v>
      </c>
      <c r="Y167" s="497">
        <v>22</v>
      </c>
      <c r="Z167" s="497">
        <v>4</v>
      </c>
      <c r="AA167" s="491">
        <v>0</v>
      </c>
      <c r="AB167" s="490">
        <v>11</v>
      </c>
      <c r="AC167" s="489">
        <v>5</v>
      </c>
      <c r="AD167" s="488">
        <v>6</v>
      </c>
      <c r="AF167" t="str">
        <f t="shared" si="23"/>
        <v>SI</v>
      </c>
      <c r="AG167" t="str">
        <f t="shared" si="24"/>
        <v>SI</v>
      </c>
      <c r="AH167" t="str">
        <f t="shared" si="25"/>
        <v>SI</v>
      </c>
      <c r="AI167" t="str">
        <f t="shared" si="26"/>
        <v>SI</v>
      </c>
    </row>
    <row r="168" spans="5:35" ht="15.75" thickBot="1" x14ac:dyDescent="0.3">
      <c r="E168" s="469"/>
      <c r="F168" s="499">
        <v>23</v>
      </c>
      <c r="G168" s="499">
        <v>4</v>
      </c>
      <c r="H168" s="498">
        <f t="shared" si="18"/>
        <v>0</v>
      </c>
      <c r="K168" s="498">
        <f t="shared" si="19"/>
        <v>11</v>
      </c>
      <c r="N168" s="498">
        <f t="shared" si="20"/>
        <v>5</v>
      </c>
      <c r="Q168" s="487">
        <f t="shared" si="21"/>
        <v>7</v>
      </c>
      <c r="W168">
        <f t="shared" si="22"/>
        <v>23</v>
      </c>
      <c r="Y168" s="497">
        <v>23</v>
      </c>
      <c r="Z168" s="497">
        <v>4</v>
      </c>
      <c r="AA168" s="491">
        <v>0</v>
      </c>
      <c r="AB168" s="490">
        <v>11</v>
      </c>
      <c r="AC168" s="489">
        <v>5</v>
      </c>
      <c r="AD168" s="488">
        <v>7</v>
      </c>
      <c r="AF168" t="str">
        <f t="shared" si="23"/>
        <v>SI</v>
      </c>
      <c r="AG168" t="str">
        <f t="shared" si="24"/>
        <v>SI</v>
      </c>
      <c r="AH168" t="str">
        <f t="shared" si="25"/>
        <v>SI</v>
      </c>
      <c r="AI168" t="str">
        <f t="shared" si="26"/>
        <v>SI</v>
      </c>
    </row>
    <row r="169" spans="5:35" ht="15.75" thickBot="1" x14ac:dyDescent="0.3">
      <c r="E169" s="469"/>
      <c r="F169" s="499">
        <v>24</v>
      </c>
      <c r="G169" s="499">
        <v>4</v>
      </c>
      <c r="H169" s="498">
        <f t="shared" si="18"/>
        <v>0</v>
      </c>
      <c r="K169" s="498">
        <f t="shared" si="19"/>
        <v>11</v>
      </c>
      <c r="N169" s="498">
        <f t="shared" si="20"/>
        <v>5</v>
      </c>
      <c r="Q169" s="487">
        <f t="shared" si="21"/>
        <v>8</v>
      </c>
      <c r="W169">
        <f t="shared" si="22"/>
        <v>24</v>
      </c>
      <c r="Y169" s="497">
        <v>24</v>
      </c>
      <c r="Z169" s="497">
        <v>4</v>
      </c>
      <c r="AA169" s="491">
        <v>0</v>
      </c>
      <c r="AB169" s="490">
        <v>11</v>
      </c>
      <c r="AC169" s="489">
        <v>5</v>
      </c>
      <c r="AD169" s="488">
        <v>8</v>
      </c>
      <c r="AF169" t="str">
        <f t="shared" si="23"/>
        <v>SI</v>
      </c>
      <c r="AG169" t="str">
        <f t="shared" si="24"/>
        <v>SI</v>
      </c>
      <c r="AH169" t="str">
        <f t="shared" si="25"/>
        <v>SI</v>
      </c>
      <c r="AI169" t="str">
        <f t="shared" si="26"/>
        <v>SI</v>
      </c>
    </row>
    <row r="170" spans="5:35" ht="15.75" thickBot="1" x14ac:dyDescent="0.3">
      <c r="E170" s="469"/>
      <c r="F170" s="499">
        <v>25</v>
      </c>
      <c r="G170" s="499">
        <v>4</v>
      </c>
      <c r="H170" s="498">
        <f t="shared" si="18"/>
        <v>0</v>
      </c>
      <c r="K170" s="498">
        <f t="shared" si="19"/>
        <v>11</v>
      </c>
      <c r="N170" s="498">
        <f t="shared" si="20"/>
        <v>5</v>
      </c>
      <c r="Q170" s="487">
        <f t="shared" si="21"/>
        <v>9</v>
      </c>
      <c r="W170">
        <f t="shared" si="22"/>
        <v>25</v>
      </c>
      <c r="Y170" s="497">
        <v>25</v>
      </c>
      <c r="Z170" s="497">
        <v>4</v>
      </c>
      <c r="AA170" s="491">
        <v>0</v>
      </c>
      <c r="AB170" s="490">
        <v>11</v>
      </c>
      <c r="AC170" s="489">
        <v>5</v>
      </c>
      <c r="AD170" s="488">
        <v>9</v>
      </c>
      <c r="AF170" t="str">
        <f t="shared" si="23"/>
        <v>SI</v>
      </c>
      <c r="AG170" t="str">
        <f t="shared" si="24"/>
        <v>SI</v>
      </c>
      <c r="AH170" t="str">
        <f t="shared" si="25"/>
        <v>SI</v>
      </c>
      <c r="AI170" t="str">
        <f t="shared" si="26"/>
        <v>SI</v>
      </c>
    </row>
    <row r="171" spans="5:35" ht="15.75" thickBot="1" x14ac:dyDescent="0.3">
      <c r="E171" s="469"/>
      <c r="F171" s="499">
        <v>26</v>
      </c>
      <c r="G171" s="499">
        <v>4</v>
      </c>
      <c r="H171" s="498">
        <f t="shared" si="18"/>
        <v>0</v>
      </c>
      <c r="K171" s="498">
        <f t="shared" si="19"/>
        <v>11</v>
      </c>
      <c r="N171" s="498">
        <f t="shared" si="20"/>
        <v>5</v>
      </c>
      <c r="Q171" s="487">
        <f t="shared" si="21"/>
        <v>10</v>
      </c>
      <c r="W171">
        <f t="shared" si="22"/>
        <v>26</v>
      </c>
      <c r="Y171" s="497">
        <v>26</v>
      </c>
      <c r="Z171" s="497">
        <v>4</v>
      </c>
      <c r="AA171" s="491">
        <v>0</v>
      </c>
      <c r="AB171" s="490">
        <v>11</v>
      </c>
      <c r="AC171" s="489">
        <v>5</v>
      </c>
      <c r="AD171" s="488">
        <v>10</v>
      </c>
      <c r="AF171" t="str">
        <f t="shared" si="23"/>
        <v>SI</v>
      </c>
      <c r="AG171" t="str">
        <f t="shared" si="24"/>
        <v>SI</v>
      </c>
      <c r="AH171" t="str">
        <f t="shared" si="25"/>
        <v>SI</v>
      </c>
      <c r="AI171" t="str">
        <f t="shared" si="26"/>
        <v>SI</v>
      </c>
    </row>
    <row r="172" spans="5:35" ht="15.75" thickBot="1" x14ac:dyDescent="0.3">
      <c r="E172" s="469"/>
      <c r="F172" s="499">
        <v>27</v>
      </c>
      <c r="G172" s="499">
        <v>4</v>
      </c>
      <c r="H172" s="498">
        <f t="shared" si="18"/>
        <v>0</v>
      </c>
      <c r="K172" s="498">
        <f t="shared" si="19"/>
        <v>11</v>
      </c>
      <c r="N172" s="498">
        <f t="shared" si="20"/>
        <v>5</v>
      </c>
      <c r="Q172" s="487">
        <f t="shared" si="21"/>
        <v>11</v>
      </c>
      <c r="W172">
        <f t="shared" si="22"/>
        <v>27</v>
      </c>
      <c r="Y172" s="497">
        <v>27</v>
      </c>
      <c r="Z172" s="497">
        <v>4</v>
      </c>
      <c r="AA172" s="491">
        <v>0</v>
      </c>
      <c r="AB172" s="490">
        <v>11</v>
      </c>
      <c r="AC172" s="489">
        <v>5</v>
      </c>
      <c r="AD172" s="488">
        <v>11</v>
      </c>
      <c r="AF172" t="str">
        <f t="shared" si="23"/>
        <v>SI</v>
      </c>
      <c r="AG172" t="str">
        <f t="shared" si="24"/>
        <v>SI</v>
      </c>
      <c r="AH172" t="str">
        <f t="shared" si="25"/>
        <v>SI</v>
      </c>
      <c r="AI172" t="str">
        <f t="shared" si="26"/>
        <v>SI</v>
      </c>
    </row>
    <row r="173" spans="5:35" ht="15.75" thickBot="1" x14ac:dyDescent="0.3">
      <c r="E173" s="469"/>
      <c r="F173" s="499">
        <v>28</v>
      </c>
      <c r="G173" s="499">
        <v>4</v>
      </c>
      <c r="H173" s="498">
        <f t="shared" si="18"/>
        <v>0</v>
      </c>
      <c r="K173" s="498">
        <f t="shared" si="19"/>
        <v>11</v>
      </c>
      <c r="N173" s="498">
        <f t="shared" si="20"/>
        <v>5</v>
      </c>
      <c r="Q173" s="487">
        <f t="shared" si="21"/>
        <v>12</v>
      </c>
      <c r="W173">
        <f t="shared" si="22"/>
        <v>28</v>
      </c>
      <c r="Y173" s="497">
        <v>28</v>
      </c>
      <c r="Z173" s="497">
        <v>4</v>
      </c>
      <c r="AA173" s="491">
        <v>0</v>
      </c>
      <c r="AB173" s="490">
        <v>11</v>
      </c>
      <c r="AC173" s="489">
        <v>5</v>
      </c>
      <c r="AD173" s="488">
        <v>12</v>
      </c>
      <c r="AF173" t="str">
        <f t="shared" si="23"/>
        <v>SI</v>
      </c>
      <c r="AG173" t="str">
        <f t="shared" si="24"/>
        <v>SI</v>
      </c>
      <c r="AH173" t="str">
        <f t="shared" si="25"/>
        <v>SI</v>
      </c>
      <c r="AI173" t="str">
        <f t="shared" si="26"/>
        <v>SI</v>
      </c>
    </row>
    <row r="174" spans="5:35" ht="15.75" thickBot="1" x14ac:dyDescent="0.3">
      <c r="E174" s="469"/>
      <c r="F174" s="499">
        <v>29</v>
      </c>
      <c r="G174" s="499">
        <v>4</v>
      </c>
      <c r="H174" s="498">
        <f t="shared" si="18"/>
        <v>0</v>
      </c>
      <c r="K174" s="498">
        <f t="shared" si="19"/>
        <v>11</v>
      </c>
      <c r="N174" s="498">
        <f t="shared" si="20"/>
        <v>5</v>
      </c>
      <c r="Q174" s="487">
        <f t="shared" si="21"/>
        <v>13</v>
      </c>
      <c r="W174">
        <f t="shared" si="22"/>
        <v>29</v>
      </c>
      <c r="Y174" s="497">
        <v>29</v>
      </c>
      <c r="Z174" s="497">
        <v>4</v>
      </c>
      <c r="AA174" s="491">
        <v>0</v>
      </c>
      <c r="AB174" s="490">
        <v>11</v>
      </c>
      <c r="AC174" s="489">
        <v>5</v>
      </c>
      <c r="AD174" s="488">
        <v>13</v>
      </c>
      <c r="AF174" t="str">
        <f t="shared" si="23"/>
        <v>SI</v>
      </c>
      <c r="AG174" t="str">
        <f t="shared" si="24"/>
        <v>SI</v>
      </c>
      <c r="AH174" t="str">
        <f t="shared" si="25"/>
        <v>SI</v>
      </c>
      <c r="AI174" t="str">
        <f t="shared" si="26"/>
        <v>SI</v>
      </c>
    </row>
    <row r="175" spans="5:35" ht="15.75" thickBot="1" x14ac:dyDescent="0.3">
      <c r="E175" s="469"/>
      <c r="F175" s="499">
        <v>30</v>
      </c>
      <c r="G175" s="499">
        <v>4</v>
      </c>
      <c r="H175" s="498">
        <f t="shared" si="18"/>
        <v>0</v>
      </c>
      <c r="K175" s="498">
        <f t="shared" si="19"/>
        <v>11</v>
      </c>
      <c r="N175" s="498">
        <f t="shared" si="20"/>
        <v>5</v>
      </c>
      <c r="Q175" s="487">
        <f t="shared" si="21"/>
        <v>14</v>
      </c>
      <c r="W175">
        <f t="shared" si="22"/>
        <v>30</v>
      </c>
      <c r="Y175" s="497">
        <v>30</v>
      </c>
      <c r="Z175" s="497">
        <v>4</v>
      </c>
      <c r="AA175" s="491">
        <v>0</v>
      </c>
      <c r="AB175" s="490">
        <v>11</v>
      </c>
      <c r="AC175" s="489">
        <v>5</v>
      </c>
      <c r="AD175" s="488">
        <v>14</v>
      </c>
      <c r="AF175" t="str">
        <f t="shared" si="23"/>
        <v>SI</v>
      </c>
      <c r="AG175" t="str">
        <f t="shared" si="24"/>
        <v>SI</v>
      </c>
      <c r="AH175" t="str">
        <f t="shared" si="25"/>
        <v>SI</v>
      </c>
      <c r="AI175" t="str">
        <f t="shared" si="26"/>
        <v>SI</v>
      </c>
    </row>
    <row r="176" spans="5:35" ht="15.75" thickBot="1" x14ac:dyDescent="0.3">
      <c r="E176" s="469"/>
      <c r="F176" s="499">
        <v>31</v>
      </c>
      <c r="G176" s="499">
        <v>4</v>
      </c>
      <c r="H176" s="498">
        <f t="shared" si="18"/>
        <v>0</v>
      </c>
      <c r="K176" s="498">
        <f t="shared" si="19"/>
        <v>11</v>
      </c>
      <c r="N176" s="498">
        <f t="shared" si="20"/>
        <v>5</v>
      </c>
      <c r="Q176" s="487">
        <f t="shared" si="21"/>
        <v>14</v>
      </c>
      <c r="W176">
        <f t="shared" si="22"/>
        <v>30</v>
      </c>
      <c r="Y176" s="497">
        <v>31</v>
      </c>
      <c r="Z176" s="497">
        <v>4</v>
      </c>
      <c r="AA176" s="491">
        <v>0</v>
      </c>
      <c r="AB176" s="490">
        <v>11</v>
      </c>
      <c r="AC176" s="489">
        <v>5</v>
      </c>
      <c r="AD176" s="488">
        <v>15</v>
      </c>
      <c r="AF176" t="str">
        <f t="shared" si="23"/>
        <v>SI</v>
      </c>
      <c r="AG176" t="str">
        <f t="shared" si="24"/>
        <v>SI</v>
      </c>
      <c r="AH176" t="str">
        <f t="shared" si="25"/>
        <v>SI</v>
      </c>
      <c r="AI176" t="str">
        <f t="shared" si="26"/>
        <v>NO</v>
      </c>
    </row>
    <row r="177" spans="5:35" ht="16.5" thickTop="1" thickBot="1" x14ac:dyDescent="0.3">
      <c r="E177" s="469"/>
      <c r="F177" s="503">
        <v>0</v>
      </c>
      <c r="G177" s="503">
        <v>5</v>
      </c>
      <c r="H177" s="502">
        <f t="shared" si="18"/>
        <v>0</v>
      </c>
      <c r="I177" s="501"/>
      <c r="J177" s="501"/>
      <c r="K177" s="502">
        <f t="shared" si="19"/>
        <v>0</v>
      </c>
      <c r="L177" s="501"/>
      <c r="M177" s="501"/>
      <c r="N177" s="502">
        <f t="shared" si="20"/>
        <v>0</v>
      </c>
      <c r="O177" s="501"/>
      <c r="P177" s="501"/>
      <c r="Q177" s="500">
        <f t="shared" si="21"/>
        <v>0</v>
      </c>
      <c r="W177">
        <f t="shared" si="22"/>
        <v>0</v>
      </c>
      <c r="Y177" s="497">
        <v>0</v>
      </c>
      <c r="Z177" s="497">
        <v>5</v>
      </c>
      <c r="AA177" s="491">
        <v>0</v>
      </c>
      <c r="AB177" s="490">
        <v>0</v>
      </c>
      <c r="AC177" s="489">
        <v>0</v>
      </c>
      <c r="AD177" s="488">
        <v>0</v>
      </c>
      <c r="AF177" t="str">
        <f t="shared" si="23"/>
        <v>SI</v>
      </c>
      <c r="AG177" t="str">
        <f t="shared" si="24"/>
        <v>SI</v>
      </c>
      <c r="AH177" t="str">
        <f t="shared" si="25"/>
        <v>SI</v>
      </c>
      <c r="AI177" t="str">
        <f t="shared" si="26"/>
        <v>SI</v>
      </c>
    </row>
    <row r="178" spans="5:35" ht="15.75" thickBot="1" x14ac:dyDescent="0.3">
      <c r="E178" s="469"/>
      <c r="F178" s="499">
        <v>1</v>
      </c>
      <c r="G178" s="499">
        <v>5</v>
      </c>
      <c r="H178" s="498">
        <f t="shared" si="18"/>
        <v>0</v>
      </c>
      <c r="K178" s="498">
        <f t="shared" si="19"/>
        <v>1</v>
      </c>
      <c r="N178" s="498">
        <f t="shared" si="20"/>
        <v>0</v>
      </c>
      <c r="Q178" s="487">
        <f t="shared" si="21"/>
        <v>0</v>
      </c>
      <c r="W178">
        <f t="shared" si="22"/>
        <v>1</v>
      </c>
      <c r="Y178" s="497">
        <v>1</v>
      </c>
      <c r="Z178" s="497">
        <v>5</v>
      </c>
      <c r="AA178" s="491">
        <v>0</v>
      </c>
      <c r="AB178" s="490">
        <v>1</v>
      </c>
      <c r="AC178" s="489">
        <v>0</v>
      </c>
      <c r="AD178" s="488">
        <v>0</v>
      </c>
      <c r="AF178" t="str">
        <f t="shared" si="23"/>
        <v>SI</v>
      </c>
      <c r="AG178" t="str">
        <f t="shared" si="24"/>
        <v>SI</v>
      </c>
      <c r="AH178" t="str">
        <f t="shared" si="25"/>
        <v>SI</v>
      </c>
      <c r="AI178" t="str">
        <f t="shared" si="26"/>
        <v>SI</v>
      </c>
    </row>
    <row r="179" spans="5:35" ht="15.75" thickBot="1" x14ac:dyDescent="0.3">
      <c r="E179" s="469"/>
      <c r="F179" s="499">
        <v>2</v>
      </c>
      <c r="G179" s="499">
        <v>5</v>
      </c>
      <c r="H179" s="498">
        <f t="shared" si="18"/>
        <v>0</v>
      </c>
      <c r="K179" s="498">
        <f t="shared" si="19"/>
        <v>2</v>
      </c>
      <c r="N179" s="498">
        <f t="shared" si="20"/>
        <v>0</v>
      </c>
      <c r="Q179" s="487">
        <f t="shared" si="21"/>
        <v>0</v>
      </c>
      <c r="W179">
        <f t="shared" si="22"/>
        <v>2</v>
      </c>
      <c r="Y179" s="497">
        <v>2</v>
      </c>
      <c r="Z179" s="497">
        <v>5</v>
      </c>
      <c r="AA179" s="491">
        <v>0</v>
      </c>
      <c r="AB179" s="490">
        <v>2</v>
      </c>
      <c r="AC179" s="489">
        <v>0</v>
      </c>
      <c r="AD179" s="488">
        <v>0</v>
      </c>
      <c r="AF179" t="str">
        <f t="shared" si="23"/>
        <v>SI</v>
      </c>
      <c r="AG179" t="str">
        <f t="shared" si="24"/>
        <v>SI</v>
      </c>
      <c r="AH179" t="str">
        <f t="shared" si="25"/>
        <v>SI</v>
      </c>
      <c r="AI179" t="str">
        <f t="shared" si="26"/>
        <v>SI</v>
      </c>
    </row>
    <row r="180" spans="5:35" ht="15.75" thickBot="1" x14ac:dyDescent="0.3">
      <c r="E180" s="469"/>
      <c r="F180" s="499">
        <v>3</v>
      </c>
      <c r="G180" s="499">
        <v>5</v>
      </c>
      <c r="H180" s="498">
        <f t="shared" si="18"/>
        <v>0</v>
      </c>
      <c r="K180" s="498">
        <f t="shared" si="19"/>
        <v>3</v>
      </c>
      <c r="N180" s="498">
        <f t="shared" si="20"/>
        <v>0</v>
      </c>
      <c r="Q180" s="487">
        <f t="shared" si="21"/>
        <v>0</v>
      </c>
      <c r="W180">
        <f t="shared" si="22"/>
        <v>3</v>
      </c>
      <c r="Y180" s="497">
        <v>3</v>
      </c>
      <c r="Z180" s="497">
        <v>5</v>
      </c>
      <c r="AA180" s="491">
        <v>0</v>
      </c>
      <c r="AB180" s="490">
        <v>3</v>
      </c>
      <c r="AC180" s="489">
        <v>0</v>
      </c>
      <c r="AD180" s="488">
        <v>0</v>
      </c>
      <c r="AF180" t="str">
        <f t="shared" si="23"/>
        <v>SI</v>
      </c>
      <c r="AG180" t="str">
        <f t="shared" si="24"/>
        <v>SI</v>
      </c>
      <c r="AH180" t="str">
        <f t="shared" si="25"/>
        <v>SI</v>
      </c>
      <c r="AI180" t="str">
        <f t="shared" si="26"/>
        <v>SI</v>
      </c>
    </row>
    <row r="181" spans="5:35" ht="15.75" thickBot="1" x14ac:dyDescent="0.3">
      <c r="E181" s="469"/>
      <c r="F181" s="499">
        <v>4</v>
      </c>
      <c r="G181" s="499">
        <v>5</v>
      </c>
      <c r="H181" s="498">
        <f t="shared" si="18"/>
        <v>0</v>
      </c>
      <c r="K181" s="498">
        <f t="shared" si="19"/>
        <v>4</v>
      </c>
      <c r="N181" s="498">
        <f t="shared" si="20"/>
        <v>0</v>
      </c>
      <c r="Q181" s="487">
        <f t="shared" si="21"/>
        <v>0</v>
      </c>
      <c r="W181">
        <f t="shared" si="22"/>
        <v>4</v>
      </c>
      <c r="Y181" s="497">
        <v>4</v>
      </c>
      <c r="Z181" s="497">
        <v>5</v>
      </c>
      <c r="AA181" s="491">
        <v>0</v>
      </c>
      <c r="AB181" s="490">
        <v>4</v>
      </c>
      <c r="AC181" s="489">
        <v>0</v>
      </c>
      <c r="AD181" s="488">
        <v>0</v>
      </c>
      <c r="AF181" t="str">
        <f t="shared" si="23"/>
        <v>SI</v>
      </c>
      <c r="AG181" t="str">
        <f t="shared" si="24"/>
        <v>SI</v>
      </c>
      <c r="AH181" t="str">
        <f t="shared" si="25"/>
        <v>SI</v>
      </c>
      <c r="AI181" t="str">
        <f t="shared" si="26"/>
        <v>SI</v>
      </c>
    </row>
    <row r="182" spans="5:35" ht="15.75" thickBot="1" x14ac:dyDescent="0.3">
      <c r="E182" s="469"/>
      <c r="F182" s="499">
        <v>5</v>
      </c>
      <c r="G182" s="499">
        <v>5</v>
      </c>
      <c r="H182" s="498">
        <f t="shared" si="18"/>
        <v>0</v>
      </c>
      <c r="K182" s="498">
        <f t="shared" si="19"/>
        <v>5</v>
      </c>
      <c r="N182" s="498">
        <f t="shared" si="20"/>
        <v>0</v>
      </c>
      <c r="Q182" s="487">
        <f t="shared" si="21"/>
        <v>0</v>
      </c>
      <c r="W182">
        <f t="shared" si="22"/>
        <v>5</v>
      </c>
      <c r="Y182" s="497">
        <v>5</v>
      </c>
      <c r="Z182" s="497">
        <v>5</v>
      </c>
      <c r="AA182" s="491">
        <v>0</v>
      </c>
      <c r="AB182" s="490">
        <v>5</v>
      </c>
      <c r="AC182" s="489">
        <v>0</v>
      </c>
      <c r="AD182" s="488">
        <v>0</v>
      </c>
      <c r="AF182" t="str">
        <f t="shared" si="23"/>
        <v>SI</v>
      </c>
      <c r="AG182" t="str">
        <f t="shared" si="24"/>
        <v>SI</v>
      </c>
      <c r="AH182" t="str">
        <f t="shared" si="25"/>
        <v>SI</v>
      </c>
      <c r="AI182" t="str">
        <f t="shared" si="26"/>
        <v>SI</v>
      </c>
    </row>
    <row r="183" spans="5:35" ht="15.75" thickBot="1" x14ac:dyDescent="0.3">
      <c r="E183" s="469"/>
      <c r="F183" s="499">
        <v>6</v>
      </c>
      <c r="G183" s="499">
        <v>5</v>
      </c>
      <c r="H183" s="498">
        <f t="shared" si="18"/>
        <v>0</v>
      </c>
      <c r="K183" s="498">
        <f t="shared" si="19"/>
        <v>6</v>
      </c>
      <c r="N183" s="498">
        <f t="shared" si="20"/>
        <v>0</v>
      </c>
      <c r="Q183" s="487">
        <f t="shared" si="21"/>
        <v>0</v>
      </c>
      <c r="W183">
        <f t="shared" si="22"/>
        <v>6</v>
      </c>
      <c r="Y183" s="497">
        <v>6</v>
      </c>
      <c r="Z183" s="497">
        <v>5</v>
      </c>
      <c r="AA183" s="491">
        <v>0</v>
      </c>
      <c r="AB183" s="490">
        <v>6</v>
      </c>
      <c r="AC183" s="489">
        <v>0</v>
      </c>
      <c r="AD183" s="488">
        <v>0</v>
      </c>
      <c r="AF183" t="str">
        <f t="shared" si="23"/>
        <v>SI</v>
      </c>
      <c r="AG183" t="str">
        <f t="shared" si="24"/>
        <v>SI</v>
      </c>
      <c r="AH183" t="str">
        <f t="shared" si="25"/>
        <v>SI</v>
      </c>
      <c r="AI183" t="str">
        <f t="shared" si="26"/>
        <v>SI</v>
      </c>
    </row>
    <row r="184" spans="5:35" ht="15.75" thickBot="1" x14ac:dyDescent="0.3">
      <c r="E184" s="469"/>
      <c r="F184" s="499">
        <v>7</v>
      </c>
      <c r="G184" s="499">
        <v>5</v>
      </c>
      <c r="H184" s="498">
        <f t="shared" si="18"/>
        <v>0</v>
      </c>
      <c r="K184" s="498">
        <f t="shared" si="19"/>
        <v>7</v>
      </c>
      <c r="N184" s="498">
        <f t="shared" si="20"/>
        <v>0</v>
      </c>
      <c r="Q184" s="487">
        <f t="shared" si="21"/>
        <v>0</v>
      </c>
      <c r="W184">
        <f t="shared" si="22"/>
        <v>7</v>
      </c>
      <c r="Y184" s="497">
        <v>7</v>
      </c>
      <c r="Z184" s="497">
        <v>5</v>
      </c>
      <c r="AA184" s="491">
        <v>0</v>
      </c>
      <c r="AB184" s="490">
        <v>7</v>
      </c>
      <c r="AC184" s="489">
        <v>0</v>
      </c>
      <c r="AD184" s="488">
        <v>0</v>
      </c>
      <c r="AF184" t="str">
        <f t="shared" si="23"/>
        <v>SI</v>
      </c>
      <c r="AG184" t="str">
        <f t="shared" si="24"/>
        <v>SI</v>
      </c>
      <c r="AH184" t="str">
        <f t="shared" si="25"/>
        <v>SI</v>
      </c>
      <c r="AI184" t="str">
        <f t="shared" si="26"/>
        <v>SI</v>
      </c>
    </row>
    <row r="185" spans="5:35" ht="15.75" thickBot="1" x14ac:dyDescent="0.3">
      <c r="E185" s="469"/>
      <c r="F185" s="499">
        <v>8</v>
      </c>
      <c r="G185" s="499">
        <v>5</v>
      </c>
      <c r="H185" s="498">
        <f t="shared" si="18"/>
        <v>0</v>
      </c>
      <c r="K185" s="498">
        <f t="shared" si="19"/>
        <v>8</v>
      </c>
      <c r="N185" s="498">
        <f t="shared" si="20"/>
        <v>0</v>
      </c>
      <c r="Q185" s="487">
        <f t="shared" si="21"/>
        <v>0</v>
      </c>
      <c r="W185">
        <f t="shared" si="22"/>
        <v>8</v>
      </c>
      <c r="Y185" s="497">
        <v>8</v>
      </c>
      <c r="Z185" s="497">
        <v>5</v>
      </c>
      <c r="AA185" s="491">
        <v>0</v>
      </c>
      <c r="AB185" s="490">
        <v>8</v>
      </c>
      <c r="AC185" s="489">
        <v>0</v>
      </c>
      <c r="AD185" s="488">
        <v>0</v>
      </c>
      <c r="AF185" t="str">
        <f t="shared" si="23"/>
        <v>SI</v>
      </c>
      <c r="AG185" t="str">
        <f t="shared" si="24"/>
        <v>SI</v>
      </c>
      <c r="AH185" t="str">
        <f t="shared" si="25"/>
        <v>SI</v>
      </c>
      <c r="AI185" t="str">
        <f t="shared" si="26"/>
        <v>SI</v>
      </c>
    </row>
    <row r="186" spans="5:35" ht="15.75" thickBot="1" x14ac:dyDescent="0.3">
      <c r="E186" s="469"/>
      <c r="F186" s="499">
        <v>9</v>
      </c>
      <c r="G186" s="499">
        <v>5</v>
      </c>
      <c r="H186" s="498">
        <f t="shared" si="18"/>
        <v>0</v>
      </c>
      <c r="K186" s="498">
        <f t="shared" si="19"/>
        <v>9</v>
      </c>
      <c r="N186" s="498">
        <f t="shared" si="20"/>
        <v>0</v>
      </c>
      <c r="Q186" s="487">
        <f t="shared" si="21"/>
        <v>0</v>
      </c>
      <c r="W186">
        <f t="shared" si="22"/>
        <v>9</v>
      </c>
      <c r="Y186" s="497">
        <v>9</v>
      </c>
      <c r="Z186" s="497">
        <v>5</v>
      </c>
      <c r="AA186" s="491">
        <v>0</v>
      </c>
      <c r="AB186" s="490">
        <v>9</v>
      </c>
      <c r="AC186" s="489">
        <v>0</v>
      </c>
      <c r="AD186" s="488">
        <v>0</v>
      </c>
      <c r="AF186" t="str">
        <f t="shared" si="23"/>
        <v>SI</v>
      </c>
      <c r="AG186" t="str">
        <f t="shared" si="24"/>
        <v>SI</v>
      </c>
      <c r="AH186" t="str">
        <f t="shared" si="25"/>
        <v>SI</v>
      </c>
      <c r="AI186" t="str">
        <f t="shared" si="26"/>
        <v>SI</v>
      </c>
    </row>
    <row r="187" spans="5:35" ht="15.75" thickBot="1" x14ac:dyDescent="0.3">
      <c r="E187" s="469"/>
      <c r="F187" s="499">
        <v>10</v>
      </c>
      <c r="G187" s="499">
        <v>5</v>
      </c>
      <c r="H187" s="498">
        <f t="shared" si="18"/>
        <v>0</v>
      </c>
      <c r="K187" s="498">
        <f t="shared" si="19"/>
        <v>10</v>
      </c>
      <c r="N187" s="498">
        <f t="shared" si="20"/>
        <v>0</v>
      </c>
      <c r="Q187" s="487">
        <f t="shared" si="21"/>
        <v>0</v>
      </c>
      <c r="W187">
        <f t="shared" si="22"/>
        <v>10</v>
      </c>
      <c r="Y187" s="497">
        <v>10</v>
      </c>
      <c r="Z187" s="497">
        <v>5</v>
      </c>
      <c r="AA187" s="491">
        <v>0</v>
      </c>
      <c r="AB187" s="490">
        <v>10</v>
      </c>
      <c r="AC187" s="489">
        <v>0</v>
      </c>
      <c r="AD187" s="488">
        <v>0</v>
      </c>
      <c r="AF187" t="str">
        <f t="shared" si="23"/>
        <v>SI</v>
      </c>
      <c r="AG187" t="str">
        <f t="shared" si="24"/>
        <v>SI</v>
      </c>
      <c r="AH187" t="str">
        <f t="shared" si="25"/>
        <v>SI</v>
      </c>
      <c r="AI187" t="str">
        <f t="shared" si="26"/>
        <v>SI</v>
      </c>
    </row>
    <row r="188" spans="5:35" ht="15.75" thickBot="1" x14ac:dyDescent="0.3">
      <c r="E188" s="469"/>
      <c r="F188" s="499">
        <v>11</v>
      </c>
      <c r="G188" s="499">
        <v>5</v>
      </c>
      <c r="H188" s="498">
        <f t="shared" si="18"/>
        <v>0</v>
      </c>
      <c r="K188" s="498">
        <f t="shared" si="19"/>
        <v>10</v>
      </c>
      <c r="N188" s="498">
        <f t="shared" si="20"/>
        <v>1</v>
      </c>
      <c r="Q188" s="487">
        <f t="shared" si="21"/>
        <v>0</v>
      </c>
      <c r="W188">
        <f t="shared" si="22"/>
        <v>11</v>
      </c>
      <c r="Y188" s="497">
        <v>11</v>
      </c>
      <c r="Z188" s="497">
        <v>5</v>
      </c>
      <c r="AA188" s="491">
        <v>0</v>
      </c>
      <c r="AB188" s="490">
        <v>11</v>
      </c>
      <c r="AC188" s="489">
        <v>0</v>
      </c>
      <c r="AD188" s="488">
        <v>0</v>
      </c>
      <c r="AF188" t="str">
        <f t="shared" si="23"/>
        <v>SI</v>
      </c>
      <c r="AG188" t="str">
        <f t="shared" si="24"/>
        <v>NO</v>
      </c>
      <c r="AH188" t="str">
        <f t="shared" si="25"/>
        <v>NO</v>
      </c>
      <c r="AI188" t="str">
        <f t="shared" si="26"/>
        <v>SI</v>
      </c>
    </row>
    <row r="189" spans="5:35" ht="15.75" thickBot="1" x14ac:dyDescent="0.3">
      <c r="E189" s="469"/>
      <c r="F189" s="499">
        <v>12</v>
      </c>
      <c r="G189" s="499">
        <v>5</v>
      </c>
      <c r="H189" s="498">
        <f t="shared" si="18"/>
        <v>0</v>
      </c>
      <c r="K189" s="498">
        <f t="shared" si="19"/>
        <v>10</v>
      </c>
      <c r="N189" s="498">
        <f t="shared" si="20"/>
        <v>2</v>
      </c>
      <c r="Q189" s="487">
        <f t="shared" si="21"/>
        <v>0</v>
      </c>
      <c r="W189">
        <f t="shared" si="22"/>
        <v>12</v>
      </c>
      <c r="Y189" s="497">
        <v>12</v>
      </c>
      <c r="Z189" s="497">
        <v>5</v>
      </c>
      <c r="AA189" s="491">
        <v>0</v>
      </c>
      <c r="AB189" s="490">
        <v>12</v>
      </c>
      <c r="AC189" s="489">
        <v>0</v>
      </c>
      <c r="AD189" s="488">
        <v>0</v>
      </c>
      <c r="AF189" t="str">
        <f t="shared" si="23"/>
        <v>SI</v>
      </c>
      <c r="AG189" t="str">
        <f t="shared" si="24"/>
        <v>NO</v>
      </c>
      <c r="AH189" t="str">
        <f t="shared" si="25"/>
        <v>NO</v>
      </c>
      <c r="AI189" t="str">
        <f t="shared" si="26"/>
        <v>SI</v>
      </c>
    </row>
    <row r="190" spans="5:35" ht="15.75" thickBot="1" x14ac:dyDescent="0.3">
      <c r="E190" s="469"/>
      <c r="F190" s="499">
        <v>13</v>
      </c>
      <c r="G190" s="499">
        <v>5</v>
      </c>
      <c r="H190" s="498">
        <f t="shared" si="18"/>
        <v>0</v>
      </c>
      <c r="K190" s="498">
        <f t="shared" si="19"/>
        <v>10</v>
      </c>
      <c r="N190" s="498">
        <f t="shared" si="20"/>
        <v>3</v>
      </c>
      <c r="Q190" s="487">
        <f t="shared" si="21"/>
        <v>0</v>
      </c>
      <c r="W190">
        <f t="shared" si="22"/>
        <v>13</v>
      </c>
      <c r="Y190" s="497">
        <v>13</v>
      </c>
      <c r="Z190" s="497">
        <v>5</v>
      </c>
      <c r="AA190" s="491">
        <v>0</v>
      </c>
      <c r="AB190" s="490">
        <v>13</v>
      </c>
      <c r="AC190" s="489">
        <v>0</v>
      </c>
      <c r="AD190" s="488">
        <v>0</v>
      </c>
      <c r="AF190" t="str">
        <f t="shared" si="23"/>
        <v>SI</v>
      </c>
      <c r="AG190" t="str">
        <f t="shared" si="24"/>
        <v>NO</v>
      </c>
      <c r="AH190" t="str">
        <f t="shared" si="25"/>
        <v>NO</v>
      </c>
      <c r="AI190" t="str">
        <f t="shared" si="26"/>
        <v>SI</v>
      </c>
    </row>
    <row r="191" spans="5:35" ht="15.75" thickBot="1" x14ac:dyDescent="0.3">
      <c r="E191" s="469"/>
      <c r="F191" s="499">
        <v>14</v>
      </c>
      <c r="G191" s="499">
        <v>5</v>
      </c>
      <c r="H191" s="498">
        <f t="shared" si="18"/>
        <v>0</v>
      </c>
      <c r="K191" s="498">
        <f t="shared" si="19"/>
        <v>10</v>
      </c>
      <c r="N191" s="498">
        <f t="shared" si="20"/>
        <v>4</v>
      </c>
      <c r="Q191" s="487">
        <f t="shared" si="21"/>
        <v>0</v>
      </c>
      <c r="W191">
        <f t="shared" si="22"/>
        <v>14</v>
      </c>
      <c r="Y191" s="497">
        <v>14</v>
      </c>
      <c r="Z191" s="497">
        <v>5</v>
      </c>
      <c r="AA191" s="491">
        <v>0</v>
      </c>
      <c r="AB191" s="490">
        <v>10</v>
      </c>
      <c r="AC191" s="489">
        <v>4</v>
      </c>
      <c r="AD191" s="488">
        <v>0</v>
      </c>
      <c r="AF191" t="str">
        <f t="shared" si="23"/>
        <v>SI</v>
      </c>
      <c r="AG191" t="str">
        <f t="shared" si="24"/>
        <v>SI</v>
      </c>
      <c r="AH191" t="str">
        <f t="shared" si="25"/>
        <v>SI</v>
      </c>
      <c r="AI191" t="str">
        <f t="shared" si="26"/>
        <v>SI</v>
      </c>
    </row>
    <row r="192" spans="5:35" ht="15.75" thickBot="1" x14ac:dyDescent="0.3">
      <c r="E192" s="469"/>
      <c r="F192" s="499">
        <v>15</v>
      </c>
      <c r="G192" s="499">
        <v>5</v>
      </c>
      <c r="H192" s="498">
        <f t="shared" si="18"/>
        <v>0</v>
      </c>
      <c r="K192" s="498">
        <f t="shared" si="19"/>
        <v>10</v>
      </c>
      <c r="N192" s="498">
        <f t="shared" si="20"/>
        <v>5</v>
      </c>
      <c r="Q192" s="487">
        <f t="shared" si="21"/>
        <v>0</v>
      </c>
      <c r="W192">
        <f t="shared" si="22"/>
        <v>15</v>
      </c>
      <c r="Y192" s="497">
        <v>15</v>
      </c>
      <c r="Z192" s="497">
        <v>5</v>
      </c>
      <c r="AA192" s="491">
        <v>0</v>
      </c>
      <c r="AB192" s="490">
        <v>10</v>
      </c>
      <c r="AC192" s="489">
        <v>5</v>
      </c>
      <c r="AD192" s="488">
        <v>0</v>
      </c>
      <c r="AF192" t="str">
        <f t="shared" si="23"/>
        <v>SI</v>
      </c>
      <c r="AG192" t="str">
        <f t="shared" si="24"/>
        <v>SI</v>
      </c>
      <c r="AH192" t="str">
        <f t="shared" si="25"/>
        <v>SI</v>
      </c>
      <c r="AI192" t="str">
        <f t="shared" si="26"/>
        <v>SI</v>
      </c>
    </row>
    <row r="193" spans="5:35" ht="15.75" thickBot="1" x14ac:dyDescent="0.3">
      <c r="E193" s="469"/>
      <c r="F193" s="499">
        <v>16</v>
      </c>
      <c r="G193" s="499">
        <v>5</v>
      </c>
      <c r="H193" s="498">
        <f t="shared" si="18"/>
        <v>0</v>
      </c>
      <c r="K193" s="498">
        <f t="shared" si="19"/>
        <v>10</v>
      </c>
      <c r="N193" s="498">
        <f t="shared" si="20"/>
        <v>5</v>
      </c>
      <c r="Q193" s="487">
        <f t="shared" si="21"/>
        <v>1</v>
      </c>
      <c r="W193">
        <f t="shared" si="22"/>
        <v>16</v>
      </c>
      <c r="Y193" s="497">
        <v>16</v>
      </c>
      <c r="Z193" s="497">
        <v>5</v>
      </c>
      <c r="AA193" s="491">
        <v>0</v>
      </c>
      <c r="AB193" s="490">
        <v>10</v>
      </c>
      <c r="AC193" s="489">
        <v>5</v>
      </c>
      <c r="AD193" s="488">
        <v>1</v>
      </c>
      <c r="AF193" t="str">
        <f t="shared" si="23"/>
        <v>SI</v>
      </c>
      <c r="AG193" t="str">
        <f t="shared" si="24"/>
        <v>SI</v>
      </c>
      <c r="AH193" t="str">
        <f t="shared" si="25"/>
        <v>SI</v>
      </c>
      <c r="AI193" t="str">
        <f t="shared" si="26"/>
        <v>SI</v>
      </c>
    </row>
    <row r="194" spans="5:35" ht="15.75" thickBot="1" x14ac:dyDescent="0.3">
      <c r="E194" s="469"/>
      <c r="F194" s="499">
        <v>17</v>
      </c>
      <c r="G194" s="499">
        <v>5</v>
      </c>
      <c r="H194" s="498">
        <f t="shared" si="18"/>
        <v>0</v>
      </c>
      <c r="K194" s="498">
        <f t="shared" si="19"/>
        <v>10</v>
      </c>
      <c r="N194" s="498">
        <f t="shared" si="20"/>
        <v>5</v>
      </c>
      <c r="Q194" s="487">
        <f t="shared" si="21"/>
        <v>2</v>
      </c>
      <c r="W194">
        <f t="shared" si="22"/>
        <v>17</v>
      </c>
      <c r="Y194" s="497">
        <v>17</v>
      </c>
      <c r="Z194" s="497">
        <v>5</v>
      </c>
      <c r="AA194" s="491">
        <v>0</v>
      </c>
      <c r="AB194" s="490">
        <v>10</v>
      </c>
      <c r="AC194" s="489">
        <v>5</v>
      </c>
      <c r="AD194" s="488">
        <v>2</v>
      </c>
      <c r="AF194" t="str">
        <f t="shared" si="23"/>
        <v>SI</v>
      </c>
      <c r="AG194" t="str">
        <f t="shared" si="24"/>
        <v>SI</v>
      </c>
      <c r="AH194" t="str">
        <f t="shared" si="25"/>
        <v>SI</v>
      </c>
      <c r="AI194" t="str">
        <f t="shared" si="26"/>
        <v>SI</v>
      </c>
    </row>
    <row r="195" spans="5:35" ht="15.75" thickBot="1" x14ac:dyDescent="0.3">
      <c r="E195" s="469"/>
      <c r="F195" s="499">
        <v>18</v>
      </c>
      <c r="G195" s="499">
        <v>5</v>
      </c>
      <c r="H195" s="498">
        <f t="shared" si="18"/>
        <v>0</v>
      </c>
      <c r="K195" s="498">
        <f t="shared" si="19"/>
        <v>10</v>
      </c>
      <c r="N195" s="498">
        <f t="shared" si="20"/>
        <v>5</v>
      </c>
      <c r="Q195" s="487">
        <f t="shared" si="21"/>
        <v>3</v>
      </c>
      <c r="W195">
        <f t="shared" si="22"/>
        <v>18</v>
      </c>
      <c r="Y195" s="497">
        <v>18</v>
      </c>
      <c r="Z195" s="497">
        <v>5</v>
      </c>
      <c r="AA195" s="491">
        <v>0</v>
      </c>
      <c r="AB195" s="490">
        <v>10</v>
      </c>
      <c r="AC195" s="489">
        <v>5</v>
      </c>
      <c r="AD195" s="488">
        <v>3</v>
      </c>
      <c r="AF195" t="str">
        <f t="shared" si="23"/>
        <v>SI</v>
      </c>
      <c r="AG195" t="str">
        <f t="shared" si="24"/>
        <v>SI</v>
      </c>
      <c r="AH195" t="str">
        <f t="shared" si="25"/>
        <v>SI</v>
      </c>
      <c r="AI195" t="str">
        <f t="shared" si="26"/>
        <v>SI</v>
      </c>
    </row>
    <row r="196" spans="5:35" ht="15.75" thickBot="1" x14ac:dyDescent="0.3">
      <c r="E196" s="469"/>
      <c r="F196" s="499">
        <v>19</v>
      </c>
      <c r="G196" s="499">
        <v>5</v>
      </c>
      <c r="H196" s="498">
        <f t="shared" si="18"/>
        <v>0</v>
      </c>
      <c r="K196" s="498">
        <f t="shared" si="19"/>
        <v>10</v>
      </c>
      <c r="N196" s="498">
        <f t="shared" si="20"/>
        <v>5</v>
      </c>
      <c r="Q196" s="487">
        <f t="shared" si="21"/>
        <v>4</v>
      </c>
      <c r="W196">
        <f t="shared" si="22"/>
        <v>19</v>
      </c>
      <c r="Y196" s="497">
        <v>19</v>
      </c>
      <c r="Z196" s="497">
        <v>5</v>
      </c>
      <c r="AA196" s="491">
        <v>0</v>
      </c>
      <c r="AB196" s="490">
        <v>10</v>
      </c>
      <c r="AC196" s="489">
        <v>5</v>
      </c>
      <c r="AD196" s="488">
        <v>4</v>
      </c>
      <c r="AF196" t="str">
        <f t="shared" si="23"/>
        <v>SI</v>
      </c>
      <c r="AG196" t="str">
        <f t="shared" si="24"/>
        <v>SI</v>
      </c>
      <c r="AH196" t="str">
        <f t="shared" si="25"/>
        <v>SI</v>
      </c>
      <c r="AI196" t="str">
        <f t="shared" si="26"/>
        <v>SI</v>
      </c>
    </row>
    <row r="197" spans="5:35" ht="15.75" thickBot="1" x14ac:dyDescent="0.3">
      <c r="E197" s="469"/>
      <c r="F197" s="499">
        <v>20</v>
      </c>
      <c r="G197" s="499">
        <v>5</v>
      </c>
      <c r="H197" s="498">
        <f t="shared" si="18"/>
        <v>0</v>
      </c>
      <c r="K197" s="498">
        <f t="shared" si="19"/>
        <v>10</v>
      </c>
      <c r="N197" s="498">
        <f t="shared" si="20"/>
        <v>5</v>
      </c>
      <c r="Q197" s="487">
        <f t="shared" si="21"/>
        <v>5</v>
      </c>
      <c r="W197">
        <f t="shared" si="22"/>
        <v>20</v>
      </c>
      <c r="Y197" s="497">
        <v>20</v>
      </c>
      <c r="Z197" s="497">
        <v>5</v>
      </c>
      <c r="AA197" s="491">
        <v>0</v>
      </c>
      <c r="AB197" s="490">
        <v>10</v>
      </c>
      <c r="AC197" s="489">
        <v>5</v>
      </c>
      <c r="AD197" s="488">
        <v>5</v>
      </c>
      <c r="AF197" t="str">
        <f t="shared" si="23"/>
        <v>SI</v>
      </c>
      <c r="AG197" t="str">
        <f t="shared" si="24"/>
        <v>SI</v>
      </c>
      <c r="AH197" t="str">
        <f t="shared" si="25"/>
        <v>SI</v>
      </c>
      <c r="AI197" t="str">
        <f t="shared" si="26"/>
        <v>SI</v>
      </c>
    </row>
    <row r="198" spans="5:35" ht="15.75" thickBot="1" x14ac:dyDescent="0.3">
      <c r="E198" s="469"/>
      <c r="F198" s="499">
        <v>21</v>
      </c>
      <c r="G198" s="499">
        <v>5</v>
      </c>
      <c r="H198" s="498">
        <f t="shared" si="18"/>
        <v>0</v>
      </c>
      <c r="K198" s="498">
        <f t="shared" si="19"/>
        <v>10</v>
      </c>
      <c r="N198" s="498">
        <f t="shared" si="20"/>
        <v>5</v>
      </c>
      <c r="Q198" s="487">
        <f t="shared" si="21"/>
        <v>6</v>
      </c>
      <c r="W198">
        <f t="shared" si="22"/>
        <v>21</v>
      </c>
      <c r="Y198" s="497">
        <v>21</v>
      </c>
      <c r="Z198" s="497">
        <v>5</v>
      </c>
      <c r="AA198" s="491">
        <v>0</v>
      </c>
      <c r="AB198" s="490">
        <v>10</v>
      </c>
      <c r="AC198" s="489">
        <v>5</v>
      </c>
      <c r="AD198" s="488">
        <v>6</v>
      </c>
      <c r="AF198" t="str">
        <f t="shared" si="23"/>
        <v>SI</v>
      </c>
      <c r="AG198" t="str">
        <f t="shared" si="24"/>
        <v>SI</v>
      </c>
      <c r="AH198" t="str">
        <f t="shared" si="25"/>
        <v>SI</v>
      </c>
      <c r="AI198" t="str">
        <f t="shared" si="26"/>
        <v>SI</v>
      </c>
    </row>
    <row r="199" spans="5:35" ht="15.75" thickBot="1" x14ac:dyDescent="0.3">
      <c r="E199" s="469"/>
      <c r="F199" s="499">
        <v>22</v>
      </c>
      <c r="G199" s="499">
        <v>5</v>
      </c>
      <c r="H199" s="498">
        <f t="shared" si="18"/>
        <v>0</v>
      </c>
      <c r="K199" s="498">
        <f t="shared" si="19"/>
        <v>10</v>
      </c>
      <c r="N199" s="498">
        <f t="shared" si="20"/>
        <v>5</v>
      </c>
      <c r="Q199" s="487">
        <f t="shared" si="21"/>
        <v>7</v>
      </c>
      <c r="W199">
        <f t="shared" si="22"/>
        <v>22</v>
      </c>
      <c r="Y199" s="497">
        <v>22</v>
      </c>
      <c r="Z199" s="497">
        <v>5</v>
      </c>
      <c r="AA199" s="491">
        <v>0</v>
      </c>
      <c r="AB199" s="490">
        <v>10</v>
      </c>
      <c r="AC199" s="489">
        <v>5</v>
      </c>
      <c r="AD199" s="488">
        <v>7</v>
      </c>
      <c r="AF199" t="str">
        <f t="shared" si="23"/>
        <v>SI</v>
      </c>
      <c r="AG199" t="str">
        <f t="shared" si="24"/>
        <v>SI</v>
      </c>
      <c r="AH199" t="str">
        <f t="shared" si="25"/>
        <v>SI</v>
      </c>
      <c r="AI199" t="str">
        <f t="shared" si="26"/>
        <v>SI</v>
      </c>
    </row>
    <row r="200" spans="5:35" ht="15.75" thickBot="1" x14ac:dyDescent="0.3">
      <c r="E200" s="469"/>
      <c r="F200" s="499">
        <v>23</v>
      </c>
      <c r="G200" s="499">
        <v>5</v>
      </c>
      <c r="H200" s="498">
        <f t="shared" si="18"/>
        <v>0</v>
      </c>
      <c r="K200" s="498">
        <f t="shared" si="19"/>
        <v>10</v>
      </c>
      <c r="N200" s="498">
        <f t="shared" si="20"/>
        <v>5</v>
      </c>
      <c r="Q200" s="487">
        <f t="shared" si="21"/>
        <v>8</v>
      </c>
      <c r="W200">
        <f t="shared" si="22"/>
        <v>23</v>
      </c>
      <c r="Y200" s="497">
        <v>23</v>
      </c>
      <c r="Z200" s="497">
        <v>5</v>
      </c>
      <c r="AA200" s="491">
        <v>0</v>
      </c>
      <c r="AB200" s="490">
        <v>10</v>
      </c>
      <c r="AC200" s="489">
        <v>5</v>
      </c>
      <c r="AD200" s="488">
        <v>8</v>
      </c>
      <c r="AF200" t="str">
        <f t="shared" si="23"/>
        <v>SI</v>
      </c>
      <c r="AG200" t="str">
        <f t="shared" si="24"/>
        <v>SI</v>
      </c>
      <c r="AH200" t="str">
        <f t="shared" si="25"/>
        <v>SI</v>
      </c>
      <c r="AI200" t="str">
        <f t="shared" si="26"/>
        <v>SI</v>
      </c>
    </row>
    <row r="201" spans="5:35" ht="15.75" thickBot="1" x14ac:dyDescent="0.3">
      <c r="E201" s="469"/>
      <c r="F201" s="499">
        <v>24</v>
      </c>
      <c r="G201" s="499">
        <v>5</v>
      </c>
      <c r="H201" s="498">
        <f t="shared" si="18"/>
        <v>0</v>
      </c>
      <c r="K201" s="498">
        <f t="shared" si="19"/>
        <v>10</v>
      </c>
      <c r="N201" s="498">
        <f t="shared" si="20"/>
        <v>5</v>
      </c>
      <c r="Q201" s="487">
        <f t="shared" si="21"/>
        <v>9</v>
      </c>
      <c r="W201">
        <f t="shared" si="22"/>
        <v>24</v>
      </c>
      <c r="Y201" s="497">
        <v>24</v>
      </c>
      <c r="Z201" s="497">
        <v>5</v>
      </c>
      <c r="AA201" s="491">
        <v>0</v>
      </c>
      <c r="AB201" s="490">
        <v>10</v>
      </c>
      <c r="AC201" s="489">
        <v>5</v>
      </c>
      <c r="AD201" s="488">
        <v>9</v>
      </c>
      <c r="AF201" t="str">
        <f t="shared" si="23"/>
        <v>SI</v>
      </c>
      <c r="AG201" t="str">
        <f t="shared" si="24"/>
        <v>SI</v>
      </c>
      <c r="AH201" t="str">
        <f t="shared" si="25"/>
        <v>SI</v>
      </c>
      <c r="AI201" t="str">
        <f t="shared" si="26"/>
        <v>SI</v>
      </c>
    </row>
    <row r="202" spans="5:35" ht="15.75" thickBot="1" x14ac:dyDescent="0.3">
      <c r="E202" s="469"/>
      <c r="F202" s="499">
        <v>25</v>
      </c>
      <c r="G202" s="499">
        <v>5</v>
      </c>
      <c r="H202" s="498">
        <f t="shared" si="18"/>
        <v>0</v>
      </c>
      <c r="K202" s="498">
        <f t="shared" si="19"/>
        <v>10</v>
      </c>
      <c r="N202" s="498">
        <f t="shared" si="20"/>
        <v>5</v>
      </c>
      <c r="Q202" s="487">
        <f t="shared" si="21"/>
        <v>10</v>
      </c>
      <c r="W202">
        <f t="shared" si="22"/>
        <v>25</v>
      </c>
      <c r="Y202" s="497">
        <v>25</v>
      </c>
      <c r="Z202" s="497">
        <v>5</v>
      </c>
      <c r="AA202" s="491">
        <v>0</v>
      </c>
      <c r="AB202" s="490">
        <v>10</v>
      </c>
      <c r="AC202" s="489">
        <v>5</v>
      </c>
      <c r="AD202" s="488">
        <v>10</v>
      </c>
      <c r="AF202" t="str">
        <f t="shared" si="23"/>
        <v>SI</v>
      </c>
      <c r="AG202" t="str">
        <f t="shared" si="24"/>
        <v>SI</v>
      </c>
      <c r="AH202" t="str">
        <f t="shared" si="25"/>
        <v>SI</v>
      </c>
      <c r="AI202" t="str">
        <f t="shared" si="26"/>
        <v>SI</v>
      </c>
    </row>
    <row r="203" spans="5:35" ht="15.75" thickBot="1" x14ac:dyDescent="0.3">
      <c r="E203" s="469"/>
      <c r="F203" s="499">
        <v>26</v>
      </c>
      <c r="G203" s="499">
        <v>5</v>
      </c>
      <c r="H203" s="498">
        <f t="shared" ref="H203:H266" si="27">IF(G203&lt;3,
IF(G203+F203&lt;=3,F203,3-G203),
0)</f>
        <v>0</v>
      </c>
      <c r="K203" s="498">
        <f t="shared" ref="K203:K266" si="28">IF(AND(G203&gt;=3,G203&lt;15),
IF(G203+F203&lt;=15,F203,15-G203),
IF(AND(G203&lt;3,G203+F203&gt;3),IF(F203-H203&lt;=12,F203-H203,12),0) )</f>
        <v>10</v>
      </c>
      <c r="N203" s="498">
        <f t="shared" ref="N203:N266" si="29">IF(AND(G203&gt;=15,G203&lt;20),
IF(G203+F203&lt;=20,F203,20-G203),
IF(AND(G203&lt;15,G203+F203&gt;15),       IF((F203-H203-K203)&lt;=5,   F203-H203-K203,5    ),0)  )</f>
        <v>5</v>
      </c>
      <c r="Q203" s="487">
        <f t="shared" ref="Q203:Q266" si="30">IF(AND(G203&gt;=20),
IF(F203&gt;30,30,F203),
IF(AND(G203&lt;20,G203+F203&gt;20),IF((F203-H203-K203-N203)&gt;=(30-H203-K203-N203),30-H203-K203-N203,F203-H203-K203-N203),0))</f>
        <v>11</v>
      </c>
      <c r="W203">
        <f t="shared" ref="W203:W266" si="31">SUM(H203+K203+N203+Q203)</f>
        <v>26</v>
      </c>
      <c r="Y203" s="497">
        <v>26</v>
      </c>
      <c r="Z203" s="497">
        <v>5</v>
      </c>
      <c r="AA203" s="491">
        <v>0</v>
      </c>
      <c r="AB203" s="490">
        <v>10</v>
      </c>
      <c r="AC203" s="489">
        <v>5</v>
      </c>
      <c r="AD203" s="488">
        <v>11</v>
      </c>
      <c r="AF203" t="str">
        <f t="shared" ref="AF203:AF266" si="32">IF(AA203=H203,"SI","NO")</f>
        <v>SI</v>
      </c>
      <c r="AG203" t="str">
        <f t="shared" ref="AG203:AG266" si="33">IF(K203=AB203,"SI","NO")</f>
        <v>SI</v>
      </c>
      <c r="AH203" t="str">
        <f t="shared" ref="AH203:AH266" si="34">IF(N203=AC203,"SI","NO")</f>
        <v>SI</v>
      </c>
      <c r="AI203" t="str">
        <f t="shared" ref="AI203:AI266" si="35">IF(Q203=AD203,"SI","NO")</f>
        <v>SI</v>
      </c>
    </row>
    <row r="204" spans="5:35" ht="15.75" thickBot="1" x14ac:dyDescent="0.3">
      <c r="E204" s="469"/>
      <c r="F204" s="499">
        <v>27</v>
      </c>
      <c r="G204" s="499">
        <v>5</v>
      </c>
      <c r="H204" s="498">
        <f t="shared" si="27"/>
        <v>0</v>
      </c>
      <c r="K204" s="498">
        <f t="shared" si="28"/>
        <v>10</v>
      </c>
      <c r="N204" s="498">
        <f t="shared" si="29"/>
        <v>5</v>
      </c>
      <c r="Q204" s="487">
        <f t="shared" si="30"/>
        <v>12</v>
      </c>
      <c r="W204">
        <f t="shared" si="31"/>
        <v>27</v>
      </c>
      <c r="Y204" s="497">
        <v>27</v>
      </c>
      <c r="Z204" s="497">
        <v>5</v>
      </c>
      <c r="AA204" s="491">
        <v>0</v>
      </c>
      <c r="AB204" s="490">
        <v>10</v>
      </c>
      <c r="AC204" s="489">
        <v>5</v>
      </c>
      <c r="AD204" s="488">
        <v>12</v>
      </c>
      <c r="AF204" t="str">
        <f t="shared" si="32"/>
        <v>SI</v>
      </c>
      <c r="AG204" t="str">
        <f t="shared" si="33"/>
        <v>SI</v>
      </c>
      <c r="AH204" t="str">
        <f t="shared" si="34"/>
        <v>SI</v>
      </c>
      <c r="AI204" t="str">
        <f t="shared" si="35"/>
        <v>SI</v>
      </c>
    </row>
    <row r="205" spans="5:35" ht="15.75" thickBot="1" x14ac:dyDescent="0.3">
      <c r="E205" s="469"/>
      <c r="F205" s="499">
        <v>28</v>
      </c>
      <c r="G205" s="499">
        <v>5</v>
      </c>
      <c r="H205" s="498">
        <f t="shared" si="27"/>
        <v>0</v>
      </c>
      <c r="K205" s="498">
        <f t="shared" si="28"/>
        <v>10</v>
      </c>
      <c r="N205" s="498">
        <f t="shared" si="29"/>
        <v>5</v>
      </c>
      <c r="Q205" s="487">
        <f t="shared" si="30"/>
        <v>13</v>
      </c>
      <c r="W205">
        <f t="shared" si="31"/>
        <v>28</v>
      </c>
      <c r="Y205" s="497">
        <v>28</v>
      </c>
      <c r="Z205" s="497">
        <v>5</v>
      </c>
      <c r="AA205" s="491">
        <v>0</v>
      </c>
      <c r="AB205" s="490">
        <v>10</v>
      </c>
      <c r="AC205" s="489">
        <v>5</v>
      </c>
      <c r="AD205" s="488">
        <v>13</v>
      </c>
      <c r="AF205" t="str">
        <f t="shared" si="32"/>
        <v>SI</v>
      </c>
      <c r="AG205" t="str">
        <f t="shared" si="33"/>
        <v>SI</v>
      </c>
      <c r="AH205" t="str">
        <f t="shared" si="34"/>
        <v>SI</v>
      </c>
      <c r="AI205" t="str">
        <f t="shared" si="35"/>
        <v>SI</v>
      </c>
    </row>
    <row r="206" spans="5:35" ht="15.75" thickBot="1" x14ac:dyDescent="0.3">
      <c r="E206" s="469"/>
      <c r="F206" s="499">
        <v>29</v>
      </c>
      <c r="G206" s="499">
        <v>5</v>
      </c>
      <c r="H206" s="498">
        <f t="shared" si="27"/>
        <v>0</v>
      </c>
      <c r="K206" s="498">
        <f t="shared" si="28"/>
        <v>10</v>
      </c>
      <c r="N206" s="498">
        <f t="shared" si="29"/>
        <v>5</v>
      </c>
      <c r="Q206" s="487">
        <f t="shared" si="30"/>
        <v>14</v>
      </c>
      <c r="W206">
        <f t="shared" si="31"/>
        <v>29</v>
      </c>
      <c r="Y206" s="497">
        <v>29</v>
      </c>
      <c r="Z206" s="497">
        <v>5</v>
      </c>
      <c r="AA206" s="491">
        <v>0</v>
      </c>
      <c r="AB206" s="490">
        <v>10</v>
      </c>
      <c r="AC206" s="489">
        <v>5</v>
      </c>
      <c r="AD206" s="488">
        <v>14</v>
      </c>
      <c r="AF206" t="str">
        <f t="shared" si="32"/>
        <v>SI</v>
      </c>
      <c r="AG206" t="str">
        <f t="shared" si="33"/>
        <v>SI</v>
      </c>
      <c r="AH206" t="str">
        <f t="shared" si="34"/>
        <v>SI</v>
      </c>
      <c r="AI206" t="str">
        <f t="shared" si="35"/>
        <v>SI</v>
      </c>
    </row>
    <row r="207" spans="5:35" ht="15.75" thickBot="1" x14ac:dyDescent="0.3">
      <c r="E207" s="469"/>
      <c r="F207" s="499">
        <v>30</v>
      </c>
      <c r="G207" s="499">
        <v>5</v>
      </c>
      <c r="H207" s="498">
        <f t="shared" si="27"/>
        <v>0</v>
      </c>
      <c r="K207" s="498">
        <f t="shared" si="28"/>
        <v>10</v>
      </c>
      <c r="N207" s="498">
        <f t="shared" si="29"/>
        <v>5</v>
      </c>
      <c r="Q207" s="487">
        <f t="shared" si="30"/>
        <v>15</v>
      </c>
      <c r="W207">
        <f t="shared" si="31"/>
        <v>30</v>
      </c>
      <c r="Y207" s="497">
        <v>30</v>
      </c>
      <c r="Z207" s="497">
        <v>5</v>
      </c>
      <c r="AA207" s="491">
        <v>0</v>
      </c>
      <c r="AB207" s="490">
        <v>10</v>
      </c>
      <c r="AC207" s="489">
        <v>5</v>
      </c>
      <c r="AD207" s="488">
        <v>15</v>
      </c>
      <c r="AF207" t="str">
        <f t="shared" si="32"/>
        <v>SI</v>
      </c>
      <c r="AG207" t="str">
        <f t="shared" si="33"/>
        <v>SI</v>
      </c>
      <c r="AH207" t="str">
        <f t="shared" si="34"/>
        <v>SI</v>
      </c>
      <c r="AI207" t="str">
        <f t="shared" si="35"/>
        <v>SI</v>
      </c>
    </row>
    <row r="208" spans="5:35" ht="15.75" thickBot="1" x14ac:dyDescent="0.3">
      <c r="E208" s="469"/>
      <c r="F208" s="499">
        <v>31</v>
      </c>
      <c r="G208" s="499">
        <v>5</v>
      </c>
      <c r="H208" s="498">
        <f t="shared" si="27"/>
        <v>0</v>
      </c>
      <c r="K208" s="498">
        <f t="shared" si="28"/>
        <v>10</v>
      </c>
      <c r="N208" s="498">
        <f t="shared" si="29"/>
        <v>5</v>
      </c>
      <c r="Q208" s="487">
        <f t="shared" si="30"/>
        <v>15</v>
      </c>
      <c r="W208">
        <f t="shared" si="31"/>
        <v>30</v>
      </c>
      <c r="Y208" s="497">
        <v>31</v>
      </c>
      <c r="Z208" s="497">
        <v>5</v>
      </c>
      <c r="AA208" s="491">
        <v>0</v>
      </c>
      <c r="AB208" s="490">
        <v>10</v>
      </c>
      <c r="AC208" s="489">
        <v>5</v>
      </c>
      <c r="AD208" s="488">
        <v>16</v>
      </c>
      <c r="AF208" t="str">
        <f t="shared" si="32"/>
        <v>SI</v>
      </c>
      <c r="AG208" t="str">
        <f t="shared" si="33"/>
        <v>SI</v>
      </c>
      <c r="AH208" t="str">
        <f t="shared" si="34"/>
        <v>SI</v>
      </c>
      <c r="AI208" t="str">
        <f t="shared" si="35"/>
        <v>NO</v>
      </c>
    </row>
    <row r="209" spans="5:35" ht="15.75" thickBot="1" x14ac:dyDescent="0.3">
      <c r="E209" s="469"/>
      <c r="F209" s="499">
        <v>32</v>
      </c>
      <c r="G209" s="499">
        <v>5</v>
      </c>
      <c r="H209" s="498">
        <f t="shared" si="27"/>
        <v>0</v>
      </c>
      <c r="K209" s="498">
        <f t="shared" si="28"/>
        <v>10</v>
      </c>
      <c r="N209" s="498">
        <f t="shared" si="29"/>
        <v>5</v>
      </c>
      <c r="Q209" s="487">
        <f t="shared" si="30"/>
        <v>15</v>
      </c>
      <c r="W209">
        <f t="shared" si="31"/>
        <v>30</v>
      </c>
      <c r="Y209" s="497">
        <v>32</v>
      </c>
      <c r="Z209" s="497">
        <v>5</v>
      </c>
      <c r="AA209" s="491">
        <v>0</v>
      </c>
      <c r="AB209" s="490">
        <v>10</v>
      </c>
      <c r="AC209" s="489">
        <v>5</v>
      </c>
      <c r="AD209" s="488">
        <v>17</v>
      </c>
      <c r="AF209" t="str">
        <f t="shared" si="32"/>
        <v>SI</v>
      </c>
      <c r="AG209" t="str">
        <f t="shared" si="33"/>
        <v>SI</v>
      </c>
      <c r="AH209" t="str">
        <f t="shared" si="34"/>
        <v>SI</v>
      </c>
      <c r="AI209" t="str">
        <f t="shared" si="35"/>
        <v>NO</v>
      </c>
    </row>
    <row r="210" spans="5:35" ht="15.75" thickBot="1" x14ac:dyDescent="0.3">
      <c r="E210" s="469"/>
      <c r="F210" s="499">
        <v>33</v>
      </c>
      <c r="G210" s="499">
        <v>5</v>
      </c>
      <c r="H210" s="498">
        <f t="shared" si="27"/>
        <v>0</v>
      </c>
      <c r="K210" s="498">
        <f t="shared" si="28"/>
        <v>10</v>
      </c>
      <c r="N210" s="498">
        <f t="shared" si="29"/>
        <v>5</v>
      </c>
      <c r="Q210" s="487">
        <f t="shared" si="30"/>
        <v>15</v>
      </c>
      <c r="W210">
        <f t="shared" si="31"/>
        <v>30</v>
      </c>
      <c r="Y210" s="497">
        <v>33</v>
      </c>
      <c r="Z210" s="497">
        <v>5</v>
      </c>
      <c r="AA210" s="491">
        <v>0</v>
      </c>
      <c r="AB210" s="490">
        <v>10</v>
      </c>
      <c r="AC210" s="489">
        <v>5</v>
      </c>
      <c r="AD210" s="488">
        <v>18</v>
      </c>
      <c r="AF210" t="str">
        <f t="shared" si="32"/>
        <v>SI</v>
      </c>
      <c r="AG210" t="str">
        <f t="shared" si="33"/>
        <v>SI</v>
      </c>
      <c r="AH210" t="str">
        <f t="shared" si="34"/>
        <v>SI</v>
      </c>
      <c r="AI210" t="str">
        <f t="shared" si="35"/>
        <v>NO</v>
      </c>
    </row>
    <row r="211" spans="5:35" ht="15.75" thickBot="1" x14ac:dyDescent="0.3">
      <c r="E211" s="469"/>
      <c r="F211" s="496">
        <v>34</v>
      </c>
      <c r="G211" s="496">
        <v>5</v>
      </c>
      <c r="H211" s="495">
        <f t="shared" si="27"/>
        <v>0</v>
      </c>
      <c r="I211" s="494"/>
      <c r="J211" s="494"/>
      <c r="K211" s="495">
        <f t="shared" si="28"/>
        <v>10</v>
      </c>
      <c r="L211" s="494"/>
      <c r="M211" s="494"/>
      <c r="N211" s="495">
        <f t="shared" si="29"/>
        <v>5</v>
      </c>
      <c r="O211" s="494"/>
      <c r="P211" s="494"/>
      <c r="Q211" s="493">
        <f t="shared" si="30"/>
        <v>15</v>
      </c>
      <c r="W211">
        <f t="shared" si="31"/>
        <v>30</v>
      </c>
      <c r="Y211" s="497">
        <v>34</v>
      </c>
      <c r="Z211" s="497">
        <v>5</v>
      </c>
      <c r="AA211" s="491">
        <v>0</v>
      </c>
      <c r="AB211" s="490">
        <v>10</v>
      </c>
      <c r="AC211" s="489">
        <v>5</v>
      </c>
      <c r="AD211" s="488">
        <v>19</v>
      </c>
      <c r="AF211" t="str">
        <f t="shared" si="32"/>
        <v>SI</v>
      </c>
      <c r="AG211" t="str">
        <f t="shared" si="33"/>
        <v>SI</v>
      </c>
      <c r="AH211" t="str">
        <f t="shared" si="34"/>
        <v>SI</v>
      </c>
      <c r="AI211" t="str">
        <f t="shared" si="35"/>
        <v>NO</v>
      </c>
    </row>
    <row r="212" spans="5:35" ht="16.5" thickTop="1" thickBot="1" x14ac:dyDescent="0.3">
      <c r="E212" s="469"/>
      <c r="F212" s="499">
        <v>0</v>
      </c>
      <c r="G212" s="499">
        <v>6</v>
      </c>
      <c r="H212" s="498">
        <f t="shared" si="27"/>
        <v>0</v>
      </c>
      <c r="K212" s="498">
        <f t="shared" si="28"/>
        <v>0</v>
      </c>
      <c r="N212" s="498">
        <f t="shared" si="29"/>
        <v>0</v>
      </c>
      <c r="Q212" s="487">
        <f t="shared" si="30"/>
        <v>0</v>
      </c>
      <c r="W212">
        <f t="shared" si="31"/>
        <v>0</v>
      </c>
      <c r="Y212" s="497">
        <v>0</v>
      </c>
      <c r="Z212" s="497">
        <v>6</v>
      </c>
      <c r="AA212" s="491">
        <v>0</v>
      </c>
      <c r="AB212" s="490">
        <v>0</v>
      </c>
      <c r="AC212" s="489">
        <v>0</v>
      </c>
      <c r="AD212" s="488">
        <v>0</v>
      </c>
      <c r="AF212" t="str">
        <f t="shared" si="32"/>
        <v>SI</v>
      </c>
      <c r="AG212" t="str">
        <f t="shared" si="33"/>
        <v>SI</v>
      </c>
      <c r="AH212" t="str">
        <f t="shared" si="34"/>
        <v>SI</v>
      </c>
      <c r="AI212" t="str">
        <f t="shared" si="35"/>
        <v>SI</v>
      </c>
    </row>
    <row r="213" spans="5:35" ht="15.75" thickBot="1" x14ac:dyDescent="0.3">
      <c r="E213" s="469"/>
      <c r="F213" s="499">
        <v>1</v>
      </c>
      <c r="G213" s="499">
        <v>6</v>
      </c>
      <c r="H213" s="498">
        <f t="shared" si="27"/>
        <v>0</v>
      </c>
      <c r="K213" s="498">
        <f t="shared" si="28"/>
        <v>1</v>
      </c>
      <c r="N213" s="498">
        <f t="shared" si="29"/>
        <v>0</v>
      </c>
      <c r="Q213" s="487">
        <f t="shared" si="30"/>
        <v>0</v>
      </c>
      <c r="W213">
        <f t="shared" si="31"/>
        <v>1</v>
      </c>
      <c r="Y213" s="497">
        <v>1</v>
      </c>
      <c r="Z213" s="497">
        <v>6</v>
      </c>
      <c r="AA213" s="491">
        <v>0</v>
      </c>
      <c r="AB213" s="490">
        <v>1</v>
      </c>
      <c r="AC213" s="489">
        <v>0</v>
      </c>
      <c r="AD213" s="488">
        <v>0</v>
      </c>
      <c r="AF213" t="str">
        <f t="shared" si="32"/>
        <v>SI</v>
      </c>
      <c r="AG213" t="str">
        <f t="shared" si="33"/>
        <v>SI</v>
      </c>
      <c r="AH213" t="str">
        <f t="shared" si="34"/>
        <v>SI</v>
      </c>
      <c r="AI213" t="str">
        <f t="shared" si="35"/>
        <v>SI</v>
      </c>
    </row>
    <row r="214" spans="5:35" ht="15.75" thickBot="1" x14ac:dyDescent="0.3">
      <c r="E214" s="469"/>
      <c r="F214" s="499">
        <v>2</v>
      </c>
      <c r="G214" s="499">
        <v>6</v>
      </c>
      <c r="H214" s="498">
        <f t="shared" si="27"/>
        <v>0</v>
      </c>
      <c r="K214" s="498">
        <f t="shared" si="28"/>
        <v>2</v>
      </c>
      <c r="N214" s="498">
        <f t="shared" si="29"/>
        <v>0</v>
      </c>
      <c r="Q214" s="487">
        <f t="shared" si="30"/>
        <v>0</v>
      </c>
      <c r="W214">
        <f t="shared" si="31"/>
        <v>2</v>
      </c>
      <c r="Y214" s="497">
        <v>2</v>
      </c>
      <c r="Z214" s="497">
        <v>6</v>
      </c>
      <c r="AA214" s="491">
        <v>0</v>
      </c>
      <c r="AB214" s="490">
        <v>2</v>
      </c>
      <c r="AC214" s="489">
        <v>0</v>
      </c>
      <c r="AD214" s="488">
        <v>0</v>
      </c>
      <c r="AF214" t="str">
        <f t="shared" si="32"/>
        <v>SI</v>
      </c>
      <c r="AG214" t="str">
        <f t="shared" si="33"/>
        <v>SI</v>
      </c>
      <c r="AH214" t="str">
        <f t="shared" si="34"/>
        <v>SI</v>
      </c>
      <c r="AI214" t="str">
        <f t="shared" si="35"/>
        <v>SI</v>
      </c>
    </row>
    <row r="215" spans="5:35" ht="15.75" thickBot="1" x14ac:dyDescent="0.3">
      <c r="E215" s="469"/>
      <c r="F215" s="499">
        <v>3</v>
      </c>
      <c r="G215" s="499">
        <v>6</v>
      </c>
      <c r="H215" s="498">
        <f t="shared" si="27"/>
        <v>0</v>
      </c>
      <c r="K215" s="498">
        <f t="shared" si="28"/>
        <v>3</v>
      </c>
      <c r="N215" s="498">
        <f t="shared" si="29"/>
        <v>0</v>
      </c>
      <c r="Q215" s="487">
        <f t="shared" si="30"/>
        <v>0</v>
      </c>
      <c r="W215">
        <f t="shared" si="31"/>
        <v>3</v>
      </c>
      <c r="Y215" s="497">
        <v>3</v>
      </c>
      <c r="Z215" s="497">
        <v>6</v>
      </c>
      <c r="AA215" s="491">
        <v>0</v>
      </c>
      <c r="AB215" s="490">
        <v>3</v>
      </c>
      <c r="AC215" s="489">
        <v>0</v>
      </c>
      <c r="AD215" s="488">
        <v>0</v>
      </c>
      <c r="AF215" t="str">
        <f t="shared" si="32"/>
        <v>SI</v>
      </c>
      <c r="AG215" t="str">
        <f t="shared" si="33"/>
        <v>SI</v>
      </c>
      <c r="AH215" t="str">
        <f t="shared" si="34"/>
        <v>SI</v>
      </c>
      <c r="AI215" t="str">
        <f t="shared" si="35"/>
        <v>SI</v>
      </c>
    </row>
    <row r="216" spans="5:35" ht="15.75" thickBot="1" x14ac:dyDescent="0.3">
      <c r="E216" s="469"/>
      <c r="F216" s="499">
        <v>4</v>
      </c>
      <c r="G216" s="499">
        <v>6</v>
      </c>
      <c r="H216" s="498">
        <f t="shared" si="27"/>
        <v>0</v>
      </c>
      <c r="K216" s="498">
        <f t="shared" si="28"/>
        <v>4</v>
      </c>
      <c r="N216" s="498">
        <f t="shared" si="29"/>
        <v>0</v>
      </c>
      <c r="Q216" s="487">
        <f t="shared" si="30"/>
        <v>0</v>
      </c>
      <c r="W216">
        <f t="shared" si="31"/>
        <v>4</v>
      </c>
      <c r="Y216" s="497">
        <v>4</v>
      </c>
      <c r="Z216" s="497">
        <v>6</v>
      </c>
      <c r="AA216" s="491">
        <v>0</v>
      </c>
      <c r="AB216" s="490">
        <v>4</v>
      </c>
      <c r="AC216" s="489">
        <v>0</v>
      </c>
      <c r="AD216" s="488">
        <v>0</v>
      </c>
      <c r="AF216" t="str">
        <f t="shared" si="32"/>
        <v>SI</v>
      </c>
      <c r="AG216" t="str">
        <f t="shared" si="33"/>
        <v>SI</v>
      </c>
      <c r="AH216" t="str">
        <f t="shared" si="34"/>
        <v>SI</v>
      </c>
      <c r="AI216" t="str">
        <f t="shared" si="35"/>
        <v>SI</v>
      </c>
    </row>
    <row r="217" spans="5:35" ht="15.75" thickBot="1" x14ac:dyDescent="0.3">
      <c r="E217" s="469"/>
      <c r="F217" s="499">
        <v>5</v>
      </c>
      <c r="G217" s="499">
        <v>6</v>
      </c>
      <c r="H217" s="498">
        <f t="shared" si="27"/>
        <v>0</v>
      </c>
      <c r="K217" s="498">
        <f t="shared" si="28"/>
        <v>5</v>
      </c>
      <c r="N217" s="498">
        <f t="shared" si="29"/>
        <v>0</v>
      </c>
      <c r="Q217" s="487">
        <f t="shared" si="30"/>
        <v>0</v>
      </c>
      <c r="W217">
        <f t="shared" si="31"/>
        <v>5</v>
      </c>
      <c r="Y217" s="497">
        <v>5</v>
      </c>
      <c r="Z217" s="497">
        <v>6</v>
      </c>
      <c r="AA217" s="491">
        <v>0</v>
      </c>
      <c r="AB217" s="490">
        <v>5</v>
      </c>
      <c r="AC217" s="489">
        <v>0</v>
      </c>
      <c r="AD217" s="488">
        <v>0</v>
      </c>
      <c r="AF217" t="str">
        <f t="shared" si="32"/>
        <v>SI</v>
      </c>
      <c r="AG217" t="str">
        <f t="shared" si="33"/>
        <v>SI</v>
      </c>
      <c r="AH217" t="str">
        <f t="shared" si="34"/>
        <v>SI</v>
      </c>
      <c r="AI217" t="str">
        <f t="shared" si="35"/>
        <v>SI</v>
      </c>
    </row>
    <row r="218" spans="5:35" ht="15.75" thickBot="1" x14ac:dyDescent="0.3">
      <c r="E218" s="469"/>
      <c r="F218" s="499">
        <v>6</v>
      </c>
      <c r="G218" s="499">
        <v>6</v>
      </c>
      <c r="H218" s="498">
        <f t="shared" si="27"/>
        <v>0</v>
      </c>
      <c r="K218" s="498">
        <f t="shared" si="28"/>
        <v>6</v>
      </c>
      <c r="N218" s="498">
        <f t="shared" si="29"/>
        <v>0</v>
      </c>
      <c r="Q218" s="487">
        <f t="shared" si="30"/>
        <v>0</v>
      </c>
      <c r="W218">
        <f t="shared" si="31"/>
        <v>6</v>
      </c>
      <c r="Y218" s="497">
        <v>6</v>
      </c>
      <c r="Z218" s="497">
        <v>6</v>
      </c>
      <c r="AA218" s="491">
        <v>0</v>
      </c>
      <c r="AB218" s="490">
        <v>6</v>
      </c>
      <c r="AC218" s="489">
        <v>0</v>
      </c>
      <c r="AD218" s="488">
        <v>0</v>
      </c>
      <c r="AF218" t="str">
        <f t="shared" si="32"/>
        <v>SI</v>
      </c>
      <c r="AG218" t="str">
        <f t="shared" si="33"/>
        <v>SI</v>
      </c>
      <c r="AH218" t="str">
        <f t="shared" si="34"/>
        <v>SI</v>
      </c>
      <c r="AI218" t="str">
        <f t="shared" si="35"/>
        <v>SI</v>
      </c>
    </row>
    <row r="219" spans="5:35" ht="15.75" thickBot="1" x14ac:dyDescent="0.3">
      <c r="E219" s="469"/>
      <c r="F219" s="499">
        <v>7</v>
      </c>
      <c r="G219" s="499">
        <v>6</v>
      </c>
      <c r="H219" s="498">
        <f t="shared" si="27"/>
        <v>0</v>
      </c>
      <c r="K219" s="498">
        <f t="shared" si="28"/>
        <v>7</v>
      </c>
      <c r="N219" s="498">
        <f t="shared" si="29"/>
        <v>0</v>
      </c>
      <c r="Q219" s="487">
        <f t="shared" si="30"/>
        <v>0</v>
      </c>
      <c r="W219">
        <f t="shared" si="31"/>
        <v>7</v>
      </c>
      <c r="Y219" s="497">
        <v>7</v>
      </c>
      <c r="Z219" s="497">
        <v>6</v>
      </c>
      <c r="AA219" s="491">
        <v>0</v>
      </c>
      <c r="AB219" s="490">
        <v>7</v>
      </c>
      <c r="AC219" s="489">
        <v>0</v>
      </c>
      <c r="AD219" s="488">
        <v>0</v>
      </c>
      <c r="AF219" t="str">
        <f t="shared" si="32"/>
        <v>SI</v>
      </c>
      <c r="AG219" t="str">
        <f t="shared" si="33"/>
        <v>SI</v>
      </c>
      <c r="AH219" t="str">
        <f t="shared" si="34"/>
        <v>SI</v>
      </c>
      <c r="AI219" t="str">
        <f t="shared" si="35"/>
        <v>SI</v>
      </c>
    </row>
    <row r="220" spans="5:35" ht="15.75" thickBot="1" x14ac:dyDescent="0.3">
      <c r="E220" s="469"/>
      <c r="F220" s="499">
        <v>8</v>
      </c>
      <c r="G220" s="499">
        <v>6</v>
      </c>
      <c r="H220" s="498">
        <f t="shared" si="27"/>
        <v>0</v>
      </c>
      <c r="K220" s="498">
        <f t="shared" si="28"/>
        <v>8</v>
      </c>
      <c r="N220" s="498">
        <f t="shared" si="29"/>
        <v>0</v>
      </c>
      <c r="Q220" s="487">
        <f t="shared" si="30"/>
        <v>0</v>
      </c>
      <c r="W220">
        <f t="shared" si="31"/>
        <v>8</v>
      </c>
      <c r="Y220" s="497">
        <v>8</v>
      </c>
      <c r="Z220" s="497">
        <v>6</v>
      </c>
      <c r="AA220" s="491">
        <v>0</v>
      </c>
      <c r="AB220" s="490">
        <v>8</v>
      </c>
      <c r="AC220" s="489">
        <v>0</v>
      </c>
      <c r="AD220" s="488">
        <v>0</v>
      </c>
      <c r="AF220" t="str">
        <f t="shared" si="32"/>
        <v>SI</v>
      </c>
      <c r="AG220" t="str">
        <f t="shared" si="33"/>
        <v>SI</v>
      </c>
      <c r="AH220" t="str">
        <f t="shared" si="34"/>
        <v>SI</v>
      </c>
      <c r="AI220" t="str">
        <f t="shared" si="35"/>
        <v>SI</v>
      </c>
    </row>
    <row r="221" spans="5:35" ht="15.75" thickBot="1" x14ac:dyDescent="0.3">
      <c r="E221" s="469"/>
      <c r="F221" s="499">
        <v>9</v>
      </c>
      <c r="G221" s="499">
        <v>6</v>
      </c>
      <c r="H221" s="498">
        <f t="shared" si="27"/>
        <v>0</v>
      </c>
      <c r="K221" s="498">
        <f t="shared" si="28"/>
        <v>9</v>
      </c>
      <c r="N221" s="498">
        <f t="shared" si="29"/>
        <v>0</v>
      </c>
      <c r="Q221" s="487">
        <f t="shared" si="30"/>
        <v>0</v>
      </c>
      <c r="W221">
        <f t="shared" si="31"/>
        <v>9</v>
      </c>
      <c r="Y221" s="497">
        <v>9</v>
      </c>
      <c r="Z221" s="497">
        <v>6</v>
      </c>
      <c r="AA221" s="491">
        <v>0</v>
      </c>
      <c r="AB221" s="490">
        <v>9</v>
      </c>
      <c r="AC221" s="489">
        <v>0</v>
      </c>
      <c r="AD221" s="488">
        <v>0</v>
      </c>
      <c r="AF221" t="str">
        <f t="shared" si="32"/>
        <v>SI</v>
      </c>
      <c r="AG221" t="str">
        <f t="shared" si="33"/>
        <v>SI</v>
      </c>
      <c r="AH221" t="str">
        <f t="shared" si="34"/>
        <v>SI</v>
      </c>
      <c r="AI221" t="str">
        <f t="shared" si="35"/>
        <v>SI</v>
      </c>
    </row>
    <row r="222" spans="5:35" ht="15.75" thickBot="1" x14ac:dyDescent="0.3">
      <c r="E222" s="469"/>
      <c r="F222" s="499">
        <v>10</v>
      </c>
      <c r="G222" s="499">
        <v>6</v>
      </c>
      <c r="H222" s="498">
        <f t="shared" si="27"/>
        <v>0</v>
      </c>
      <c r="K222" s="498">
        <f t="shared" si="28"/>
        <v>9</v>
      </c>
      <c r="N222" s="498">
        <f t="shared" si="29"/>
        <v>1</v>
      </c>
      <c r="Q222" s="487">
        <f t="shared" si="30"/>
        <v>0</v>
      </c>
      <c r="W222">
        <f t="shared" si="31"/>
        <v>10</v>
      </c>
      <c r="Y222" s="497">
        <v>10</v>
      </c>
      <c r="Z222" s="497">
        <v>6</v>
      </c>
      <c r="AA222" s="491">
        <v>0</v>
      </c>
      <c r="AB222" s="490">
        <v>10</v>
      </c>
      <c r="AC222" s="489">
        <v>0</v>
      </c>
      <c r="AD222" s="488">
        <v>0</v>
      </c>
      <c r="AF222" t="str">
        <f t="shared" si="32"/>
        <v>SI</v>
      </c>
      <c r="AG222" t="str">
        <f t="shared" si="33"/>
        <v>NO</v>
      </c>
      <c r="AH222" t="str">
        <f t="shared" si="34"/>
        <v>NO</v>
      </c>
      <c r="AI222" t="str">
        <f t="shared" si="35"/>
        <v>SI</v>
      </c>
    </row>
    <row r="223" spans="5:35" ht="15.75" thickBot="1" x14ac:dyDescent="0.3">
      <c r="E223" s="469"/>
      <c r="F223" s="499">
        <v>11</v>
      </c>
      <c r="G223" s="499">
        <v>6</v>
      </c>
      <c r="H223" s="498">
        <f t="shared" si="27"/>
        <v>0</v>
      </c>
      <c r="K223" s="498">
        <f t="shared" si="28"/>
        <v>9</v>
      </c>
      <c r="N223" s="498">
        <f t="shared" si="29"/>
        <v>2</v>
      </c>
      <c r="Q223" s="487">
        <f t="shared" si="30"/>
        <v>0</v>
      </c>
      <c r="W223">
        <f t="shared" si="31"/>
        <v>11</v>
      </c>
      <c r="Y223" s="497">
        <v>11</v>
      </c>
      <c r="Z223" s="497">
        <v>6</v>
      </c>
      <c r="AA223" s="491">
        <v>0</v>
      </c>
      <c r="AB223" s="490">
        <v>11</v>
      </c>
      <c r="AC223" s="489">
        <v>0</v>
      </c>
      <c r="AD223" s="488">
        <v>0</v>
      </c>
      <c r="AF223" t="str">
        <f t="shared" si="32"/>
        <v>SI</v>
      </c>
      <c r="AG223" t="str">
        <f t="shared" si="33"/>
        <v>NO</v>
      </c>
      <c r="AH223" t="str">
        <f t="shared" si="34"/>
        <v>NO</v>
      </c>
      <c r="AI223" t="str">
        <f t="shared" si="35"/>
        <v>SI</v>
      </c>
    </row>
    <row r="224" spans="5:35" ht="15.75" thickBot="1" x14ac:dyDescent="0.3">
      <c r="E224" s="469"/>
      <c r="F224" s="499">
        <v>12</v>
      </c>
      <c r="G224" s="499">
        <v>6</v>
      </c>
      <c r="H224" s="498">
        <f t="shared" si="27"/>
        <v>0</v>
      </c>
      <c r="K224" s="498">
        <f t="shared" si="28"/>
        <v>9</v>
      </c>
      <c r="N224" s="498">
        <f t="shared" si="29"/>
        <v>3</v>
      </c>
      <c r="Q224" s="487">
        <f t="shared" si="30"/>
        <v>0</v>
      </c>
      <c r="W224">
        <f t="shared" si="31"/>
        <v>12</v>
      </c>
      <c r="Y224" s="497">
        <v>12</v>
      </c>
      <c r="Z224" s="497">
        <v>6</v>
      </c>
      <c r="AA224" s="491">
        <v>0</v>
      </c>
      <c r="AB224" s="490">
        <v>12</v>
      </c>
      <c r="AC224" s="489">
        <v>0</v>
      </c>
      <c r="AD224" s="488">
        <v>0</v>
      </c>
      <c r="AF224" t="str">
        <f t="shared" si="32"/>
        <v>SI</v>
      </c>
      <c r="AG224" t="str">
        <f t="shared" si="33"/>
        <v>NO</v>
      </c>
      <c r="AH224" t="str">
        <f t="shared" si="34"/>
        <v>NO</v>
      </c>
      <c r="AI224" t="str">
        <f t="shared" si="35"/>
        <v>SI</v>
      </c>
    </row>
    <row r="225" spans="5:35" ht="15.75" thickBot="1" x14ac:dyDescent="0.3">
      <c r="E225" s="469"/>
      <c r="F225" s="499">
        <v>13</v>
      </c>
      <c r="G225" s="499">
        <v>6</v>
      </c>
      <c r="H225" s="498">
        <f t="shared" si="27"/>
        <v>0</v>
      </c>
      <c r="K225" s="498">
        <f t="shared" si="28"/>
        <v>9</v>
      </c>
      <c r="N225" s="498">
        <f t="shared" si="29"/>
        <v>4</v>
      </c>
      <c r="Q225" s="487">
        <f t="shared" si="30"/>
        <v>0</v>
      </c>
      <c r="W225">
        <f t="shared" si="31"/>
        <v>13</v>
      </c>
      <c r="Y225" s="497">
        <v>13</v>
      </c>
      <c r="Z225" s="497">
        <v>6</v>
      </c>
      <c r="AA225" s="491">
        <v>0</v>
      </c>
      <c r="AB225" s="490">
        <v>9</v>
      </c>
      <c r="AC225" s="489">
        <v>4</v>
      </c>
      <c r="AD225" s="488">
        <v>0</v>
      </c>
      <c r="AF225" t="str">
        <f t="shared" si="32"/>
        <v>SI</v>
      </c>
      <c r="AG225" t="str">
        <f t="shared" si="33"/>
        <v>SI</v>
      </c>
      <c r="AH225" t="str">
        <f t="shared" si="34"/>
        <v>SI</v>
      </c>
      <c r="AI225" t="str">
        <f t="shared" si="35"/>
        <v>SI</v>
      </c>
    </row>
    <row r="226" spans="5:35" ht="15.75" thickBot="1" x14ac:dyDescent="0.3">
      <c r="E226" s="469"/>
      <c r="F226" s="499">
        <v>14</v>
      </c>
      <c r="G226" s="499">
        <v>6</v>
      </c>
      <c r="H226" s="498">
        <f t="shared" si="27"/>
        <v>0</v>
      </c>
      <c r="K226" s="498">
        <f t="shared" si="28"/>
        <v>9</v>
      </c>
      <c r="N226" s="498">
        <f t="shared" si="29"/>
        <v>5</v>
      </c>
      <c r="Q226" s="487">
        <f t="shared" si="30"/>
        <v>0</v>
      </c>
      <c r="W226">
        <f t="shared" si="31"/>
        <v>14</v>
      </c>
      <c r="Y226" s="497">
        <v>14</v>
      </c>
      <c r="Z226" s="497">
        <v>6</v>
      </c>
      <c r="AA226" s="491">
        <v>0</v>
      </c>
      <c r="AB226" s="490">
        <v>9</v>
      </c>
      <c r="AC226" s="489">
        <v>5</v>
      </c>
      <c r="AD226" s="488">
        <v>0</v>
      </c>
      <c r="AF226" t="str">
        <f t="shared" si="32"/>
        <v>SI</v>
      </c>
      <c r="AG226" t="str">
        <f t="shared" si="33"/>
        <v>SI</v>
      </c>
      <c r="AH226" t="str">
        <f t="shared" si="34"/>
        <v>SI</v>
      </c>
      <c r="AI226" t="str">
        <f t="shared" si="35"/>
        <v>SI</v>
      </c>
    </row>
    <row r="227" spans="5:35" ht="15.75" thickBot="1" x14ac:dyDescent="0.3">
      <c r="E227" s="469"/>
      <c r="F227" s="499">
        <v>15</v>
      </c>
      <c r="G227" s="499">
        <v>6</v>
      </c>
      <c r="H227" s="498">
        <f t="shared" si="27"/>
        <v>0</v>
      </c>
      <c r="K227" s="498">
        <f t="shared" si="28"/>
        <v>9</v>
      </c>
      <c r="N227" s="498">
        <f t="shared" si="29"/>
        <v>5</v>
      </c>
      <c r="Q227" s="487">
        <f t="shared" si="30"/>
        <v>1</v>
      </c>
      <c r="W227">
        <f t="shared" si="31"/>
        <v>15</v>
      </c>
      <c r="Y227" s="497">
        <v>15</v>
      </c>
      <c r="Z227" s="497">
        <v>6</v>
      </c>
      <c r="AA227" s="491">
        <v>0</v>
      </c>
      <c r="AB227" s="490">
        <v>9</v>
      </c>
      <c r="AC227" s="489">
        <v>5</v>
      </c>
      <c r="AD227" s="488">
        <v>1</v>
      </c>
      <c r="AF227" t="str">
        <f t="shared" si="32"/>
        <v>SI</v>
      </c>
      <c r="AG227" t="str">
        <f t="shared" si="33"/>
        <v>SI</v>
      </c>
      <c r="AH227" t="str">
        <f t="shared" si="34"/>
        <v>SI</v>
      </c>
      <c r="AI227" t="str">
        <f t="shared" si="35"/>
        <v>SI</v>
      </c>
    </row>
    <row r="228" spans="5:35" ht="15.75" thickBot="1" x14ac:dyDescent="0.3">
      <c r="E228" s="469"/>
      <c r="F228" s="499">
        <v>16</v>
      </c>
      <c r="G228" s="499">
        <v>6</v>
      </c>
      <c r="H228" s="498">
        <f t="shared" si="27"/>
        <v>0</v>
      </c>
      <c r="K228" s="498">
        <f t="shared" si="28"/>
        <v>9</v>
      </c>
      <c r="N228" s="498">
        <f t="shared" si="29"/>
        <v>5</v>
      </c>
      <c r="Q228" s="487">
        <f t="shared" si="30"/>
        <v>2</v>
      </c>
      <c r="W228">
        <f t="shared" si="31"/>
        <v>16</v>
      </c>
      <c r="Y228" s="497">
        <v>16</v>
      </c>
      <c r="Z228" s="497">
        <v>6</v>
      </c>
      <c r="AA228" s="491">
        <v>0</v>
      </c>
      <c r="AB228" s="490">
        <v>9</v>
      </c>
      <c r="AC228" s="489">
        <v>5</v>
      </c>
      <c r="AD228" s="488">
        <v>2</v>
      </c>
      <c r="AF228" t="str">
        <f t="shared" si="32"/>
        <v>SI</v>
      </c>
      <c r="AG228" t="str">
        <f t="shared" si="33"/>
        <v>SI</v>
      </c>
      <c r="AH228" t="str">
        <f t="shared" si="34"/>
        <v>SI</v>
      </c>
      <c r="AI228" t="str">
        <f t="shared" si="35"/>
        <v>SI</v>
      </c>
    </row>
    <row r="229" spans="5:35" ht="15.75" thickBot="1" x14ac:dyDescent="0.3">
      <c r="E229" s="469"/>
      <c r="F229" s="499">
        <v>17</v>
      </c>
      <c r="G229" s="499">
        <v>6</v>
      </c>
      <c r="H229" s="498">
        <f t="shared" si="27"/>
        <v>0</v>
      </c>
      <c r="K229" s="498">
        <f t="shared" si="28"/>
        <v>9</v>
      </c>
      <c r="N229" s="498">
        <f t="shared" si="29"/>
        <v>5</v>
      </c>
      <c r="Q229" s="487">
        <f t="shared" si="30"/>
        <v>3</v>
      </c>
      <c r="W229">
        <f t="shared" si="31"/>
        <v>17</v>
      </c>
      <c r="Y229" s="497">
        <v>17</v>
      </c>
      <c r="Z229" s="497">
        <v>6</v>
      </c>
      <c r="AA229" s="491">
        <v>0</v>
      </c>
      <c r="AB229" s="490">
        <v>9</v>
      </c>
      <c r="AC229" s="489">
        <v>5</v>
      </c>
      <c r="AD229" s="488">
        <v>3</v>
      </c>
      <c r="AF229" t="str">
        <f t="shared" si="32"/>
        <v>SI</v>
      </c>
      <c r="AG229" t="str">
        <f t="shared" si="33"/>
        <v>SI</v>
      </c>
      <c r="AH229" t="str">
        <f t="shared" si="34"/>
        <v>SI</v>
      </c>
      <c r="AI229" t="str">
        <f t="shared" si="35"/>
        <v>SI</v>
      </c>
    </row>
    <row r="230" spans="5:35" ht="15.75" thickBot="1" x14ac:dyDescent="0.3">
      <c r="E230" s="469"/>
      <c r="F230" s="499">
        <v>18</v>
      </c>
      <c r="G230" s="499">
        <v>6</v>
      </c>
      <c r="H230" s="498">
        <f t="shared" si="27"/>
        <v>0</v>
      </c>
      <c r="K230" s="498">
        <f t="shared" si="28"/>
        <v>9</v>
      </c>
      <c r="N230" s="498">
        <f t="shared" si="29"/>
        <v>5</v>
      </c>
      <c r="Q230" s="487">
        <f t="shared" si="30"/>
        <v>4</v>
      </c>
      <c r="W230">
        <f t="shared" si="31"/>
        <v>18</v>
      </c>
      <c r="Y230" s="497">
        <v>18</v>
      </c>
      <c r="Z230" s="497">
        <v>6</v>
      </c>
      <c r="AA230" s="491">
        <v>0</v>
      </c>
      <c r="AB230" s="490">
        <v>9</v>
      </c>
      <c r="AC230" s="489">
        <v>5</v>
      </c>
      <c r="AD230" s="488">
        <v>4</v>
      </c>
      <c r="AF230" t="str">
        <f t="shared" si="32"/>
        <v>SI</v>
      </c>
      <c r="AG230" t="str">
        <f t="shared" si="33"/>
        <v>SI</v>
      </c>
      <c r="AH230" t="str">
        <f t="shared" si="34"/>
        <v>SI</v>
      </c>
      <c r="AI230" t="str">
        <f t="shared" si="35"/>
        <v>SI</v>
      </c>
    </row>
    <row r="231" spans="5:35" ht="15.75" thickBot="1" x14ac:dyDescent="0.3">
      <c r="E231" s="469"/>
      <c r="F231" s="499">
        <v>19</v>
      </c>
      <c r="G231" s="499">
        <v>6</v>
      </c>
      <c r="H231" s="498">
        <f t="shared" si="27"/>
        <v>0</v>
      </c>
      <c r="K231" s="498">
        <f t="shared" si="28"/>
        <v>9</v>
      </c>
      <c r="N231" s="498">
        <f t="shared" si="29"/>
        <v>5</v>
      </c>
      <c r="Q231" s="487">
        <f t="shared" si="30"/>
        <v>5</v>
      </c>
      <c r="W231">
        <f t="shared" si="31"/>
        <v>19</v>
      </c>
      <c r="Y231" s="497">
        <v>19</v>
      </c>
      <c r="Z231" s="497">
        <v>6</v>
      </c>
      <c r="AA231" s="491">
        <v>0</v>
      </c>
      <c r="AB231" s="490">
        <v>9</v>
      </c>
      <c r="AC231" s="489">
        <v>5</v>
      </c>
      <c r="AD231" s="488">
        <v>5</v>
      </c>
      <c r="AF231" t="str">
        <f t="shared" si="32"/>
        <v>SI</v>
      </c>
      <c r="AG231" t="str">
        <f t="shared" si="33"/>
        <v>SI</v>
      </c>
      <c r="AH231" t="str">
        <f t="shared" si="34"/>
        <v>SI</v>
      </c>
      <c r="AI231" t="str">
        <f t="shared" si="35"/>
        <v>SI</v>
      </c>
    </row>
    <row r="232" spans="5:35" ht="15.75" thickBot="1" x14ac:dyDescent="0.3">
      <c r="E232" s="469"/>
      <c r="F232" s="499">
        <v>20</v>
      </c>
      <c r="G232" s="499">
        <v>6</v>
      </c>
      <c r="H232" s="498">
        <f t="shared" si="27"/>
        <v>0</v>
      </c>
      <c r="K232" s="498">
        <f t="shared" si="28"/>
        <v>9</v>
      </c>
      <c r="N232" s="498">
        <f t="shared" si="29"/>
        <v>5</v>
      </c>
      <c r="Q232" s="487">
        <f t="shared" si="30"/>
        <v>6</v>
      </c>
      <c r="W232">
        <f t="shared" si="31"/>
        <v>20</v>
      </c>
      <c r="Y232" s="497">
        <v>20</v>
      </c>
      <c r="Z232" s="497">
        <v>6</v>
      </c>
      <c r="AA232" s="491">
        <v>0</v>
      </c>
      <c r="AB232" s="490">
        <v>9</v>
      </c>
      <c r="AC232" s="489">
        <v>5</v>
      </c>
      <c r="AD232" s="488">
        <v>6</v>
      </c>
      <c r="AF232" t="str">
        <f t="shared" si="32"/>
        <v>SI</v>
      </c>
      <c r="AG232" t="str">
        <f t="shared" si="33"/>
        <v>SI</v>
      </c>
      <c r="AH232" t="str">
        <f t="shared" si="34"/>
        <v>SI</v>
      </c>
      <c r="AI232" t="str">
        <f t="shared" si="35"/>
        <v>SI</v>
      </c>
    </row>
    <row r="233" spans="5:35" ht="15.75" thickBot="1" x14ac:dyDescent="0.3">
      <c r="E233" s="469"/>
      <c r="F233" s="499">
        <v>21</v>
      </c>
      <c r="G233" s="499">
        <v>6</v>
      </c>
      <c r="H233" s="498">
        <f t="shared" si="27"/>
        <v>0</v>
      </c>
      <c r="K233" s="498">
        <f t="shared" si="28"/>
        <v>9</v>
      </c>
      <c r="N233" s="498">
        <f t="shared" si="29"/>
        <v>5</v>
      </c>
      <c r="Q233" s="487">
        <f t="shared" si="30"/>
        <v>7</v>
      </c>
      <c r="W233">
        <f t="shared" si="31"/>
        <v>21</v>
      </c>
      <c r="Y233" s="497">
        <v>21</v>
      </c>
      <c r="Z233" s="497">
        <v>6</v>
      </c>
      <c r="AA233" s="491">
        <v>0</v>
      </c>
      <c r="AB233" s="490">
        <v>9</v>
      </c>
      <c r="AC233" s="489">
        <v>5</v>
      </c>
      <c r="AD233" s="488">
        <v>7</v>
      </c>
      <c r="AF233" t="str">
        <f t="shared" si="32"/>
        <v>SI</v>
      </c>
      <c r="AG233" t="str">
        <f t="shared" si="33"/>
        <v>SI</v>
      </c>
      <c r="AH233" t="str">
        <f t="shared" si="34"/>
        <v>SI</v>
      </c>
      <c r="AI233" t="str">
        <f t="shared" si="35"/>
        <v>SI</v>
      </c>
    </row>
    <row r="234" spans="5:35" ht="15.75" thickBot="1" x14ac:dyDescent="0.3">
      <c r="E234" s="469"/>
      <c r="F234" s="499">
        <v>22</v>
      </c>
      <c r="G234" s="499">
        <v>6</v>
      </c>
      <c r="H234" s="498">
        <f t="shared" si="27"/>
        <v>0</v>
      </c>
      <c r="K234" s="498">
        <f t="shared" si="28"/>
        <v>9</v>
      </c>
      <c r="N234" s="498">
        <f t="shared" si="29"/>
        <v>5</v>
      </c>
      <c r="Q234" s="487">
        <f t="shared" si="30"/>
        <v>8</v>
      </c>
      <c r="W234">
        <f t="shared" si="31"/>
        <v>22</v>
      </c>
      <c r="Y234" s="497">
        <v>22</v>
      </c>
      <c r="Z234" s="497">
        <v>6</v>
      </c>
      <c r="AA234" s="491">
        <v>0</v>
      </c>
      <c r="AB234" s="490">
        <v>9</v>
      </c>
      <c r="AC234" s="489">
        <v>5</v>
      </c>
      <c r="AD234" s="488">
        <v>8</v>
      </c>
      <c r="AF234" t="str">
        <f t="shared" si="32"/>
        <v>SI</v>
      </c>
      <c r="AG234" t="str">
        <f t="shared" si="33"/>
        <v>SI</v>
      </c>
      <c r="AH234" t="str">
        <f t="shared" si="34"/>
        <v>SI</v>
      </c>
      <c r="AI234" t="str">
        <f t="shared" si="35"/>
        <v>SI</v>
      </c>
    </row>
    <row r="235" spans="5:35" ht="15.75" thickBot="1" x14ac:dyDescent="0.3">
      <c r="E235" s="469"/>
      <c r="F235" s="499">
        <v>23</v>
      </c>
      <c r="G235" s="499">
        <v>6</v>
      </c>
      <c r="H235" s="498">
        <f t="shared" si="27"/>
        <v>0</v>
      </c>
      <c r="K235" s="498">
        <f t="shared" si="28"/>
        <v>9</v>
      </c>
      <c r="N235" s="498">
        <f t="shared" si="29"/>
        <v>5</v>
      </c>
      <c r="Q235" s="487">
        <f t="shared" si="30"/>
        <v>9</v>
      </c>
      <c r="W235">
        <f t="shared" si="31"/>
        <v>23</v>
      </c>
      <c r="Y235" s="497">
        <v>23</v>
      </c>
      <c r="Z235" s="497">
        <v>6</v>
      </c>
      <c r="AA235" s="491">
        <v>0</v>
      </c>
      <c r="AB235" s="490">
        <v>9</v>
      </c>
      <c r="AC235" s="489">
        <v>5</v>
      </c>
      <c r="AD235" s="488">
        <v>9</v>
      </c>
      <c r="AF235" t="str">
        <f t="shared" si="32"/>
        <v>SI</v>
      </c>
      <c r="AG235" t="str">
        <f t="shared" si="33"/>
        <v>SI</v>
      </c>
      <c r="AH235" t="str">
        <f t="shared" si="34"/>
        <v>SI</v>
      </c>
      <c r="AI235" t="str">
        <f t="shared" si="35"/>
        <v>SI</v>
      </c>
    </row>
    <row r="236" spans="5:35" ht="15.75" thickBot="1" x14ac:dyDescent="0.3">
      <c r="E236" s="469"/>
      <c r="F236" s="499">
        <v>24</v>
      </c>
      <c r="G236" s="499">
        <v>6</v>
      </c>
      <c r="H236" s="498">
        <f t="shared" si="27"/>
        <v>0</v>
      </c>
      <c r="K236" s="498">
        <f t="shared" si="28"/>
        <v>9</v>
      </c>
      <c r="N236" s="498">
        <f t="shared" si="29"/>
        <v>5</v>
      </c>
      <c r="Q236" s="487">
        <f t="shared" si="30"/>
        <v>10</v>
      </c>
      <c r="W236">
        <f t="shared" si="31"/>
        <v>24</v>
      </c>
      <c r="Y236" s="497">
        <v>24</v>
      </c>
      <c r="Z236" s="497">
        <v>6</v>
      </c>
      <c r="AA236" s="491">
        <v>0</v>
      </c>
      <c r="AB236" s="490">
        <v>9</v>
      </c>
      <c r="AC236" s="489">
        <v>5</v>
      </c>
      <c r="AD236" s="488">
        <v>10</v>
      </c>
      <c r="AF236" t="str">
        <f t="shared" si="32"/>
        <v>SI</v>
      </c>
      <c r="AG236" t="str">
        <f t="shared" si="33"/>
        <v>SI</v>
      </c>
      <c r="AH236" t="str">
        <f t="shared" si="34"/>
        <v>SI</v>
      </c>
      <c r="AI236" t="str">
        <f t="shared" si="35"/>
        <v>SI</v>
      </c>
    </row>
    <row r="237" spans="5:35" ht="15.75" thickBot="1" x14ac:dyDescent="0.3">
      <c r="E237" s="469"/>
      <c r="F237" s="499">
        <v>25</v>
      </c>
      <c r="G237" s="499">
        <v>6</v>
      </c>
      <c r="H237" s="498">
        <f t="shared" si="27"/>
        <v>0</v>
      </c>
      <c r="K237" s="498">
        <f t="shared" si="28"/>
        <v>9</v>
      </c>
      <c r="N237" s="498">
        <f t="shared" si="29"/>
        <v>5</v>
      </c>
      <c r="Q237" s="487">
        <f t="shared" si="30"/>
        <v>11</v>
      </c>
      <c r="W237">
        <f t="shared" si="31"/>
        <v>25</v>
      </c>
      <c r="Y237" s="497">
        <v>25</v>
      </c>
      <c r="Z237" s="497">
        <v>6</v>
      </c>
      <c r="AA237" s="491">
        <v>0</v>
      </c>
      <c r="AB237" s="490">
        <v>9</v>
      </c>
      <c r="AC237" s="489">
        <v>5</v>
      </c>
      <c r="AD237" s="488">
        <v>11</v>
      </c>
      <c r="AF237" t="str">
        <f t="shared" si="32"/>
        <v>SI</v>
      </c>
      <c r="AG237" t="str">
        <f t="shared" si="33"/>
        <v>SI</v>
      </c>
      <c r="AH237" t="str">
        <f t="shared" si="34"/>
        <v>SI</v>
      </c>
      <c r="AI237" t="str">
        <f t="shared" si="35"/>
        <v>SI</v>
      </c>
    </row>
    <row r="238" spans="5:35" ht="15.75" thickBot="1" x14ac:dyDescent="0.3">
      <c r="E238" s="469"/>
      <c r="F238" s="499">
        <v>26</v>
      </c>
      <c r="G238" s="499">
        <v>6</v>
      </c>
      <c r="H238" s="498">
        <f t="shared" si="27"/>
        <v>0</v>
      </c>
      <c r="K238" s="498">
        <f t="shared" si="28"/>
        <v>9</v>
      </c>
      <c r="N238" s="498">
        <f t="shared" si="29"/>
        <v>5</v>
      </c>
      <c r="Q238" s="487">
        <f t="shared" si="30"/>
        <v>12</v>
      </c>
      <c r="W238">
        <f t="shared" si="31"/>
        <v>26</v>
      </c>
      <c r="Y238" s="497">
        <v>26</v>
      </c>
      <c r="Z238" s="497">
        <v>6</v>
      </c>
      <c r="AA238" s="491">
        <v>0</v>
      </c>
      <c r="AB238" s="490">
        <v>9</v>
      </c>
      <c r="AC238" s="489">
        <v>5</v>
      </c>
      <c r="AD238" s="488">
        <v>12</v>
      </c>
      <c r="AF238" t="str">
        <f t="shared" si="32"/>
        <v>SI</v>
      </c>
      <c r="AG238" t="str">
        <f t="shared" si="33"/>
        <v>SI</v>
      </c>
      <c r="AH238" t="str">
        <f t="shared" si="34"/>
        <v>SI</v>
      </c>
      <c r="AI238" t="str">
        <f t="shared" si="35"/>
        <v>SI</v>
      </c>
    </row>
    <row r="239" spans="5:35" ht="15.75" thickBot="1" x14ac:dyDescent="0.3">
      <c r="E239" s="469"/>
      <c r="F239" s="499">
        <v>27</v>
      </c>
      <c r="G239" s="499">
        <v>6</v>
      </c>
      <c r="H239" s="498">
        <f t="shared" si="27"/>
        <v>0</v>
      </c>
      <c r="K239" s="498">
        <f t="shared" si="28"/>
        <v>9</v>
      </c>
      <c r="N239" s="498">
        <f t="shared" si="29"/>
        <v>5</v>
      </c>
      <c r="Q239" s="487">
        <f t="shared" si="30"/>
        <v>13</v>
      </c>
      <c r="W239">
        <f t="shared" si="31"/>
        <v>27</v>
      </c>
      <c r="Y239" s="497">
        <v>27</v>
      </c>
      <c r="Z239" s="497">
        <v>6</v>
      </c>
      <c r="AA239" s="491">
        <v>0</v>
      </c>
      <c r="AB239" s="490">
        <v>9</v>
      </c>
      <c r="AC239" s="489">
        <v>5</v>
      </c>
      <c r="AD239" s="488">
        <v>13</v>
      </c>
      <c r="AF239" t="str">
        <f t="shared" si="32"/>
        <v>SI</v>
      </c>
      <c r="AG239" t="str">
        <f t="shared" si="33"/>
        <v>SI</v>
      </c>
      <c r="AH239" t="str">
        <f t="shared" si="34"/>
        <v>SI</v>
      </c>
      <c r="AI239" t="str">
        <f t="shared" si="35"/>
        <v>SI</v>
      </c>
    </row>
    <row r="240" spans="5:35" ht="15.75" thickBot="1" x14ac:dyDescent="0.3">
      <c r="E240" s="469"/>
      <c r="F240" s="499">
        <v>28</v>
      </c>
      <c r="G240" s="499">
        <v>6</v>
      </c>
      <c r="H240" s="498">
        <f t="shared" si="27"/>
        <v>0</v>
      </c>
      <c r="K240" s="498">
        <f t="shared" si="28"/>
        <v>9</v>
      </c>
      <c r="N240" s="498">
        <f t="shared" si="29"/>
        <v>5</v>
      </c>
      <c r="Q240" s="487">
        <f t="shared" si="30"/>
        <v>14</v>
      </c>
      <c r="W240">
        <f t="shared" si="31"/>
        <v>28</v>
      </c>
      <c r="Y240" s="497">
        <v>28</v>
      </c>
      <c r="Z240" s="497">
        <v>6</v>
      </c>
      <c r="AA240" s="491">
        <v>0</v>
      </c>
      <c r="AB240" s="490">
        <v>9</v>
      </c>
      <c r="AC240" s="489">
        <v>5</v>
      </c>
      <c r="AD240" s="488">
        <v>14</v>
      </c>
      <c r="AF240" t="str">
        <f t="shared" si="32"/>
        <v>SI</v>
      </c>
      <c r="AG240" t="str">
        <f t="shared" si="33"/>
        <v>SI</v>
      </c>
      <c r="AH240" t="str">
        <f t="shared" si="34"/>
        <v>SI</v>
      </c>
      <c r="AI240" t="str">
        <f t="shared" si="35"/>
        <v>SI</v>
      </c>
    </row>
    <row r="241" spans="5:35" ht="15.75" thickBot="1" x14ac:dyDescent="0.3">
      <c r="E241" s="469"/>
      <c r="F241" s="499">
        <v>29</v>
      </c>
      <c r="G241" s="499">
        <v>6</v>
      </c>
      <c r="H241" s="498">
        <f t="shared" si="27"/>
        <v>0</v>
      </c>
      <c r="K241" s="498">
        <f t="shared" si="28"/>
        <v>9</v>
      </c>
      <c r="N241" s="498">
        <f t="shared" si="29"/>
        <v>5</v>
      </c>
      <c r="Q241" s="487">
        <f t="shared" si="30"/>
        <v>15</v>
      </c>
      <c r="W241">
        <f t="shared" si="31"/>
        <v>29</v>
      </c>
      <c r="Y241" s="497">
        <v>29</v>
      </c>
      <c r="Z241" s="497">
        <v>6</v>
      </c>
      <c r="AA241" s="491">
        <v>0</v>
      </c>
      <c r="AB241" s="490">
        <v>9</v>
      </c>
      <c r="AC241" s="489">
        <v>5</v>
      </c>
      <c r="AD241" s="488">
        <v>15</v>
      </c>
      <c r="AF241" t="str">
        <f t="shared" si="32"/>
        <v>SI</v>
      </c>
      <c r="AG241" t="str">
        <f t="shared" si="33"/>
        <v>SI</v>
      </c>
      <c r="AH241" t="str">
        <f t="shared" si="34"/>
        <v>SI</v>
      </c>
      <c r="AI241" t="str">
        <f t="shared" si="35"/>
        <v>SI</v>
      </c>
    </row>
    <row r="242" spans="5:35" ht="15.75" thickBot="1" x14ac:dyDescent="0.3">
      <c r="E242" s="469"/>
      <c r="F242" s="499">
        <v>30</v>
      </c>
      <c r="G242" s="499">
        <v>6</v>
      </c>
      <c r="H242" s="498">
        <f t="shared" si="27"/>
        <v>0</v>
      </c>
      <c r="K242" s="498">
        <f t="shared" si="28"/>
        <v>9</v>
      </c>
      <c r="N242" s="498">
        <f t="shared" si="29"/>
        <v>5</v>
      </c>
      <c r="Q242" s="487">
        <f t="shared" si="30"/>
        <v>16</v>
      </c>
      <c r="W242">
        <f t="shared" si="31"/>
        <v>30</v>
      </c>
      <c r="Y242" s="497">
        <v>30</v>
      </c>
      <c r="Z242" s="497">
        <v>6</v>
      </c>
      <c r="AA242" s="491">
        <v>0</v>
      </c>
      <c r="AB242" s="490">
        <v>9</v>
      </c>
      <c r="AC242" s="489">
        <v>5</v>
      </c>
      <c r="AD242" s="488">
        <v>16</v>
      </c>
      <c r="AF242" t="str">
        <f t="shared" si="32"/>
        <v>SI</v>
      </c>
      <c r="AG242" t="str">
        <f t="shared" si="33"/>
        <v>SI</v>
      </c>
      <c r="AH242" t="str">
        <f t="shared" si="34"/>
        <v>SI</v>
      </c>
      <c r="AI242" t="str">
        <f t="shared" si="35"/>
        <v>SI</v>
      </c>
    </row>
    <row r="243" spans="5:35" ht="15.75" thickBot="1" x14ac:dyDescent="0.3">
      <c r="E243" s="469"/>
      <c r="F243" s="499">
        <v>31</v>
      </c>
      <c r="G243" s="499">
        <v>6</v>
      </c>
      <c r="H243" s="498">
        <f t="shared" si="27"/>
        <v>0</v>
      </c>
      <c r="K243" s="498">
        <f t="shared" si="28"/>
        <v>9</v>
      </c>
      <c r="N243" s="498">
        <f t="shared" si="29"/>
        <v>5</v>
      </c>
      <c r="Q243" s="487">
        <f t="shared" si="30"/>
        <v>16</v>
      </c>
      <c r="W243">
        <f t="shared" si="31"/>
        <v>30</v>
      </c>
      <c r="Y243" s="497">
        <v>31</v>
      </c>
      <c r="Z243" s="497">
        <v>6</v>
      </c>
      <c r="AA243" s="491">
        <v>0</v>
      </c>
      <c r="AB243" s="490">
        <v>9</v>
      </c>
      <c r="AC243" s="489">
        <v>5</v>
      </c>
      <c r="AD243" s="488">
        <v>17</v>
      </c>
      <c r="AF243" t="str">
        <f t="shared" si="32"/>
        <v>SI</v>
      </c>
      <c r="AG243" t="str">
        <f t="shared" si="33"/>
        <v>SI</v>
      </c>
      <c r="AH243" t="str">
        <f t="shared" si="34"/>
        <v>SI</v>
      </c>
      <c r="AI243" t="str">
        <f t="shared" si="35"/>
        <v>NO</v>
      </c>
    </row>
    <row r="244" spans="5:35" ht="15.75" thickBot="1" x14ac:dyDescent="0.3">
      <c r="E244" s="469"/>
      <c r="F244" s="499">
        <v>32</v>
      </c>
      <c r="G244" s="499">
        <v>6</v>
      </c>
      <c r="H244" s="498">
        <f t="shared" si="27"/>
        <v>0</v>
      </c>
      <c r="K244" s="498">
        <f t="shared" si="28"/>
        <v>9</v>
      </c>
      <c r="N244" s="498">
        <f t="shared" si="29"/>
        <v>5</v>
      </c>
      <c r="Q244" s="487">
        <f t="shared" si="30"/>
        <v>16</v>
      </c>
      <c r="W244">
        <f t="shared" si="31"/>
        <v>30</v>
      </c>
      <c r="Y244" s="497">
        <v>32</v>
      </c>
      <c r="Z244" s="497">
        <v>6</v>
      </c>
      <c r="AA244" s="491">
        <v>0</v>
      </c>
      <c r="AB244" s="490">
        <v>9</v>
      </c>
      <c r="AC244" s="489">
        <v>5</v>
      </c>
      <c r="AD244" s="488">
        <v>18</v>
      </c>
      <c r="AF244" t="str">
        <f t="shared" si="32"/>
        <v>SI</v>
      </c>
      <c r="AG244" t="str">
        <f t="shared" si="33"/>
        <v>SI</v>
      </c>
      <c r="AH244" t="str">
        <f t="shared" si="34"/>
        <v>SI</v>
      </c>
      <c r="AI244" t="str">
        <f t="shared" si="35"/>
        <v>NO</v>
      </c>
    </row>
    <row r="245" spans="5:35" ht="15.75" thickBot="1" x14ac:dyDescent="0.3">
      <c r="E245" s="469"/>
      <c r="F245" s="496">
        <v>33</v>
      </c>
      <c r="G245" s="496">
        <v>6</v>
      </c>
      <c r="H245" s="495">
        <f t="shared" si="27"/>
        <v>0</v>
      </c>
      <c r="I245" s="494"/>
      <c r="J245" s="494"/>
      <c r="K245" s="495">
        <f t="shared" si="28"/>
        <v>9</v>
      </c>
      <c r="L245" s="494"/>
      <c r="M245" s="494"/>
      <c r="N245" s="495">
        <f t="shared" si="29"/>
        <v>5</v>
      </c>
      <c r="O245" s="494"/>
      <c r="P245" s="494"/>
      <c r="Q245" s="493">
        <f t="shared" si="30"/>
        <v>16</v>
      </c>
      <c r="W245">
        <f t="shared" si="31"/>
        <v>30</v>
      </c>
      <c r="Y245" s="497">
        <v>33</v>
      </c>
      <c r="Z245" s="497">
        <v>6</v>
      </c>
      <c r="AA245" s="491">
        <v>0</v>
      </c>
      <c r="AB245" s="490">
        <v>9</v>
      </c>
      <c r="AC245" s="489">
        <v>5</v>
      </c>
      <c r="AD245" s="488">
        <v>19</v>
      </c>
      <c r="AF245" t="str">
        <f t="shared" si="32"/>
        <v>SI</v>
      </c>
      <c r="AG245" t="str">
        <f t="shared" si="33"/>
        <v>SI</v>
      </c>
      <c r="AH245" t="str">
        <f t="shared" si="34"/>
        <v>SI</v>
      </c>
      <c r="AI245" t="str">
        <f t="shared" si="35"/>
        <v>NO</v>
      </c>
    </row>
    <row r="246" spans="5:35" ht="16.5" thickTop="1" thickBot="1" x14ac:dyDescent="0.3">
      <c r="E246" s="469"/>
      <c r="F246" s="499">
        <v>0</v>
      </c>
      <c r="G246" s="499">
        <v>7</v>
      </c>
      <c r="H246" s="498">
        <f t="shared" si="27"/>
        <v>0</v>
      </c>
      <c r="K246" s="498">
        <f t="shared" si="28"/>
        <v>0</v>
      </c>
      <c r="N246" s="498">
        <f t="shared" si="29"/>
        <v>0</v>
      </c>
      <c r="Q246" s="487">
        <f t="shared" si="30"/>
        <v>0</v>
      </c>
      <c r="W246">
        <f t="shared" si="31"/>
        <v>0</v>
      </c>
      <c r="Y246" s="497">
        <v>0</v>
      </c>
      <c r="Z246" s="497">
        <v>7</v>
      </c>
      <c r="AA246" s="491">
        <v>0</v>
      </c>
      <c r="AB246" s="490">
        <v>0</v>
      </c>
      <c r="AC246" s="489">
        <v>0</v>
      </c>
      <c r="AD246" s="488">
        <v>0</v>
      </c>
      <c r="AF246" t="str">
        <f t="shared" si="32"/>
        <v>SI</v>
      </c>
      <c r="AG246" t="str">
        <f t="shared" si="33"/>
        <v>SI</v>
      </c>
      <c r="AH246" t="str">
        <f t="shared" si="34"/>
        <v>SI</v>
      </c>
      <c r="AI246" t="str">
        <f t="shared" si="35"/>
        <v>SI</v>
      </c>
    </row>
    <row r="247" spans="5:35" ht="15.75" thickBot="1" x14ac:dyDescent="0.3">
      <c r="E247" s="469"/>
      <c r="F247" s="499">
        <v>1</v>
      </c>
      <c r="G247" s="499">
        <v>7</v>
      </c>
      <c r="H247" s="498">
        <f t="shared" si="27"/>
        <v>0</v>
      </c>
      <c r="K247" s="498">
        <f t="shared" si="28"/>
        <v>1</v>
      </c>
      <c r="N247" s="498">
        <f t="shared" si="29"/>
        <v>0</v>
      </c>
      <c r="Q247" s="487">
        <f t="shared" si="30"/>
        <v>0</v>
      </c>
      <c r="W247">
        <f t="shared" si="31"/>
        <v>1</v>
      </c>
      <c r="Y247" s="497">
        <v>1</v>
      </c>
      <c r="Z247" s="497">
        <v>7</v>
      </c>
      <c r="AA247" s="491">
        <v>0</v>
      </c>
      <c r="AB247" s="490">
        <v>1</v>
      </c>
      <c r="AC247" s="489">
        <v>0</v>
      </c>
      <c r="AD247" s="488">
        <v>0</v>
      </c>
      <c r="AF247" t="str">
        <f t="shared" si="32"/>
        <v>SI</v>
      </c>
      <c r="AG247" t="str">
        <f t="shared" si="33"/>
        <v>SI</v>
      </c>
      <c r="AH247" t="str">
        <f t="shared" si="34"/>
        <v>SI</v>
      </c>
      <c r="AI247" t="str">
        <f t="shared" si="35"/>
        <v>SI</v>
      </c>
    </row>
    <row r="248" spans="5:35" ht="15.75" thickBot="1" x14ac:dyDescent="0.3">
      <c r="E248" s="469"/>
      <c r="F248" s="499">
        <v>2</v>
      </c>
      <c r="G248" s="499">
        <v>7</v>
      </c>
      <c r="H248" s="498">
        <f t="shared" si="27"/>
        <v>0</v>
      </c>
      <c r="K248" s="498">
        <f t="shared" si="28"/>
        <v>2</v>
      </c>
      <c r="N248" s="498">
        <f t="shared" si="29"/>
        <v>0</v>
      </c>
      <c r="Q248" s="487">
        <f t="shared" si="30"/>
        <v>0</v>
      </c>
      <c r="W248">
        <f t="shared" si="31"/>
        <v>2</v>
      </c>
      <c r="Y248" s="497">
        <v>2</v>
      </c>
      <c r="Z248" s="497">
        <v>7</v>
      </c>
      <c r="AA248" s="491">
        <v>0</v>
      </c>
      <c r="AB248" s="490">
        <v>2</v>
      </c>
      <c r="AC248" s="489">
        <v>0</v>
      </c>
      <c r="AD248" s="488">
        <v>0</v>
      </c>
      <c r="AF248" t="str">
        <f t="shared" si="32"/>
        <v>SI</v>
      </c>
      <c r="AG248" t="str">
        <f t="shared" si="33"/>
        <v>SI</v>
      </c>
      <c r="AH248" t="str">
        <f t="shared" si="34"/>
        <v>SI</v>
      </c>
      <c r="AI248" t="str">
        <f t="shared" si="35"/>
        <v>SI</v>
      </c>
    </row>
    <row r="249" spans="5:35" ht="15.75" thickBot="1" x14ac:dyDescent="0.3">
      <c r="E249" s="469"/>
      <c r="F249" s="499">
        <v>3</v>
      </c>
      <c r="G249" s="499">
        <v>7</v>
      </c>
      <c r="H249" s="498">
        <f t="shared" si="27"/>
        <v>0</v>
      </c>
      <c r="K249" s="498">
        <f t="shared" si="28"/>
        <v>3</v>
      </c>
      <c r="N249" s="498">
        <f t="shared" si="29"/>
        <v>0</v>
      </c>
      <c r="Q249" s="487">
        <f t="shared" si="30"/>
        <v>0</v>
      </c>
      <c r="W249">
        <f t="shared" si="31"/>
        <v>3</v>
      </c>
      <c r="Y249" s="497">
        <v>3</v>
      </c>
      <c r="Z249" s="497">
        <v>7</v>
      </c>
      <c r="AA249" s="491">
        <v>0</v>
      </c>
      <c r="AB249" s="490">
        <v>3</v>
      </c>
      <c r="AC249" s="489">
        <v>0</v>
      </c>
      <c r="AD249" s="488">
        <v>0</v>
      </c>
      <c r="AF249" t="str">
        <f t="shared" si="32"/>
        <v>SI</v>
      </c>
      <c r="AG249" t="str">
        <f t="shared" si="33"/>
        <v>SI</v>
      </c>
      <c r="AH249" t="str">
        <f t="shared" si="34"/>
        <v>SI</v>
      </c>
      <c r="AI249" t="str">
        <f t="shared" si="35"/>
        <v>SI</v>
      </c>
    </row>
    <row r="250" spans="5:35" ht="15.75" thickBot="1" x14ac:dyDescent="0.3">
      <c r="E250" s="469"/>
      <c r="F250" s="499">
        <v>4</v>
      </c>
      <c r="G250" s="499">
        <v>7</v>
      </c>
      <c r="H250" s="498">
        <f t="shared" si="27"/>
        <v>0</v>
      </c>
      <c r="K250" s="498">
        <f t="shared" si="28"/>
        <v>4</v>
      </c>
      <c r="N250" s="498">
        <f t="shared" si="29"/>
        <v>0</v>
      </c>
      <c r="Q250" s="487">
        <f t="shared" si="30"/>
        <v>0</v>
      </c>
      <c r="W250">
        <f t="shared" si="31"/>
        <v>4</v>
      </c>
      <c r="Y250" s="497">
        <v>4</v>
      </c>
      <c r="Z250" s="497">
        <v>7</v>
      </c>
      <c r="AA250" s="491">
        <v>0</v>
      </c>
      <c r="AB250" s="490">
        <v>4</v>
      </c>
      <c r="AC250" s="489">
        <v>0</v>
      </c>
      <c r="AD250" s="488">
        <v>0</v>
      </c>
      <c r="AF250" t="str">
        <f t="shared" si="32"/>
        <v>SI</v>
      </c>
      <c r="AG250" t="str">
        <f t="shared" si="33"/>
        <v>SI</v>
      </c>
      <c r="AH250" t="str">
        <f t="shared" si="34"/>
        <v>SI</v>
      </c>
      <c r="AI250" t="str">
        <f t="shared" si="35"/>
        <v>SI</v>
      </c>
    </row>
    <row r="251" spans="5:35" ht="15.75" thickBot="1" x14ac:dyDescent="0.3">
      <c r="E251" s="469"/>
      <c r="F251" s="499">
        <v>5</v>
      </c>
      <c r="G251" s="499">
        <v>7</v>
      </c>
      <c r="H251" s="498">
        <f t="shared" si="27"/>
        <v>0</v>
      </c>
      <c r="K251" s="498">
        <f t="shared" si="28"/>
        <v>5</v>
      </c>
      <c r="N251" s="498">
        <f t="shared" si="29"/>
        <v>0</v>
      </c>
      <c r="Q251" s="487">
        <f t="shared" si="30"/>
        <v>0</v>
      </c>
      <c r="W251">
        <f t="shared" si="31"/>
        <v>5</v>
      </c>
      <c r="Y251" s="497">
        <v>5</v>
      </c>
      <c r="Z251" s="497">
        <v>7</v>
      </c>
      <c r="AA251" s="491">
        <v>0</v>
      </c>
      <c r="AB251" s="490">
        <v>5</v>
      </c>
      <c r="AC251" s="489">
        <v>0</v>
      </c>
      <c r="AD251" s="488">
        <v>0</v>
      </c>
      <c r="AF251" t="str">
        <f t="shared" si="32"/>
        <v>SI</v>
      </c>
      <c r="AG251" t="str">
        <f t="shared" si="33"/>
        <v>SI</v>
      </c>
      <c r="AH251" t="str">
        <f t="shared" si="34"/>
        <v>SI</v>
      </c>
      <c r="AI251" t="str">
        <f t="shared" si="35"/>
        <v>SI</v>
      </c>
    </row>
    <row r="252" spans="5:35" ht="15.75" thickBot="1" x14ac:dyDescent="0.3">
      <c r="E252" s="469"/>
      <c r="F252" s="499">
        <v>6</v>
      </c>
      <c r="G252" s="499">
        <v>7</v>
      </c>
      <c r="H252" s="498">
        <f t="shared" si="27"/>
        <v>0</v>
      </c>
      <c r="K252" s="498">
        <f t="shared" si="28"/>
        <v>6</v>
      </c>
      <c r="N252" s="498">
        <f t="shared" si="29"/>
        <v>0</v>
      </c>
      <c r="Q252" s="487">
        <f t="shared" si="30"/>
        <v>0</v>
      </c>
      <c r="W252">
        <f t="shared" si="31"/>
        <v>6</v>
      </c>
      <c r="Y252" s="497">
        <v>6</v>
      </c>
      <c r="Z252" s="497">
        <v>7</v>
      </c>
      <c r="AA252" s="491">
        <v>0</v>
      </c>
      <c r="AB252" s="490">
        <v>6</v>
      </c>
      <c r="AC252" s="489">
        <v>0</v>
      </c>
      <c r="AD252" s="488">
        <v>0</v>
      </c>
      <c r="AF252" t="str">
        <f t="shared" si="32"/>
        <v>SI</v>
      </c>
      <c r="AG252" t="str">
        <f t="shared" si="33"/>
        <v>SI</v>
      </c>
      <c r="AH252" t="str">
        <f t="shared" si="34"/>
        <v>SI</v>
      </c>
      <c r="AI252" t="str">
        <f t="shared" si="35"/>
        <v>SI</v>
      </c>
    </row>
    <row r="253" spans="5:35" ht="15.75" thickBot="1" x14ac:dyDescent="0.3">
      <c r="E253" s="469"/>
      <c r="F253" s="499">
        <v>7</v>
      </c>
      <c r="G253" s="499">
        <v>7</v>
      </c>
      <c r="H253" s="498">
        <f t="shared" si="27"/>
        <v>0</v>
      </c>
      <c r="K253" s="498">
        <f t="shared" si="28"/>
        <v>7</v>
      </c>
      <c r="N253" s="498">
        <f t="shared" si="29"/>
        <v>0</v>
      </c>
      <c r="Q253" s="487">
        <f t="shared" si="30"/>
        <v>0</v>
      </c>
      <c r="W253">
        <f t="shared" si="31"/>
        <v>7</v>
      </c>
      <c r="Y253" s="497">
        <v>7</v>
      </c>
      <c r="Z253" s="497">
        <v>7</v>
      </c>
      <c r="AA253" s="491">
        <v>0</v>
      </c>
      <c r="AB253" s="490">
        <v>7</v>
      </c>
      <c r="AC253" s="489">
        <v>0</v>
      </c>
      <c r="AD253" s="488">
        <v>0</v>
      </c>
      <c r="AF253" t="str">
        <f t="shared" si="32"/>
        <v>SI</v>
      </c>
      <c r="AG253" t="str">
        <f t="shared" si="33"/>
        <v>SI</v>
      </c>
      <c r="AH253" t="str">
        <f t="shared" si="34"/>
        <v>SI</v>
      </c>
      <c r="AI253" t="str">
        <f t="shared" si="35"/>
        <v>SI</v>
      </c>
    </row>
    <row r="254" spans="5:35" ht="15.75" thickBot="1" x14ac:dyDescent="0.3">
      <c r="E254" s="469"/>
      <c r="F254" s="499">
        <v>8</v>
      </c>
      <c r="G254" s="499">
        <v>7</v>
      </c>
      <c r="H254" s="498">
        <f t="shared" si="27"/>
        <v>0</v>
      </c>
      <c r="K254" s="498">
        <f t="shared" si="28"/>
        <v>8</v>
      </c>
      <c r="N254" s="498">
        <f t="shared" si="29"/>
        <v>0</v>
      </c>
      <c r="Q254" s="487">
        <f t="shared" si="30"/>
        <v>0</v>
      </c>
      <c r="W254">
        <f t="shared" si="31"/>
        <v>8</v>
      </c>
      <c r="Y254" s="497">
        <v>8</v>
      </c>
      <c r="Z254" s="497">
        <v>7</v>
      </c>
      <c r="AA254" s="491">
        <v>0</v>
      </c>
      <c r="AB254" s="490">
        <v>8</v>
      </c>
      <c r="AC254" s="489">
        <v>0</v>
      </c>
      <c r="AD254" s="488">
        <v>0</v>
      </c>
      <c r="AF254" t="str">
        <f t="shared" si="32"/>
        <v>SI</v>
      </c>
      <c r="AG254" t="str">
        <f t="shared" si="33"/>
        <v>SI</v>
      </c>
      <c r="AH254" t="str">
        <f t="shared" si="34"/>
        <v>SI</v>
      </c>
      <c r="AI254" t="str">
        <f t="shared" si="35"/>
        <v>SI</v>
      </c>
    </row>
    <row r="255" spans="5:35" ht="15.75" thickBot="1" x14ac:dyDescent="0.3">
      <c r="E255" s="469"/>
      <c r="F255" s="499">
        <v>9</v>
      </c>
      <c r="G255" s="499">
        <v>7</v>
      </c>
      <c r="H255" s="498">
        <f t="shared" si="27"/>
        <v>0</v>
      </c>
      <c r="K255" s="498">
        <f t="shared" si="28"/>
        <v>8</v>
      </c>
      <c r="N255" s="498">
        <f t="shared" si="29"/>
        <v>1</v>
      </c>
      <c r="Q255" s="487">
        <f t="shared" si="30"/>
        <v>0</v>
      </c>
      <c r="W255">
        <f t="shared" si="31"/>
        <v>9</v>
      </c>
      <c r="Y255" s="497">
        <v>9</v>
      </c>
      <c r="Z255" s="497">
        <v>7</v>
      </c>
      <c r="AA255" s="491">
        <v>0</v>
      </c>
      <c r="AB255" s="490">
        <v>9</v>
      </c>
      <c r="AC255" s="489">
        <v>0</v>
      </c>
      <c r="AD255" s="488">
        <v>0</v>
      </c>
      <c r="AF255" t="str">
        <f t="shared" si="32"/>
        <v>SI</v>
      </c>
      <c r="AG255" t="str">
        <f t="shared" si="33"/>
        <v>NO</v>
      </c>
      <c r="AH255" t="str">
        <f t="shared" si="34"/>
        <v>NO</v>
      </c>
      <c r="AI255" t="str">
        <f t="shared" si="35"/>
        <v>SI</v>
      </c>
    </row>
    <row r="256" spans="5:35" ht="15.75" thickBot="1" x14ac:dyDescent="0.3">
      <c r="E256" s="469"/>
      <c r="F256" s="499">
        <v>10</v>
      </c>
      <c r="G256" s="499">
        <v>7</v>
      </c>
      <c r="H256" s="498">
        <f t="shared" si="27"/>
        <v>0</v>
      </c>
      <c r="K256" s="498">
        <f t="shared" si="28"/>
        <v>8</v>
      </c>
      <c r="N256" s="498">
        <f t="shared" si="29"/>
        <v>2</v>
      </c>
      <c r="Q256" s="487">
        <f t="shared" si="30"/>
        <v>0</v>
      </c>
      <c r="W256">
        <f t="shared" si="31"/>
        <v>10</v>
      </c>
      <c r="Y256" s="497">
        <v>10</v>
      </c>
      <c r="Z256" s="497">
        <v>7</v>
      </c>
      <c r="AA256" s="491">
        <v>0</v>
      </c>
      <c r="AB256" s="490">
        <v>10</v>
      </c>
      <c r="AC256" s="489">
        <v>0</v>
      </c>
      <c r="AD256" s="488">
        <v>0</v>
      </c>
      <c r="AF256" t="str">
        <f t="shared" si="32"/>
        <v>SI</v>
      </c>
      <c r="AG256" t="str">
        <f t="shared" si="33"/>
        <v>NO</v>
      </c>
      <c r="AH256" t="str">
        <f t="shared" si="34"/>
        <v>NO</v>
      </c>
      <c r="AI256" t="str">
        <f t="shared" si="35"/>
        <v>SI</v>
      </c>
    </row>
    <row r="257" spans="5:35" ht="15.75" thickBot="1" x14ac:dyDescent="0.3">
      <c r="E257" s="469"/>
      <c r="F257" s="499">
        <v>11</v>
      </c>
      <c r="G257" s="499">
        <v>7</v>
      </c>
      <c r="H257" s="498">
        <f t="shared" si="27"/>
        <v>0</v>
      </c>
      <c r="K257" s="498">
        <f t="shared" si="28"/>
        <v>8</v>
      </c>
      <c r="N257" s="498">
        <f t="shared" si="29"/>
        <v>3</v>
      </c>
      <c r="Q257" s="487">
        <f t="shared" si="30"/>
        <v>0</v>
      </c>
      <c r="W257">
        <f t="shared" si="31"/>
        <v>11</v>
      </c>
      <c r="Y257" s="497">
        <v>11</v>
      </c>
      <c r="Z257" s="497">
        <v>7</v>
      </c>
      <c r="AA257" s="491">
        <v>0</v>
      </c>
      <c r="AB257" s="490">
        <v>11</v>
      </c>
      <c r="AC257" s="489">
        <v>0</v>
      </c>
      <c r="AD257" s="488">
        <v>0</v>
      </c>
      <c r="AF257" t="str">
        <f t="shared" si="32"/>
        <v>SI</v>
      </c>
      <c r="AG257" t="str">
        <f t="shared" si="33"/>
        <v>NO</v>
      </c>
      <c r="AH257" t="str">
        <f t="shared" si="34"/>
        <v>NO</v>
      </c>
      <c r="AI257" t="str">
        <f t="shared" si="35"/>
        <v>SI</v>
      </c>
    </row>
    <row r="258" spans="5:35" ht="15.75" thickBot="1" x14ac:dyDescent="0.3">
      <c r="E258" s="469"/>
      <c r="F258" s="499">
        <v>12</v>
      </c>
      <c r="G258" s="499">
        <v>7</v>
      </c>
      <c r="H258" s="498">
        <f t="shared" si="27"/>
        <v>0</v>
      </c>
      <c r="K258" s="498">
        <f t="shared" si="28"/>
        <v>8</v>
      </c>
      <c r="N258" s="498">
        <f t="shared" si="29"/>
        <v>4</v>
      </c>
      <c r="Q258" s="487">
        <f t="shared" si="30"/>
        <v>0</v>
      </c>
      <c r="W258">
        <f t="shared" si="31"/>
        <v>12</v>
      </c>
      <c r="Y258" s="497">
        <v>12</v>
      </c>
      <c r="Z258" s="497">
        <v>7</v>
      </c>
      <c r="AA258" s="491">
        <v>0</v>
      </c>
      <c r="AB258" s="490">
        <v>8</v>
      </c>
      <c r="AC258" s="489">
        <v>4</v>
      </c>
      <c r="AD258" s="488">
        <v>0</v>
      </c>
      <c r="AF258" t="str">
        <f t="shared" si="32"/>
        <v>SI</v>
      </c>
      <c r="AG258" t="str">
        <f t="shared" si="33"/>
        <v>SI</v>
      </c>
      <c r="AH258" t="str">
        <f t="shared" si="34"/>
        <v>SI</v>
      </c>
      <c r="AI258" t="str">
        <f t="shared" si="35"/>
        <v>SI</v>
      </c>
    </row>
    <row r="259" spans="5:35" ht="15.75" thickBot="1" x14ac:dyDescent="0.3">
      <c r="E259" s="469"/>
      <c r="F259" s="499">
        <v>13</v>
      </c>
      <c r="G259" s="499">
        <v>7</v>
      </c>
      <c r="H259" s="498">
        <f t="shared" si="27"/>
        <v>0</v>
      </c>
      <c r="K259" s="498">
        <f t="shared" si="28"/>
        <v>8</v>
      </c>
      <c r="N259" s="498">
        <f t="shared" si="29"/>
        <v>5</v>
      </c>
      <c r="Q259" s="487">
        <f t="shared" si="30"/>
        <v>0</v>
      </c>
      <c r="W259">
        <f t="shared" si="31"/>
        <v>13</v>
      </c>
      <c r="Y259" s="497">
        <v>13</v>
      </c>
      <c r="Z259" s="497">
        <v>7</v>
      </c>
      <c r="AA259" s="491">
        <v>0</v>
      </c>
      <c r="AB259" s="490">
        <v>8</v>
      </c>
      <c r="AC259" s="489">
        <v>5</v>
      </c>
      <c r="AD259" s="488">
        <v>0</v>
      </c>
      <c r="AF259" t="str">
        <f t="shared" si="32"/>
        <v>SI</v>
      </c>
      <c r="AG259" t="str">
        <f t="shared" si="33"/>
        <v>SI</v>
      </c>
      <c r="AH259" t="str">
        <f t="shared" si="34"/>
        <v>SI</v>
      </c>
      <c r="AI259" t="str">
        <f t="shared" si="35"/>
        <v>SI</v>
      </c>
    </row>
    <row r="260" spans="5:35" ht="15.75" thickBot="1" x14ac:dyDescent="0.3">
      <c r="E260" s="469"/>
      <c r="F260" s="499">
        <v>14</v>
      </c>
      <c r="G260" s="499">
        <v>7</v>
      </c>
      <c r="H260" s="498">
        <f t="shared" si="27"/>
        <v>0</v>
      </c>
      <c r="K260" s="498">
        <f t="shared" si="28"/>
        <v>8</v>
      </c>
      <c r="N260" s="498">
        <f t="shared" si="29"/>
        <v>5</v>
      </c>
      <c r="Q260" s="487">
        <f t="shared" si="30"/>
        <v>1</v>
      </c>
      <c r="W260">
        <f t="shared" si="31"/>
        <v>14</v>
      </c>
      <c r="Y260" s="497">
        <v>14</v>
      </c>
      <c r="Z260" s="497">
        <v>7</v>
      </c>
      <c r="AA260" s="491">
        <v>0</v>
      </c>
      <c r="AB260" s="490">
        <v>8</v>
      </c>
      <c r="AC260" s="489">
        <v>5</v>
      </c>
      <c r="AD260" s="488">
        <v>1</v>
      </c>
      <c r="AF260" t="str">
        <f t="shared" si="32"/>
        <v>SI</v>
      </c>
      <c r="AG260" t="str">
        <f t="shared" si="33"/>
        <v>SI</v>
      </c>
      <c r="AH260" t="str">
        <f t="shared" si="34"/>
        <v>SI</v>
      </c>
      <c r="AI260" t="str">
        <f t="shared" si="35"/>
        <v>SI</v>
      </c>
    </row>
    <row r="261" spans="5:35" ht="15.75" thickBot="1" x14ac:dyDescent="0.3">
      <c r="E261" s="469"/>
      <c r="F261" s="499">
        <v>15</v>
      </c>
      <c r="G261" s="499">
        <v>7</v>
      </c>
      <c r="H261" s="498">
        <f t="shared" si="27"/>
        <v>0</v>
      </c>
      <c r="K261" s="498">
        <f t="shared" si="28"/>
        <v>8</v>
      </c>
      <c r="N261" s="498">
        <f t="shared" si="29"/>
        <v>5</v>
      </c>
      <c r="Q261" s="487">
        <f t="shared" si="30"/>
        <v>2</v>
      </c>
      <c r="W261">
        <f t="shared" si="31"/>
        <v>15</v>
      </c>
      <c r="Y261" s="497">
        <v>15</v>
      </c>
      <c r="Z261" s="497">
        <v>7</v>
      </c>
      <c r="AA261" s="491">
        <v>0</v>
      </c>
      <c r="AB261" s="490">
        <v>8</v>
      </c>
      <c r="AC261" s="489">
        <v>5</v>
      </c>
      <c r="AD261" s="488">
        <v>2</v>
      </c>
      <c r="AF261" t="str">
        <f t="shared" si="32"/>
        <v>SI</v>
      </c>
      <c r="AG261" t="str">
        <f t="shared" si="33"/>
        <v>SI</v>
      </c>
      <c r="AH261" t="str">
        <f t="shared" si="34"/>
        <v>SI</v>
      </c>
      <c r="AI261" t="str">
        <f t="shared" si="35"/>
        <v>SI</v>
      </c>
    </row>
    <row r="262" spans="5:35" ht="15.75" thickBot="1" x14ac:dyDescent="0.3">
      <c r="E262" s="469"/>
      <c r="F262" s="499">
        <v>16</v>
      </c>
      <c r="G262" s="499">
        <v>7</v>
      </c>
      <c r="H262" s="498">
        <f t="shared" si="27"/>
        <v>0</v>
      </c>
      <c r="K262" s="498">
        <f t="shared" si="28"/>
        <v>8</v>
      </c>
      <c r="N262" s="498">
        <f t="shared" si="29"/>
        <v>5</v>
      </c>
      <c r="Q262" s="487">
        <f t="shared" si="30"/>
        <v>3</v>
      </c>
      <c r="W262">
        <f t="shared" si="31"/>
        <v>16</v>
      </c>
      <c r="Y262" s="497">
        <v>16</v>
      </c>
      <c r="Z262" s="497">
        <v>7</v>
      </c>
      <c r="AA262" s="491">
        <v>0</v>
      </c>
      <c r="AB262" s="490">
        <v>8</v>
      </c>
      <c r="AC262" s="489">
        <v>5</v>
      </c>
      <c r="AD262" s="488">
        <v>3</v>
      </c>
      <c r="AF262" t="str">
        <f t="shared" si="32"/>
        <v>SI</v>
      </c>
      <c r="AG262" t="str">
        <f t="shared" si="33"/>
        <v>SI</v>
      </c>
      <c r="AH262" t="str">
        <f t="shared" si="34"/>
        <v>SI</v>
      </c>
      <c r="AI262" t="str">
        <f t="shared" si="35"/>
        <v>SI</v>
      </c>
    </row>
    <row r="263" spans="5:35" ht="15.75" thickBot="1" x14ac:dyDescent="0.3">
      <c r="E263" s="469"/>
      <c r="F263" s="499">
        <v>17</v>
      </c>
      <c r="G263" s="499">
        <v>7</v>
      </c>
      <c r="H263" s="498">
        <f t="shared" si="27"/>
        <v>0</v>
      </c>
      <c r="K263" s="498">
        <f t="shared" si="28"/>
        <v>8</v>
      </c>
      <c r="N263" s="498">
        <f t="shared" si="29"/>
        <v>5</v>
      </c>
      <c r="Q263" s="487">
        <f t="shared" si="30"/>
        <v>4</v>
      </c>
      <c r="W263">
        <f t="shared" si="31"/>
        <v>17</v>
      </c>
      <c r="Y263" s="497">
        <v>17</v>
      </c>
      <c r="Z263" s="497">
        <v>7</v>
      </c>
      <c r="AA263" s="491">
        <v>0</v>
      </c>
      <c r="AB263" s="490">
        <v>8</v>
      </c>
      <c r="AC263" s="489">
        <v>5</v>
      </c>
      <c r="AD263" s="488">
        <v>4</v>
      </c>
      <c r="AF263" t="str">
        <f t="shared" si="32"/>
        <v>SI</v>
      </c>
      <c r="AG263" t="str">
        <f t="shared" si="33"/>
        <v>SI</v>
      </c>
      <c r="AH263" t="str">
        <f t="shared" si="34"/>
        <v>SI</v>
      </c>
      <c r="AI263" t="str">
        <f t="shared" si="35"/>
        <v>SI</v>
      </c>
    </row>
    <row r="264" spans="5:35" ht="15.75" thickBot="1" x14ac:dyDescent="0.3">
      <c r="E264" s="469"/>
      <c r="F264" s="499">
        <v>18</v>
      </c>
      <c r="G264" s="499">
        <v>7</v>
      </c>
      <c r="H264" s="498">
        <f t="shared" si="27"/>
        <v>0</v>
      </c>
      <c r="K264" s="498">
        <f t="shared" si="28"/>
        <v>8</v>
      </c>
      <c r="N264" s="498">
        <f t="shared" si="29"/>
        <v>5</v>
      </c>
      <c r="Q264" s="487">
        <f t="shared" si="30"/>
        <v>5</v>
      </c>
      <c r="W264">
        <f t="shared" si="31"/>
        <v>18</v>
      </c>
      <c r="Y264" s="497">
        <v>18</v>
      </c>
      <c r="Z264" s="497">
        <v>7</v>
      </c>
      <c r="AA264" s="491">
        <v>0</v>
      </c>
      <c r="AB264" s="490">
        <v>8</v>
      </c>
      <c r="AC264" s="489">
        <v>5</v>
      </c>
      <c r="AD264" s="488">
        <v>5</v>
      </c>
      <c r="AF264" t="str">
        <f t="shared" si="32"/>
        <v>SI</v>
      </c>
      <c r="AG264" t="str">
        <f t="shared" si="33"/>
        <v>SI</v>
      </c>
      <c r="AH264" t="str">
        <f t="shared" si="34"/>
        <v>SI</v>
      </c>
      <c r="AI264" t="str">
        <f t="shared" si="35"/>
        <v>SI</v>
      </c>
    </row>
    <row r="265" spans="5:35" ht="15.75" thickBot="1" x14ac:dyDescent="0.3">
      <c r="E265" s="469"/>
      <c r="F265" s="499">
        <v>19</v>
      </c>
      <c r="G265" s="499">
        <v>7</v>
      </c>
      <c r="H265" s="498">
        <f t="shared" si="27"/>
        <v>0</v>
      </c>
      <c r="K265" s="498">
        <f t="shared" si="28"/>
        <v>8</v>
      </c>
      <c r="N265" s="498">
        <f t="shared" si="29"/>
        <v>5</v>
      </c>
      <c r="Q265" s="487">
        <f t="shared" si="30"/>
        <v>6</v>
      </c>
      <c r="W265">
        <f t="shared" si="31"/>
        <v>19</v>
      </c>
      <c r="Y265" s="497">
        <v>19</v>
      </c>
      <c r="Z265" s="497">
        <v>7</v>
      </c>
      <c r="AA265" s="491">
        <v>0</v>
      </c>
      <c r="AB265" s="490">
        <v>8</v>
      </c>
      <c r="AC265" s="489">
        <v>5</v>
      </c>
      <c r="AD265" s="488">
        <v>6</v>
      </c>
      <c r="AF265" t="str">
        <f t="shared" si="32"/>
        <v>SI</v>
      </c>
      <c r="AG265" t="str">
        <f t="shared" si="33"/>
        <v>SI</v>
      </c>
      <c r="AH265" t="str">
        <f t="shared" si="34"/>
        <v>SI</v>
      </c>
      <c r="AI265" t="str">
        <f t="shared" si="35"/>
        <v>SI</v>
      </c>
    </row>
    <row r="266" spans="5:35" ht="15.75" thickBot="1" x14ac:dyDescent="0.3">
      <c r="E266" s="469"/>
      <c r="F266" s="499">
        <v>20</v>
      </c>
      <c r="G266" s="499">
        <v>7</v>
      </c>
      <c r="H266" s="498">
        <f t="shared" si="27"/>
        <v>0</v>
      </c>
      <c r="K266" s="498">
        <f t="shared" si="28"/>
        <v>8</v>
      </c>
      <c r="N266" s="498">
        <f t="shared" si="29"/>
        <v>5</v>
      </c>
      <c r="Q266" s="487">
        <f t="shared" si="30"/>
        <v>7</v>
      </c>
      <c r="W266">
        <f t="shared" si="31"/>
        <v>20</v>
      </c>
      <c r="Y266" s="497">
        <v>20</v>
      </c>
      <c r="Z266" s="497">
        <v>7</v>
      </c>
      <c r="AA266" s="491">
        <v>0</v>
      </c>
      <c r="AB266" s="490">
        <v>8</v>
      </c>
      <c r="AC266" s="489">
        <v>5</v>
      </c>
      <c r="AD266" s="488">
        <v>7</v>
      </c>
      <c r="AF266" t="str">
        <f t="shared" si="32"/>
        <v>SI</v>
      </c>
      <c r="AG266" t="str">
        <f t="shared" si="33"/>
        <v>SI</v>
      </c>
      <c r="AH266" t="str">
        <f t="shared" si="34"/>
        <v>SI</v>
      </c>
      <c r="AI266" t="str">
        <f t="shared" si="35"/>
        <v>SI</v>
      </c>
    </row>
    <row r="267" spans="5:35" ht="15.75" thickBot="1" x14ac:dyDescent="0.3">
      <c r="E267" s="469"/>
      <c r="F267" s="499">
        <v>21</v>
      </c>
      <c r="G267" s="499">
        <v>7</v>
      </c>
      <c r="H267" s="498">
        <f t="shared" ref="H267:H330" si="36">IF(G267&lt;3,
IF(G267+F267&lt;=3,F267,3-G267),
0)</f>
        <v>0</v>
      </c>
      <c r="K267" s="498">
        <f t="shared" ref="K267:K330" si="37">IF(AND(G267&gt;=3,G267&lt;15),
IF(G267+F267&lt;=15,F267,15-G267),
IF(AND(G267&lt;3,G267+F267&gt;3),IF(F267-H267&lt;=12,F267-H267,12),0) )</f>
        <v>8</v>
      </c>
      <c r="N267" s="498">
        <f t="shared" ref="N267:N330" si="38">IF(AND(G267&gt;=15,G267&lt;20),
IF(G267+F267&lt;=20,F267,20-G267),
IF(AND(G267&lt;15,G267+F267&gt;15),       IF((F267-H267-K267)&lt;=5,   F267-H267-K267,5    ),0)  )</f>
        <v>5</v>
      </c>
      <c r="Q267" s="487">
        <f t="shared" ref="Q267:Q330" si="39">IF(AND(G267&gt;=20),
IF(F267&gt;30,30,F267),
IF(AND(G267&lt;20,G267+F267&gt;20),IF((F267-H267-K267-N267)&gt;=(30-H267-K267-N267),30-H267-K267-N267,F267-H267-K267-N267),0))</f>
        <v>8</v>
      </c>
      <c r="W267">
        <f t="shared" ref="W267:W330" si="40">SUM(H267+K267+N267+Q267)</f>
        <v>21</v>
      </c>
      <c r="Y267" s="497">
        <v>21</v>
      </c>
      <c r="Z267" s="497">
        <v>7</v>
      </c>
      <c r="AA267" s="491">
        <v>0</v>
      </c>
      <c r="AB267" s="490">
        <v>8</v>
      </c>
      <c r="AC267" s="489">
        <v>5</v>
      </c>
      <c r="AD267" s="488">
        <v>8</v>
      </c>
      <c r="AF267" t="str">
        <f t="shared" ref="AF267:AF330" si="41">IF(AA267=H267,"SI","NO")</f>
        <v>SI</v>
      </c>
      <c r="AG267" t="str">
        <f t="shared" ref="AG267:AG330" si="42">IF(K267=AB267,"SI","NO")</f>
        <v>SI</v>
      </c>
      <c r="AH267" t="str">
        <f t="shared" ref="AH267:AH330" si="43">IF(N267=AC267,"SI","NO")</f>
        <v>SI</v>
      </c>
      <c r="AI267" t="str">
        <f t="shared" ref="AI267:AI330" si="44">IF(Q267=AD267,"SI","NO")</f>
        <v>SI</v>
      </c>
    </row>
    <row r="268" spans="5:35" ht="15.75" thickBot="1" x14ac:dyDescent="0.3">
      <c r="E268" s="469"/>
      <c r="F268" s="499">
        <v>22</v>
      </c>
      <c r="G268" s="499">
        <v>7</v>
      </c>
      <c r="H268" s="498">
        <f t="shared" si="36"/>
        <v>0</v>
      </c>
      <c r="K268" s="498">
        <f t="shared" si="37"/>
        <v>8</v>
      </c>
      <c r="N268" s="498">
        <f t="shared" si="38"/>
        <v>5</v>
      </c>
      <c r="Q268" s="487">
        <f t="shared" si="39"/>
        <v>9</v>
      </c>
      <c r="W268">
        <f t="shared" si="40"/>
        <v>22</v>
      </c>
      <c r="Y268" s="497">
        <v>22</v>
      </c>
      <c r="Z268" s="497">
        <v>7</v>
      </c>
      <c r="AA268" s="491">
        <v>0</v>
      </c>
      <c r="AB268" s="490">
        <v>8</v>
      </c>
      <c r="AC268" s="489">
        <v>5</v>
      </c>
      <c r="AD268" s="488">
        <v>9</v>
      </c>
      <c r="AF268" t="str">
        <f t="shared" si="41"/>
        <v>SI</v>
      </c>
      <c r="AG268" t="str">
        <f t="shared" si="42"/>
        <v>SI</v>
      </c>
      <c r="AH268" t="str">
        <f t="shared" si="43"/>
        <v>SI</v>
      </c>
      <c r="AI268" t="str">
        <f t="shared" si="44"/>
        <v>SI</v>
      </c>
    </row>
    <row r="269" spans="5:35" ht="15.75" thickBot="1" x14ac:dyDescent="0.3">
      <c r="E269" s="469"/>
      <c r="F269" s="499">
        <v>23</v>
      </c>
      <c r="G269" s="499">
        <v>7</v>
      </c>
      <c r="H269" s="498">
        <f t="shared" si="36"/>
        <v>0</v>
      </c>
      <c r="K269" s="498">
        <f t="shared" si="37"/>
        <v>8</v>
      </c>
      <c r="N269" s="498">
        <f t="shared" si="38"/>
        <v>5</v>
      </c>
      <c r="Q269" s="487">
        <f t="shared" si="39"/>
        <v>10</v>
      </c>
      <c r="W269">
        <f t="shared" si="40"/>
        <v>23</v>
      </c>
      <c r="Y269" s="497">
        <v>23</v>
      </c>
      <c r="Z269" s="497">
        <v>7</v>
      </c>
      <c r="AA269" s="491">
        <v>0</v>
      </c>
      <c r="AB269" s="490">
        <v>8</v>
      </c>
      <c r="AC269" s="489">
        <v>5</v>
      </c>
      <c r="AD269" s="488">
        <v>10</v>
      </c>
      <c r="AF269" t="str">
        <f t="shared" si="41"/>
        <v>SI</v>
      </c>
      <c r="AG269" t="str">
        <f t="shared" si="42"/>
        <v>SI</v>
      </c>
      <c r="AH269" t="str">
        <f t="shared" si="43"/>
        <v>SI</v>
      </c>
      <c r="AI269" t="str">
        <f t="shared" si="44"/>
        <v>SI</v>
      </c>
    </row>
    <row r="270" spans="5:35" ht="15.75" thickBot="1" x14ac:dyDescent="0.3">
      <c r="E270" s="469"/>
      <c r="F270" s="499">
        <v>24</v>
      </c>
      <c r="G270" s="499">
        <v>7</v>
      </c>
      <c r="H270" s="498">
        <f t="shared" si="36"/>
        <v>0</v>
      </c>
      <c r="K270" s="498">
        <f t="shared" si="37"/>
        <v>8</v>
      </c>
      <c r="N270" s="498">
        <f t="shared" si="38"/>
        <v>5</v>
      </c>
      <c r="Q270" s="487">
        <f t="shared" si="39"/>
        <v>11</v>
      </c>
      <c r="W270">
        <f t="shared" si="40"/>
        <v>24</v>
      </c>
      <c r="Y270" s="497">
        <v>24</v>
      </c>
      <c r="Z270" s="497">
        <v>7</v>
      </c>
      <c r="AA270" s="491">
        <v>0</v>
      </c>
      <c r="AB270" s="490">
        <v>8</v>
      </c>
      <c r="AC270" s="489">
        <v>5</v>
      </c>
      <c r="AD270" s="488">
        <v>11</v>
      </c>
      <c r="AF270" t="str">
        <f t="shared" si="41"/>
        <v>SI</v>
      </c>
      <c r="AG270" t="str">
        <f t="shared" si="42"/>
        <v>SI</v>
      </c>
      <c r="AH270" t="str">
        <f t="shared" si="43"/>
        <v>SI</v>
      </c>
      <c r="AI270" t="str">
        <f t="shared" si="44"/>
        <v>SI</v>
      </c>
    </row>
    <row r="271" spans="5:35" ht="15.75" thickBot="1" x14ac:dyDescent="0.3">
      <c r="E271" s="469"/>
      <c r="F271" s="499">
        <v>25</v>
      </c>
      <c r="G271" s="499">
        <v>7</v>
      </c>
      <c r="H271" s="498">
        <f t="shared" si="36"/>
        <v>0</v>
      </c>
      <c r="K271" s="498">
        <f t="shared" si="37"/>
        <v>8</v>
      </c>
      <c r="N271" s="498">
        <f t="shared" si="38"/>
        <v>5</v>
      </c>
      <c r="Q271" s="487">
        <f t="shared" si="39"/>
        <v>12</v>
      </c>
      <c r="W271">
        <f t="shared" si="40"/>
        <v>25</v>
      </c>
      <c r="Y271" s="497">
        <v>25</v>
      </c>
      <c r="Z271" s="497">
        <v>7</v>
      </c>
      <c r="AA271" s="491">
        <v>0</v>
      </c>
      <c r="AB271" s="490">
        <v>8</v>
      </c>
      <c r="AC271" s="489">
        <v>5</v>
      </c>
      <c r="AD271" s="488">
        <v>12</v>
      </c>
      <c r="AF271" t="str">
        <f t="shared" si="41"/>
        <v>SI</v>
      </c>
      <c r="AG271" t="str">
        <f t="shared" si="42"/>
        <v>SI</v>
      </c>
      <c r="AH271" t="str">
        <f t="shared" si="43"/>
        <v>SI</v>
      </c>
      <c r="AI271" t="str">
        <f t="shared" si="44"/>
        <v>SI</v>
      </c>
    </row>
    <row r="272" spans="5:35" ht="15.75" thickBot="1" x14ac:dyDescent="0.3">
      <c r="E272" s="469"/>
      <c r="F272" s="499">
        <v>26</v>
      </c>
      <c r="G272" s="499">
        <v>7</v>
      </c>
      <c r="H272" s="498">
        <f t="shared" si="36"/>
        <v>0</v>
      </c>
      <c r="K272" s="498">
        <f t="shared" si="37"/>
        <v>8</v>
      </c>
      <c r="N272" s="498">
        <f t="shared" si="38"/>
        <v>5</v>
      </c>
      <c r="Q272" s="487">
        <f t="shared" si="39"/>
        <v>13</v>
      </c>
      <c r="W272">
        <f t="shared" si="40"/>
        <v>26</v>
      </c>
      <c r="Y272" s="497">
        <v>26</v>
      </c>
      <c r="Z272" s="497">
        <v>7</v>
      </c>
      <c r="AA272" s="491">
        <v>0</v>
      </c>
      <c r="AB272" s="490">
        <v>8</v>
      </c>
      <c r="AC272" s="489">
        <v>5</v>
      </c>
      <c r="AD272" s="488">
        <v>13</v>
      </c>
      <c r="AF272" t="str">
        <f t="shared" si="41"/>
        <v>SI</v>
      </c>
      <c r="AG272" t="str">
        <f t="shared" si="42"/>
        <v>SI</v>
      </c>
      <c r="AH272" t="str">
        <f t="shared" si="43"/>
        <v>SI</v>
      </c>
      <c r="AI272" t="str">
        <f t="shared" si="44"/>
        <v>SI</v>
      </c>
    </row>
    <row r="273" spans="5:35" ht="15.75" thickBot="1" x14ac:dyDescent="0.3">
      <c r="E273" s="469"/>
      <c r="F273" s="499">
        <v>27</v>
      </c>
      <c r="G273" s="499">
        <v>7</v>
      </c>
      <c r="H273" s="498">
        <f t="shared" si="36"/>
        <v>0</v>
      </c>
      <c r="K273" s="498">
        <f t="shared" si="37"/>
        <v>8</v>
      </c>
      <c r="N273" s="498">
        <f t="shared" si="38"/>
        <v>5</v>
      </c>
      <c r="Q273" s="487">
        <f t="shared" si="39"/>
        <v>14</v>
      </c>
      <c r="W273">
        <f t="shared" si="40"/>
        <v>27</v>
      </c>
      <c r="Y273" s="497">
        <v>27</v>
      </c>
      <c r="Z273" s="497">
        <v>7</v>
      </c>
      <c r="AA273" s="491">
        <v>0</v>
      </c>
      <c r="AB273" s="490">
        <v>8</v>
      </c>
      <c r="AC273" s="489">
        <v>5</v>
      </c>
      <c r="AD273" s="488">
        <v>14</v>
      </c>
      <c r="AF273" t="str">
        <f t="shared" si="41"/>
        <v>SI</v>
      </c>
      <c r="AG273" t="str">
        <f t="shared" si="42"/>
        <v>SI</v>
      </c>
      <c r="AH273" t="str">
        <f t="shared" si="43"/>
        <v>SI</v>
      </c>
      <c r="AI273" t="str">
        <f t="shared" si="44"/>
        <v>SI</v>
      </c>
    </row>
    <row r="274" spans="5:35" ht="15.75" thickBot="1" x14ac:dyDescent="0.3">
      <c r="E274" s="469"/>
      <c r="F274" s="499">
        <v>28</v>
      </c>
      <c r="G274" s="499">
        <v>7</v>
      </c>
      <c r="H274" s="498">
        <f t="shared" si="36"/>
        <v>0</v>
      </c>
      <c r="K274" s="498">
        <f t="shared" si="37"/>
        <v>8</v>
      </c>
      <c r="N274" s="498">
        <f t="shared" si="38"/>
        <v>5</v>
      </c>
      <c r="Q274" s="487">
        <f t="shared" si="39"/>
        <v>15</v>
      </c>
      <c r="W274">
        <f t="shared" si="40"/>
        <v>28</v>
      </c>
      <c r="Y274" s="497">
        <v>28</v>
      </c>
      <c r="Z274" s="497">
        <v>7</v>
      </c>
      <c r="AA274" s="491">
        <v>0</v>
      </c>
      <c r="AB274" s="490">
        <v>8</v>
      </c>
      <c r="AC274" s="489">
        <v>5</v>
      </c>
      <c r="AD274" s="488">
        <v>15</v>
      </c>
      <c r="AF274" t="str">
        <f t="shared" si="41"/>
        <v>SI</v>
      </c>
      <c r="AG274" t="str">
        <f t="shared" si="42"/>
        <v>SI</v>
      </c>
      <c r="AH274" t="str">
        <f t="shared" si="43"/>
        <v>SI</v>
      </c>
      <c r="AI274" t="str">
        <f t="shared" si="44"/>
        <v>SI</v>
      </c>
    </row>
    <row r="275" spans="5:35" ht="15.75" thickBot="1" x14ac:dyDescent="0.3">
      <c r="E275" s="469"/>
      <c r="F275" s="499">
        <v>29</v>
      </c>
      <c r="G275" s="499">
        <v>7</v>
      </c>
      <c r="H275" s="498">
        <f t="shared" si="36"/>
        <v>0</v>
      </c>
      <c r="K275" s="498">
        <f t="shared" si="37"/>
        <v>8</v>
      </c>
      <c r="N275" s="498">
        <f t="shared" si="38"/>
        <v>5</v>
      </c>
      <c r="Q275" s="487">
        <f t="shared" si="39"/>
        <v>16</v>
      </c>
      <c r="W275">
        <f t="shared" si="40"/>
        <v>29</v>
      </c>
      <c r="Y275" s="497">
        <v>29</v>
      </c>
      <c r="Z275" s="497">
        <v>7</v>
      </c>
      <c r="AA275" s="491">
        <v>0</v>
      </c>
      <c r="AB275" s="490">
        <v>8</v>
      </c>
      <c r="AC275" s="489">
        <v>5</v>
      </c>
      <c r="AD275" s="488">
        <v>16</v>
      </c>
      <c r="AF275" t="str">
        <f t="shared" si="41"/>
        <v>SI</v>
      </c>
      <c r="AG275" t="str">
        <f t="shared" si="42"/>
        <v>SI</v>
      </c>
      <c r="AH275" t="str">
        <f t="shared" si="43"/>
        <v>SI</v>
      </c>
      <c r="AI275" t="str">
        <f t="shared" si="44"/>
        <v>SI</v>
      </c>
    </row>
    <row r="276" spans="5:35" ht="15.75" thickBot="1" x14ac:dyDescent="0.3">
      <c r="E276" s="469"/>
      <c r="F276" s="499">
        <v>30</v>
      </c>
      <c r="G276" s="499">
        <v>7</v>
      </c>
      <c r="H276" s="498">
        <f t="shared" si="36"/>
        <v>0</v>
      </c>
      <c r="K276" s="498">
        <f t="shared" si="37"/>
        <v>8</v>
      </c>
      <c r="N276" s="498">
        <f t="shared" si="38"/>
        <v>5</v>
      </c>
      <c r="Q276" s="487">
        <f t="shared" si="39"/>
        <v>17</v>
      </c>
      <c r="W276">
        <f t="shared" si="40"/>
        <v>30</v>
      </c>
      <c r="Y276" s="497">
        <v>30</v>
      </c>
      <c r="Z276" s="497">
        <v>7</v>
      </c>
      <c r="AA276" s="491">
        <v>0</v>
      </c>
      <c r="AB276" s="490">
        <v>8</v>
      </c>
      <c r="AC276" s="489">
        <v>5</v>
      </c>
      <c r="AD276" s="488">
        <v>17</v>
      </c>
      <c r="AF276" t="str">
        <f t="shared" si="41"/>
        <v>SI</v>
      </c>
      <c r="AG276" t="str">
        <f t="shared" si="42"/>
        <v>SI</v>
      </c>
      <c r="AH276" t="str">
        <f t="shared" si="43"/>
        <v>SI</v>
      </c>
      <c r="AI276" t="str">
        <f t="shared" si="44"/>
        <v>SI</v>
      </c>
    </row>
    <row r="277" spans="5:35" ht="15.75" thickBot="1" x14ac:dyDescent="0.3">
      <c r="E277" s="469"/>
      <c r="F277" s="499">
        <v>31</v>
      </c>
      <c r="G277" s="499">
        <v>7</v>
      </c>
      <c r="H277" s="498">
        <f t="shared" si="36"/>
        <v>0</v>
      </c>
      <c r="K277" s="498">
        <f t="shared" si="37"/>
        <v>8</v>
      </c>
      <c r="N277" s="498">
        <f t="shared" si="38"/>
        <v>5</v>
      </c>
      <c r="Q277" s="487">
        <f t="shared" si="39"/>
        <v>17</v>
      </c>
      <c r="W277">
        <f t="shared" si="40"/>
        <v>30</v>
      </c>
      <c r="Y277" s="497">
        <v>31</v>
      </c>
      <c r="Z277" s="497">
        <v>7</v>
      </c>
      <c r="AA277" s="491">
        <v>0</v>
      </c>
      <c r="AB277" s="490">
        <v>8</v>
      </c>
      <c r="AC277" s="489">
        <v>5</v>
      </c>
      <c r="AD277" s="488">
        <v>18</v>
      </c>
      <c r="AF277" t="str">
        <f t="shared" si="41"/>
        <v>SI</v>
      </c>
      <c r="AG277" t="str">
        <f t="shared" si="42"/>
        <v>SI</v>
      </c>
      <c r="AH277" t="str">
        <f t="shared" si="43"/>
        <v>SI</v>
      </c>
      <c r="AI277" t="str">
        <f t="shared" si="44"/>
        <v>NO</v>
      </c>
    </row>
    <row r="278" spans="5:35" ht="15.75" thickBot="1" x14ac:dyDescent="0.3">
      <c r="E278" s="469"/>
      <c r="F278" s="499">
        <v>32</v>
      </c>
      <c r="G278" s="499">
        <v>7</v>
      </c>
      <c r="H278" s="498">
        <f t="shared" si="36"/>
        <v>0</v>
      </c>
      <c r="K278" s="498">
        <f t="shared" si="37"/>
        <v>8</v>
      </c>
      <c r="N278" s="498">
        <f t="shared" si="38"/>
        <v>5</v>
      </c>
      <c r="Q278" s="487">
        <f t="shared" si="39"/>
        <v>17</v>
      </c>
      <c r="W278">
        <f t="shared" si="40"/>
        <v>30</v>
      </c>
      <c r="Y278" s="497">
        <v>32</v>
      </c>
      <c r="Z278" s="497">
        <v>7</v>
      </c>
      <c r="AA278" s="491">
        <v>0</v>
      </c>
      <c r="AB278" s="490">
        <v>8</v>
      </c>
      <c r="AC278" s="489">
        <v>5</v>
      </c>
      <c r="AD278" s="488">
        <v>19</v>
      </c>
      <c r="AF278" t="str">
        <f t="shared" si="41"/>
        <v>SI</v>
      </c>
      <c r="AG278" t="str">
        <f t="shared" si="42"/>
        <v>SI</v>
      </c>
      <c r="AH278" t="str">
        <f t="shared" si="43"/>
        <v>SI</v>
      </c>
      <c r="AI278" t="str">
        <f t="shared" si="44"/>
        <v>NO</v>
      </c>
    </row>
    <row r="279" spans="5:35" ht="16.5" thickTop="1" thickBot="1" x14ac:dyDescent="0.3">
      <c r="E279" s="469"/>
      <c r="F279" s="503">
        <v>0</v>
      </c>
      <c r="G279" s="503">
        <v>8</v>
      </c>
      <c r="H279" s="502">
        <f t="shared" si="36"/>
        <v>0</v>
      </c>
      <c r="I279" s="501"/>
      <c r="J279" s="501"/>
      <c r="K279" s="502">
        <f t="shared" si="37"/>
        <v>0</v>
      </c>
      <c r="L279" s="501"/>
      <c r="M279" s="501"/>
      <c r="N279" s="502">
        <f t="shared" si="38"/>
        <v>0</v>
      </c>
      <c r="O279" s="501"/>
      <c r="P279" s="501"/>
      <c r="Q279" s="500">
        <f t="shared" si="39"/>
        <v>0</v>
      </c>
      <c r="W279">
        <f t="shared" si="40"/>
        <v>0</v>
      </c>
      <c r="Y279" s="497">
        <v>0</v>
      </c>
      <c r="Z279" s="497">
        <v>8</v>
      </c>
      <c r="AA279" s="491">
        <v>0</v>
      </c>
      <c r="AB279" s="490">
        <v>0</v>
      </c>
      <c r="AC279" s="489">
        <v>0</v>
      </c>
      <c r="AD279" s="488">
        <v>0</v>
      </c>
      <c r="AF279" t="str">
        <f t="shared" si="41"/>
        <v>SI</v>
      </c>
      <c r="AG279" t="str">
        <f t="shared" si="42"/>
        <v>SI</v>
      </c>
      <c r="AH279" t="str">
        <f t="shared" si="43"/>
        <v>SI</v>
      </c>
      <c r="AI279" t="str">
        <f t="shared" si="44"/>
        <v>SI</v>
      </c>
    </row>
    <row r="280" spans="5:35" ht="15.75" thickBot="1" x14ac:dyDescent="0.3">
      <c r="E280" s="469"/>
      <c r="F280" s="499">
        <v>1</v>
      </c>
      <c r="G280" s="499">
        <v>8</v>
      </c>
      <c r="H280" s="498">
        <f t="shared" si="36"/>
        <v>0</v>
      </c>
      <c r="K280" s="498">
        <f t="shared" si="37"/>
        <v>1</v>
      </c>
      <c r="N280" s="498">
        <f t="shared" si="38"/>
        <v>0</v>
      </c>
      <c r="Q280" s="487">
        <f t="shared" si="39"/>
        <v>0</v>
      </c>
      <c r="W280">
        <f t="shared" si="40"/>
        <v>1</v>
      </c>
      <c r="Y280" s="497">
        <v>1</v>
      </c>
      <c r="Z280" s="497">
        <v>8</v>
      </c>
      <c r="AA280" s="491">
        <v>0</v>
      </c>
      <c r="AB280" s="490">
        <v>1</v>
      </c>
      <c r="AC280" s="489">
        <v>0</v>
      </c>
      <c r="AD280" s="488">
        <v>0</v>
      </c>
      <c r="AF280" t="str">
        <f t="shared" si="41"/>
        <v>SI</v>
      </c>
      <c r="AG280" t="str">
        <f t="shared" si="42"/>
        <v>SI</v>
      </c>
      <c r="AH280" t="str">
        <f t="shared" si="43"/>
        <v>SI</v>
      </c>
      <c r="AI280" t="str">
        <f t="shared" si="44"/>
        <v>SI</v>
      </c>
    </row>
    <row r="281" spans="5:35" ht="15.75" thickBot="1" x14ac:dyDescent="0.3">
      <c r="E281" s="469"/>
      <c r="F281" s="499">
        <v>2</v>
      </c>
      <c r="G281" s="499">
        <v>8</v>
      </c>
      <c r="H281" s="498">
        <f t="shared" si="36"/>
        <v>0</v>
      </c>
      <c r="K281" s="498">
        <f t="shared" si="37"/>
        <v>2</v>
      </c>
      <c r="N281" s="498">
        <f t="shared" si="38"/>
        <v>0</v>
      </c>
      <c r="Q281" s="487">
        <f t="shared" si="39"/>
        <v>0</v>
      </c>
      <c r="W281">
        <f t="shared" si="40"/>
        <v>2</v>
      </c>
      <c r="Y281" s="497">
        <v>2</v>
      </c>
      <c r="Z281" s="497">
        <v>8</v>
      </c>
      <c r="AA281" s="491">
        <v>0</v>
      </c>
      <c r="AB281" s="490">
        <v>2</v>
      </c>
      <c r="AC281" s="489">
        <v>0</v>
      </c>
      <c r="AD281" s="488">
        <v>0</v>
      </c>
      <c r="AF281" t="str">
        <f t="shared" si="41"/>
        <v>SI</v>
      </c>
      <c r="AG281" t="str">
        <f t="shared" si="42"/>
        <v>SI</v>
      </c>
      <c r="AH281" t="str">
        <f t="shared" si="43"/>
        <v>SI</v>
      </c>
      <c r="AI281" t="str">
        <f t="shared" si="44"/>
        <v>SI</v>
      </c>
    </row>
    <row r="282" spans="5:35" ht="15.75" thickBot="1" x14ac:dyDescent="0.3">
      <c r="E282" s="469"/>
      <c r="F282" s="499">
        <v>3</v>
      </c>
      <c r="G282" s="499">
        <v>8</v>
      </c>
      <c r="H282" s="498">
        <f t="shared" si="36"/>
        <v>0</v>
      </c>
      <c r="K282" s="498">
        <f t="shared" si="37"/>
        <v>3</v>
      </c>
      <c r="N282" s="498">
        <f t="shared" si="38"/>
        <v>0</v>
      </c>
      <c r="Q282" s="487">
        <f t="shared" si="39"/>
        <v>0</v>
      </c>
      <c r="W282">
        <f t="shared" si="40"/>
        <v>3</v>
      </c>
      <c r="Y282" s="497">
        <v>3</v>
      </c>
      <c r="Z282" s="497">
        <v>8</v>
      </c>
      <c r="AA282" s="491">
        <v>0</v>
      </c>
      <c r="AB282" s="490">
        <v>3</v>
      </c>
      <c r="AC282" s="489">
        <v>0</v>
      </c>
      <c r="AD282" s="488">
        <v>0</v>
      </c>
      <c r="AF282" t="str">
        <f t="shared" si="41"/>
        <v>SI</v>
      </c>
      <c r="AG282" t="str">
        <f t="shared" si="42"/>
        <v>SI</v>
      </c>
      <c r="AH282" t="str">
        <f t="shared" si="43"/>
        <v>SI</v>
      </c>
      <c r="AI282" t="str">
        <f t="shared" si="44"/>
        <v>SI</v>
      </c>
    </row>
    <row r="283" spans="5:35" ht="15.75" thickBot="1" x14ac:dyDescent="0.3">
      <c r="E283" s="469"/>
      <c r="F283" s="499">
        <v>4</v>
      </c>
      <c r="G283" s="499">
        <v>8</v>
      </c>
      <c r="H283" s="498">
        <f t="shared" si="36"/>
        <v>0</v>
      </c>
      <c r="K283" s="498">
        <f t="shared" si="37"/>
        <v>4</v>
      </c>
      <c r="N283" s="498">
        <f t="shared" si="38"/>
        <v>0</v>
      </c>
      <c r="Q283" s="487">
        <f t="shared" si="39"/>
        <v>0</v>
      </c>
      <c r="W283">
        <f t="shared" si="40"/>
        <v>4</v>
      </c>
      <c r="Y283" s="497">
        <v>4</v>
      </c>
      <c r="Z283" s="497">
        <v>8</v>
      </c>
      <c r="AA283" s="491">
        <v>0</v>
      </c>
      <c r="AB283" s="490">
        <v>4</v>
      </c>
      <c r="AC283" s="489">
        <v>0</v>
      </c>
      <c r="AD283" s="488">
        <v>0</v>
      </c>
      <c r="AF283" t="str">
        <f t="shared" si="41"/>
        <v>SI</v>
      </c>
      <c r="AG283" t="str">
        <f t="shared" si="42"/>
        <v>SI</v>
      </c>
      <c r="AH283" t="str">
        <f t="shared" si="43"/>
        <v>SI</v>
      </c>
      <c r="AI283" t="str">
        <f t="shared" si="44"/>
        <v>SI</v>
      </c>
    </row>
    <row r="284" spans="5:35" ht="15.75" thickBot="1" x14ac:dyDescent="0.3">
      <c r="E284" s="469"/>
      <c r="F284" s="499">
        <v>5</v>
      </c>
      <c r="G284" s="499">
        <v>8</v>
      </c>
      <c r="H284" s="498">
        <f t="shared" si="36"/>
        <v>0</v>
      </c>
      <c r="K284" s="498">
        <f t="shared" si="37"/>
        <v>5</v>
      </c>
      <c r="N284" s="498">
        <f t="shared" si="38"/>
        <v>0</v>
      </c>
      <c r="Q284" s="487">
        <f t="shared" si="39"/>
        <v>0</v>
      </c>
      <c r="W284">
        <f t="shared" si="40"/>
        <v>5</v>
      </c>
      <c r="Y284" s="497">
        <v>5</v>
      </c>
      <c r="Z284" s="497">
        <v>8</v>
      </c>
      <c r="AA284" s="491">
        <v>0</v>
      </c>
      <c r="AB284" s="490">
        <v>5</v>
      </c>
      <c r="AC284" s="489">
        <v>0</v>
      </c>
      <c r="AD284" s="488">
        <v>0</v>
      </c>
      <c r="AF284" t="str">
        <f t="shared" si="41"/>
        <v>SI</v>
      </c>
      <c r="AG284" t="str">
        <f t="shared" si="42"/>
        <v>SI</v>
      </c>
      <c r="AH284" t="str">
        <f t="shared" si="43"/>
        <v>SI</v>
      </c>
      <c r="AI284" t="str">
        <f t="shared" si="44"/>
        <v>SI</v>
      </c>
    </row>
    <row r="285" spans="5:35" ht="15.75" thickBot="1" x14ac:dyDescent="0.3">
      <c r="E285" s="469"/>
      <c r="F285" s="499">
        <v>6</v>
      </c>
      <c r="G285" s="499">
        <v>8</v>
      </c>
      <c r="H285" s="498">
        <f t="shared" si="36"/>
        <v>0</v>
      </c>
      <c r="K285" s="498">
        <f t="shared" si="37"/>
        <v>6</v>
      </c>
      <c r="N285" s="498">
        <f t="shared" si="38"/>
        <v>0</v>
      </c>
      <c r="Q285" s="487">
        <f t="shared" si="39"/>
        <v>0</v>
      </c>
      <c r="W285">
        <f t="shared" si="40"/>
        <v>6</v>
      </c>
      <c r="Y285" s="497">
        <v>6</v>
      </c>
      <c r="Z285" s="497">
        <v>8</v>
      </c>
      <c r="AA285" s="491">
        <v>0</v>
      </c>
      <c r="AB285" s="490">
        <v>6</v>
      </c>
      <c r="AC285" s="489">
        <v>0</v>
      </c>
      <c r="AD285" s="488">
        <v>0</v>
      </c>
      <c r="AF285" t="str">
        <f t="shared" si="41"/>
        <v>SI</v>
      </c>
      <c r="AG285" t="str">
        <f t="shared" si="42"/>
        <v>SI</v>
      </c>
      <c r="AH285" t="str">
        <f t="shared" si="43"/>
        <v>SI</v>
      </c>
      <c r="AI285" t="str">
        <f t="shared" si="44"/>
        <v>SI</v>
      </c>
    </row>
    <row r="286" spans="5:35" ht="15.75" thickBot="1" x14ac:dyDescent="0.3">
      <c r="E286" s="469"/>
      <c r="F286" s="499">
        <v>7</v>
      </c>
      <c r="G286" s="499">
        <v>8</v>
      </c>
      <c r="H286" s="498">
        <f t="shared" si="36"/>
        <v>0</v>
      </c>
      <c r="K286" s="498">
        <f t="shared" si="37"/>
        <v>7</v>
      </c>
      <c r="N286" s="498">
        <f t="shared" si="38"/>
        <v>0</v>
      </c>
      <c r="Q286" s="487">
        <f t="shared" si="39"/>
        <v>0</v>
      </c>
      <c r="W286">
        <f t="shared" si="40"/>
        <v>7</v>
      </c>
      <c r="Y286" s="497">
        <v>7</v>
      </c>
      <c r="Z286" s="497">
        <v>8</v>
      </c>
      <c r="AA286" s="491">
        <v>0</v>
      </c>
      <c r="AB286" s="490">
        <v>7</v>
      </c>
      <c r="AC286" s="489">
        <v>0</v>
      </c>
      <c r="AD286" s="488">
        <v>0</v>
      </c>
      <c r="AF286" t="str">
        <f t="shared" si="41"/>
        <v>SI</v>
      </c>
      <c r="AG286" t="str">
        <f t="shared" si="42"/>
        <v>SI</v>
      </c>
      <c r="AH286" t="str">
        <f t="shared" si="43"/>
        <v>SI</v>
      </c>
      <c r="AI286" t="str">
        <f t="shared" si="44"/>
        <v>SI</v>
      </c>
    </row>
    <row r="287" spans="5:35" ht="15.75" thickBot="1" x14ac:dyDescent="0.3">
      <c r="E287" s="469"/>
      <c r="F287" s="499">
        <v>8</v>
      </c>
      <c r="G287" s="499">
        <v>8</v>
      </c>
      <c r="H287" s="498">
        <f t="shared" si="36"/>
        <v>0</v>
      </c>
      <c r="K287" s="498">
        <f t="shared" si="37"/>
        <v>7</v>
      </c>
      <c r="N287" s="498">
        <f t="shared" si="38"/>
        <v>1</v>
      </c>
      <c r="Q287" s="487">
        <f t="shared" si="39"/>
        <v>0</v>
      </c>
      <c r="W287">
        <f t="shared" si="40"/>
        <v>8</v>
      </c>
      <c r="Y287" s="497">
        <v>8</v>
      </c>
      <c r="Z287" s="497">
        <v>8</v>
      </c>
      <c r="AA287" s="491">
        <v>0</v>
      </c>
      <c r="AB287" s="490">
        <v>8</v>
      </c>
      <c r="AC287" s="489">
        <v>0</v>
      </c>
      <c r="AD287" s="488">
        <v>0</v>
      </c>
      <c r="AF287" t="str">
        <f t="shared" si="41"/>
        <v>SI</v>
      </c>
      <c r="AG287" t="str">
        <f t="shared" si="42"/>
        <v>NO</v>
      </c>
      <c r="AH287" t="str">
        <f t="shared" si="43"/>
        <v>NO</v>
      </c>
      <c r="AI287" t="str">
        <f t="shared" si="44"/>
        <v>SI</v>
      </c>
    </row>
    <row r="288" spans="5:35" ht="15.75" thickBot="1" x14ac:dyDescent="0.3">
      <c r="E288" s="469"/>
      <c r="F288" s="499">
        <v>9</v>
      </c>
      <c r="G288" s="499">
        <v>8</v>
      </c>
      <c r="H288" s="498">
        <f t="shared" si="36"/>
        <v>0</v>
      </c>
      <c r="K288" s="498">
        <f t="shared" si="37"/>
        <v>7</v>
      </c>
      <c r="N288" s="498">
        <f t="shared" si="38"/>
        <v>2</v>
      </c>
      <c r="Q288" s="487">
        <f t="shared" si="39"/>
        <v>0</v>
      </c>
      <c r="W288">
        <f t="shared" si="40"/>
        <v>9</v>
      </c>
      <c r="Y288" s="497">
        <v>9</v>
      </c>
      <c r="Z288" s="497">
        <v>8</v>
      </c>
      <c r="AA288" s="491">
        <v>0</v>
      </c>
      <c r="AB288" s="490">
        <v>9</v>
      </c>
      <c r="AC288" s="489">
        <v>0</v>
      </c>
      <c r="AD288" s="488">
        <v>0</v>
      </c>
      <c r="AF288" t="str">
        <f t="shared" si="41"/>
        <v>SI</v>
      </c>
      <c r="AG288" t="str">
        <f t="shared" si="42"/>
        <v>NO</v>
      </c>
      <c r="AH288" t="str">
        <f t="shared" si="43"/>
        <v>NO</v>
      </c>
      <c r="AI288" t="str">
        <f t="shared" si="44"/>
        <v>SI</v>
      </c>
    </row>
    <row r="289" spans="5:35" ht="15.75" thickBot="1" x14ac:dyDescent="0.3">
      <c r="E289" s="469"/>
      <c r="F289" s="499">
        <v>10</v>
      </c>
      <c r="G289" s="499">
        <v>8</v>
      </c>
      <c r="H289" s="498">
        <f t="shared" si="36"/>
        <v>0</v>
      </c>
      <c r="K289" s="498">
        <f t="shared" si="37"/>
        <v>7</v>
      </c>
      <c r="N289" s="498">
        <f t="shared" si="38"/>
        <v>3</v>
      </c>
      <c r="Q289" s="487">
        <f t="shared" si="39"/>
        <v>0</v>
      </c>
      <c r="W289">
        <f t="shared" si="40"/>
        <v>10</v>
      </c>
      <c r="Y289" s="497">
        <v>10</v>
      </c>
      <c r="Z289" s="497">
        <v>8</v>
      </c>
      <c r="AA289" s="491">
        <v>0</v>
      </c>
      <c r="AB289" s="490">
        <v>10</v>
      </c>
      <c r="AC289" s="489">
        <v>0</v>
      </c>
      <c r="AD289" s="488">
        <v>0</v>
      </c>
      <c r="AF289" t="str">
        <f t="shared" si="41"/>
        <v>SI</v>
      </c>
      <c r="AG289" t="str">
        <f t="shared" si="42"/>
        <v>NO</v>
      </c>
      <c r="AH289" t="str">
        <f t="shared" si="43"/>
        <v>NO</v>
      </c>
      <c r="AI289" t="str">
        <f t="shared" si="44"/>
        <v>SI</v>
      </c>
    </row>
    <row r="290" spans="5:35" ht="15.75" thickBot="1" x14ac:dyDescent="0.3">
      <c r="E290" s="469"/>
      <c r="F290" s="499">
        <v>11</v>
      </c>
      <c r="G290" s="499">
        <v>8</v>
      </c>
      <c r="H290" s="498">
        <f t="shared" si="36"/>
        <v>0</v>
      </c>
      <c r="K290" s="498">
        <f t="shared" si="37"/>
        <v>7</v>
      </c>
      <c r="N290" s="498">
        <f t="shared" si="38"/>
        <v>4</v>
      </c>
      <c r="Q290" s="487">
        <f t="shared" si="39"/>
        <v>0</v>
      </c>
      <c r="W290">
        <f t="shared" si="40"/>
        <v>11</v>
      </c>
      <c r="Y290" s="497">
        <v>11</v>
      </c>
      <c r="Z290" s="497">
        <v>8</v>
      </c>
      <c r="AA290" s="491">
        <v>0</v>
      </c>
      <c r="AB290" s="490">
        <v>7</v>
      </c>
      <c r="AC290" s="489">
        <v>4</v>
      </c>
      <c r="AD290" s="488">
        <v>0</v>
      </c>
      <c r="AF290" t="str">
        <f t="shared" si="41"/>
        <v>SI</v>
      </c>
      <c r="AG290" t="str">
        <f t="shared" si="42"/>
        <v>SI</v>
      </c>
      <c r="AH290" t="str">
        <f t="shared" si="43"/>
        <v>SI</v>
      </c>
      <c r="AI290" t="str">
        <f t="shared" si="44"/>
        <v>SI</v>
      </c>
    </row>
    <row r="291" spans="5:35" ht="15.75" thickBot="1" x14ac:dyDescent="0.3">
      <c r="E291" s="469"/>
      <c r="F291" s="499">
        <v>12</v>
      </c>
      <c r="G291" s="499">
        <v>8</v>
      </c>
      <c r="H291" s="498">
        <f t="shared" si="36"/>
        <v>0</v>
      </c>
      <c r="K291" s="498">
        <f t="shared" si="37"/>
        <v>7</v>
      </c>
      <c r="N291" s="498">
        <f t="shared" si="38"/>
        <v>5</v>
      </c>
      <c r="Q291" s="487">
        <f t="shared" si="39"/>
        <v>0</v>
      </c>
      <c r="W291">
        <f t="shared" si="40"/>
        <v>12</v>
      </c>
      <c r="Y291" s="497">
        <v>12</v>
      </c>
      <c r="Z291" s="497">
        <v>8</v>
      </c>
      <c r="AA291" s="491">
        <v>0</v>
      </c>
      <c r="AB291" s="490">
        <v>7</v>
      </c>
      <c r="AC291" s="489">
        <v>5</v>
      </c>
      <c r="AD291" s="488">
        <v>0</v>
      </c>
      <c r="AF291" t="str">
        <f t="shared" si="41"/>
        <v>SI</v>
      </c>
      <c r="AG291" t="str">
        <f t="shared" si="42"/>
        <v>SI</v>
      </c>
      <c r="AH291" t="str">
        <f t="shared" si="43"/>
        <v>SI</v>
      </c>
      <c r="AI291" t="str">
        <f t="shared" si="44"/>
        <v>SI</v>
      </c>
    </row>
    <row r="292" spans="5:35" ht="15.75" thickBot="1" x14ac:dyDescent="0.3">
      <c r="E292" s="469"/>
      <c r="F292" s="499">
        <v>13</v>
      </c>
      <c r="G292" s="499">
        <v>8</v>
      </c>
      <c r="H292" s="498">
        <f t="shared" si="36"/>
        <v>0</v>
      </c>
      <c r="K292" s="498">
        <f t="shared" si="37"/>
        <v>7</v>
      </c>
      <c r="N292" s="498">
        <f t="shared" si="38"/>
        <v>5</v>
      </c>
      <c r="Q292" s="487">
        <f t="shared" si="39"/>
        <v>1</v>
      </c>
      <c r="W292">
        <f t="shared" si="40"/>
        <v>13</v>
      </c>
      <c r="Y292" s="497">
        <v>13</v>
      </c>
      <c r="Z292" s="497">
        <v>8</v>
      </c>
      <c r="AA292" s="491">
        <v>0</v>
      </c>
      <c r="AB292" s="490">
        <v>7</v>
      </c>
      <c r="AC292" s="489">
        <v>5</v>
      </c>
      <c r="AD292" s="488">
        <v>1</v>
      </c>
      <c r="AF292" t="str">
        <f t="shared" si="41"/>
        <v>SI</v>
      </c>
      <c r="AG292" t="str">
        <f t="shared" si="42"/>
        <v>SI</v>
      </c>
      <c r="AH292" t="str">
        <f t="shared" si="43"/>
        <v>SI</v>
      </c>
      <c r="AI292" t="str">
        <f t="shared" si="44"/>
        <v>SI</v>
      </c>
    </row>
    <row r="293" spans="5:35" ht="15.75" thickBot="1" x14ac:dyDescent="0.3">
      <c r="E293" s="469"/>
      <c r="F293" s="499">
        <v>14</v>
      </c>
      <c r="G293" s="499">
        <v>8</v>
      </c>
      <c r="H293" s="498">
        <f t="shared" si="36"/>
        <v>0</v>
      </c>
      <c r="K293" s="498">
        <f t="shared" si="37"/>
        <v>7</v>
      </c>
      <c r="N293" s="498">
        <f t="shared" si="38"/>
        <v>5</v>
      </c>
      <c r="Q293" s="487">
        <f t="shared" si="39"/>
        <v>2</v>
      </c>
      <c r="W293">
        <f t="shared" si="40"/>
        <v>14</v>
      </c>
      <c r="Y293" s="497">
        <v>14</v>
      </c>
      <c r="Z293" s="497">
        <v>8</v>
      </c>
      <c r="AA293" s="491">
        <v>0</v>
      </c>
      <c r="AB293" s="490">
        <v>7</v>
      </c>
      <c r="AC293" s="489">
        <v>5</v>
      </c>
      <c r="AD293" s="488">
        <v>2</v>
      </c>
      <c r="AF293" t="str">
        <f t="shared" si="41"/>
        <v>SI</v>
      </c>
      <c r="AG293" t="str">
        <f t="shared" si="42"/>
        <v>SI</v>
      </c>
      <c r="AH293" t="str">
        <f t="shared" si="43"/>
        <v>SI</v>
      </c>
      <c r="AI293" t="str">
        <f t="shared" si="44"/>
        <v>SI</v>
      </c>
    </row>
    <row r="294" spans="5:35" ht="15.75" thickBot="1" x14ac:dyDescent="0.3">
      <c r="E294" s="469"/>
      <c r="F294" s="499">
        <v>15</v>
      </c>
      <c r="G294" s="499">
        <v>8</v>
      </c>
      <c r="H294" s="498">
        <f t="shared" si="36"/>
        <v>0</v>
      </c>
      <c r="K294" s="498">
        <f t="shared" si="37"/>
        <v>7</v>
      </c>
      <c r="N294" s="498">
        <f t="shared" si="38"/>
        <v>5</v>
      </c>
      <c r="Q294" s="487">
        <f t="shared" si="39"/>
        <v>3</v>
      </c>
      <c r="W294">
        <f t="shared" si="40"/>
        <v>15</v>
      </c>
      <c r="Y294" s="497">
        <v>15</v>
      </c>
      <c r="Z294" s="497">
        <v>8</v>
      </c>
      <c r="AA294" s="491">
        <v>0</v>
      </c>
      <c r="AB294" s="490">
        <v>7</v>
      </c>
      <c r="AC294" s="489">
        <v>5</v>
      </c>
      <c r="AD294" s="488">
        <v>3</v>
      </c>
      <c r="AF294" t="str">
        <f t="shared" si="41"/>
        <v>SI</v>
      </c>
      <c r="AG294" t="str">
        <f t="shared" si="42"/>
        <v>SI</v>
      </c>
      <c r="AH294" t="str">
        <f t="shared" si="43"/>
        <v>SI</v>
      </c>
      <c r="AI294" t="str">
        <f t="shared" si="44"/>
        <v>SI</v>
      </c>
    </row>
    <row r="295" spans="5:35" ht="15.75" thickBot="1" x14ac:dyDescent="0.3">
      <c r="E295" s="469"/>
      <c r="F295" s="499">
        <v>16</v>
      </c>
      <c r="G295" s="499">
        <v>8</v>
      </c>
      <c r="H295" s="498">
        <f t="shared" si="36"/>
        <v>0</v>
      </c>
      <c r="K295" s="498">
        <f t="shared" si="37"/>
        <v>7</v>
      </c>
      <c r="N295" s="498">
        <f t="shared" si="38"/>
        <v>5</v>
      </c>
      <c r="Q295" s="487">
        <f t="shared" si="39"/>
        <v>4</v>
      </c>
      <c r="W295">
        <f t="shared" si="40"/>
        <v>16</v>
      </c>
      <c r="Y295" s="497">
        <v>16</v>
      </c>
      <c r="Z295" s="497">
        <v>8</v>
      </c>
      <c r="AA295" s="491">
        <v>0</v>
      </c>
      <c r="AB295" s="490">
        <v>7</v>
      </c>
      <c r="AC295" s="489">
        <v>5</v>
      </c>
      <c r="AD295" s="488">
        <v>4</v>
      </c>
      <c r="AF295" t="str">
        <f t="shared" si="41"/>
        <v>SI</v>
      </c>
      <c r="AG295" t="str">
        <f t="shared" si="42"/>
        <v>SI</v>
      </c>
      <c r="AH295" t="str">
        <f t="shared" si="43"/>
        <v>SI</v>
      </c>
      <c r="AI295" t="str">
        <f t="shared" si="44"/>
        <v>SI</v>
      </c>
    </row>
    <row r="296" spans="5:35" ht="15.75" thickBot="1" x14ac:dyDescent="0.3">
      <c r="E296" s="469"/>
      <c r="F296" s="499">
        <v>17</v>
      </c>
      <c r="G296" s="499">
        <v>8</v>
      </c>
      <c r="H296" s="498">
        <f t="shared" si="36"/>
        <v>0</v>
      </c>
      <c r="K296" s="498">
        <f t="shared" si="37"/>
        <v>7</v>
      </c>
      <c r="N296" s="498">
        <f t="shared" si="38"/>
        <v>5</v>
      </c>
      <c r="Q296" s="487">
        <f t="shared" si="39"/>
        <v>5</v>
      </c>
      <c r="W296">
        <f t="shared" si="40"/>
        <v>17</v>
      </c>
      <c r="Y296" s="497">
        <v>17</v>
      </c>
      <c r="Z296" s="497">
        <v>8</v>
      </c>
      <c r="AA296" s="491">
        <v>0</v>
      </c>
      <c r="AB296" s="490">
        <v>7</v>
      </c>
      <c r="AC296" s="489">
        <v>5</v>
      </c>
      <c r="AD296" s="488">
        <v>5</v>
      </c>
      <c r="AF296" t="str">
        <f t="shared" si="41"/>
        <v>SI</v>
      </c>
      <c r="AG296" t="str">
        <f t="shared" si="42"/>
        <v>SI</v>
      </c>
      <c r="AH296" t="str">
        <f t="shared" si="43"/>
        <v>SI</v>
      </c>
      <c r="AI296" t="str">
        <f t="shared" si="44"/>
        <v>SI</v>
      </c>
    </row>
    <row r="297" spans="5:35" ht="15.75" thickBot="1" x14ac:dyDescent="0.3">
      <c r="E297" s="469"/>
      <c r="F297" s="499">
        <v>18</v>
      </c>
      <c r="G297" s="499">
        <v>8</v>
      </c>
      <c r="H297" s="498">
        <f t="shared" si="36"/>
        <v>0</v>
      </c>
      <c r="K297" s="498">
        <f t="shared" si="37"/>
        <v>7</v>
      </c>
      <c r="N297" s="498">
        <f t="shared" si="38"/>
        <v>5</v>
      </c>
      <c r="Q297" s="487">
        <f t="shared" si="39"/>
        <v>6</v>
      </c>
      <c r="W297">
        <f t="shared" si="40"/>
        <v>18</v>
      </c>
      <c r="Y297" s="497">
        <v>18</v>
      </c>
      <c r="Z297" s="497">
        <v>8</v>
      </c>
      <c r="AA297" s="491">
        <v>0</v>
      </c>
      <c r="AB297" s="490">
        <v>7</v>
      </c>
      <c r="AC297" s="489">
        <v>5</v>
      </c>
      <c r="AD297" s="488">
        <v>6</v>
      </c>
      <c r="AF297" t="str">
        <f t="shared" si="41"/>
        <v>SI</v>
      </c>
      <c r="AG297" t="str">
        <f t="shared" si="42"/>
        <v>SI</v>
      </c>
      <c r="AH297" t="str">
        <f t="shared" si="43"/>
        <v>SI</v>
      </c>
      <c r="AI297" t="str">
        <f t="shared" si="44"/>
        <v>SI</v>
      </c>
    </row>
    <row r="298" spans="5:35" ht="15.75" thickBot="1" x14ac:dyDescent="0.3">
      <c r="E298" s="469"/>
      <c r="F298" s="499">
        <v>19</v>
      </c>
      <c r="G298" s="499">
        <v>8</v>
      </c>
      <c r="H298" s="498">
        <f t="shared" si="36"/>
        <v>0</v>
      </c>
      <c r="K298" s="498">
        <f t="shared" si="37"/>
        <v>7</v>
      </c>
      <c r="N298" s="498">
        <f t="shared" si="38"/>
        <v>5</v>
      </c>
      <c r="Q298" s="487">
        <f t="shared" si="39"/>
        <v>7</v>
      </c>
      <c r="W298">
        <f t="shared" si="40"/>
        <v>19</v>
      </c>
      <c r="Y298" s="497">
        <v>19</v>
      </c>
      <c r="Z298" s="497">
        <v>8</v>
      </c>
      <c r="AA298" s="491">
        <v>0</v>
      </c>
      <c r="AB298" s="490">
        <v>7</v>
      </c>
      <c r="AC298" s="489">
        <v>5</v>
      </c>
      <c r="AD298" s="488">
        <v>7</v>
      </c>
      <c r="AF298" t="str">
        <f t="shared" si="41"/>
        <v>SI</v>
      </c>
      <c r="AG298" t="str">
        <f t="shared" si="42"/>
        <v>SI</v>
      </c>
      <c r="AH298" t="str">
        <f t="shared" si="43"/>
        <v>SI</v>
      </c>
      <c r="AI298" t="str">
        <f t="shared" si="44"/>
        <v>SI</v>
      </c>
    </row>
    <row r="299" spans="5:35" ht="15.75" thickBot="1" x14ac:dyDescent="0.3">
      <c r="E299" s="469"/>
      <c r="F299" s="499">
        <v>20</v>
      </c>
      <c r="G299" s="499">
        <v>8</v>
      </c>
      <c r="H299" s="498">
        <f t="shared" si="36"/>
        <v>0</v>
      </c>
      <c r="K299" s="498">
        <f t="shared" si="37"/>
        <v>7</v>
      </c>
      <c r="N299" s="498">
        <f t="shared" si="38"/>
        <v>5</v>
      </c>
      <c r="Q299" s="487">
        <f t="shared" si="39"/>
        <v>8</v>
      </c>
      <c r="W299">
        <f t="shared" si="40"/>
        <v>20</v>
      </c>
      <c r="Y299" s="497">
        <v>20</v>
      </c>
      <c r="Z299" s="497">
        <v>8</v>
      </c>
      <c r="AA299" s="491">
        <v>0</v>
      </c>
      <c r="AB299" s="490">
        <v>7</v>
      </c>
      <c r="AC299" s="489">
        <v>5</v>
      </c>
      <c r="AD299" s="488">
        <v>8</v>
      </c>
      <c r="AF299" t="str">
        <f t="shared" si="41"/>
        <v>SI</v>
      </c>
      <c r="AG299" t="str">
        <f t="shared" si="42"/>
        <v>SI</v>
      </c>
      <c r="AH299" t="str">
        <f t="shared" si="43"/>
        <v>SI</v>
      </c>
      <c r="AI299" t="str">
        <f t="shared" si="44"/>
        <v>SI</v>
      </c>
    </row>
    <row r="300" spans="5:35" ht="15.75" thickBot="1" x14ac:dyDescent="0.3">
      <c r="E300" s="469"/>
      <c r="F300" s="499">
        <v>21</v>
      </c>
      <c r="G300" s="499">
        <v>8</v>
      </c>
      <c r="H300" s="498">
        <f t="shared" si="36"/>
        <v>0</v>
      </c>
      <c r="K300" s="498">
        <f t="shared" si="37"/>
        <v>7</v>
      </c>
      <c r="N300" s="498">
        <f t="shared" si="38"/>
        <v>5</v>
      </c>
      <c r="Q300" s="487">
        <f t="shared" si="39"/>
        <v>9</v>
      </c>
      <c r="W300">
        <f t="shared" si="40"/>
        <v>21</v>
      </c>
      <c r="Y300" s="497">
        <v>21</v>
      </c>
      <c r="Z300" s="497">
        <v>8</v>
      </c>
      <c r="AA300" s="491">
        <v>0</v>
      </c>
      <c r="AB300" s="490">
        <v>7</v>
      </c>
      <c r="AC300" s="489">
        <v>5</v>
      </c>
      <c r="AD300" s="488">
        <v>9</v>
      </c>
      <c r="AF300" t="str">
        <f t="shared" si="41"/>
        <v>SI</v>
      </c>
      <c r="AG300" t="str">
        <f t="shared" si="42"/>
        <v>SI</v>
      </c>
      <c r="AH300" t="str">
        <f t="shared" si="43"/>
        <v>SI</v>
      </c>
      <c r="AI300" t="str">
        <f t="shared" si="44"/>
        <v>SI</v>
      </c>
    </row>
    <row r="301" spans="5:35" ht="15.75" thickBot="1" x14ac:dyDescent="0.3">
      <c r="E301" s="469"/>
      <c r="F301" s="499">
        <v>22</v>
      </c>
      <c r="G301" s="499">
        <v>8</v>
      </c>
      <c r="H301" s="498">
        <f t="shared" si="36"/>
        <v>0</v>
      </c>
      <c r="K301" s="498">
        <f t="shared" si="37"/>
        <v>7</v>
      </c>
      <c r="N301" s="498">
        <f t="shared" si="38"/>
        <v>5</v>
      </c>
      <c r="Q301" s="487">
        <f t="shared" si="39"/>
        <v>10</v>
      </c>
      <c r="W301">
        <f t="shared" si="40"/>
        <v>22</v>
      </c>
      <c r="Y301" s="497">
        <v>22</v>
      </c>
      <c r="Z301" s="497">
        <v>8</v>
      </c>
      <c r="AA301" s="491">
        <v>0</v>
      </c>
      <c r="AB301" s="490">
        <v>7</v>
      </c>
      <c r="AC301" s="489">
        <v>5</v>
      </c>
      <c r="AD301" s="488">
        <v>10</v>
      </c>
      <c r="AF301" t="str">
        <f t="shared" si="41"/>
        <v>SI</v>
      </c>
      <c r="AG301" t="str">
        <f t="shared" si="42"/>
        <v>SI</v>
      </c>
      <c r="AH301" t="str">
        <f t="shared" si="43"/>
        <v>SI</v>
      </c>
      <c r="AI301" t="str">
        <f t="shared" si="44"/>
        <v>SI</v>
      </c>
    </row>
    <row r="302" spans="5:35" ht="15.75" thickBot="1" x14ac:dyDescent="0.3">
      <c r="E302" s="469"/>
      <c r="F302" s="499">
        <v>23</v>
      </c>
      <c r="G302" s="499">
        <v>8</v>
      </c>
      <c r="H302" s="498">
        <f t="shared" si="36"/>
        <v>0</v>
      </c>
      <c r="K302" s="498">
        <f t="shared" si="37"/>
        <v>7</v>
      </c>
      <c r="N302" s="498">
        <f t="shared" si="38"/>
        <v>5</v>
      </c>
      <c r="Q302" s="487">
        <f t="shared" si="39"/>
        <v>11</v>
      </c>
      <c r="W302">
        <f t="shared" si="40"/>
        <v>23</v>
      </c>
      <c r="Y302" s="497">
        <v>23</v>
      </c>
      <c r="Z302" s="497">
        <v>8</v>
      </c>
      <c r="AA302" s="491">
        <v>0</v>
      </c>
      <c r="AB302" s="490">
        <v>7</v>
      </c>
      <c r="AC302" s="489">
        <v>5</v>
      </c>
      <c r="AD302" s="488">
        <v>11</v>
      </c>
      <c r="AF302" t="str">
        <f t="shared" si="41"/>
        <v>SI</v>
      </c>
      <c r="AG302" t="str">
        <f t="shared" si="42"/>
        <v>SI</v>
      </c>
      <c r="AH302" t="str">
        <f t="shared" si="43"/>
        <v>SI</v>
      </c>
      <c r="AI302" t="str">
        <f t="shared" si="44"/>
        <v>SI</v>
      </c>
    </row>
    <row r="303" spans="5:35" ht="15.75" thickBot="1" x14ac:dyDescent="0.3">
      <c r="E303" s="469"/>
      <c r="F303" s="499">
        <v>24</v>
      </c>
      <c r="G303" s="499">
        <v>8</v>
      </c>
      <c r="H303" s="498">
        <f t="shared" si="36"/>
        <v>0</v>
      </c>
      <c r="K303" s="498">
        <f t="shared" si="37"/>
        <v>7</v>
      </c>
      <c r="N303" s="498">
        <f t="shared" si="38"/>
        <v>5</v>
      </c>
      <c r="Q303" s="487">
        <f t="shared" si="39"/>
        <v>12</v>
      </c>
      <c r="W303">
        <f t="shared" si="40"/>
        <v>24</v>
      </c>
      <c r="Y303" s="497">
        <v>24</v>
      </c>
      <c r="Z303" s="497">
        <v>8</v>
      </c>
      <c r="AA303" s="491">
        <v>0</v>
      </c>
      <c r="AB303" s="490">
        <v>7</v>
      </c>
      <c r="AC303" s="489">
        <v>5</v>
      </c>
      <c r="AD303" s="488">
        <v>12</v>
      </c>
      <c r="AF303" t="str">
        <f t="shared" si="41"/>
        <v>SI</v>
      </c>
      <c r="AG303" t="str">
        <f t="shared" si="42"/>
        <v>SI</v>
      </c>
      <c r="AH303" t="str">
        <f t="shared" si="43"/>
        <v>SI</v>
      </c>
      <c r="AI303" t="str">
        <f t="shared" si="44"/>
        <v>SI</v>
      </c>
    </row>
    <row r="304" spans="5:35" ht="15.75" thickBot="1" x14ac:dyDescent="0.3">
      <c r="E304" s="469"/>
      <c r="F304" s="499">
        <v>25</v>
      </c>
      <c r="G304" s="499">
        <v>8</v>
      </c>
      <c r="H304" s="498">
        <f t="shared" si="36"/>
        <v>0</v>
      </c>
      <c r="K304" s="498">
        <f t="shared" si="37"/>
        <v>7</v>
      </c>
      <c r="N304" s="498">
        <f t="shared" si="38"/>
        <v>5</v>
      </c>
      <c r="Q304" s="487">
        <f t="shared" si="39"/>
        <v>13</v>
      </c>
      <c r="W304">
        <f t="shared" si="40"/>
        <v>25</v>
      </c>
      <c r="Y304" s="497">
        <v>25</v>
      </c>
      <c r="Z304" s="497">
        <v>8</v>
      </c>
      <c r="AA304" s="491">
        <v>0</v>
      </c>
      <c r="AB304" s="490">
        <v>7</v>
      </c>
      <c r="AC304" s="489">
        <v>5</v>
      </c>
      <c r="AD304" s="488">
        <v>13</v>
      </c>
      <c r="AF304" t="str">
        <f t="shared" si="41"/>
        <v>SI</v>
      </c>
      <c r="AG304" t="str">
        <f t="shared" si="42"/>
        <v>SI</v>
      </c>
      <c r="AH304" t="str">
        <f t="shared" si="43"/>
        <v>SI</v>
      </c>
      <c r="AI304" t="str">
        <f t="shared" si="44"/>
        <v>SI</v>
      </c>
    </row>
    <row r="305" spans="5:35" ht="15.75" thickBot="1" x14ac:dyDescent="0.3">
      <c r="E305" s="469"/>
      <c r="F305" s="499">
        <v>26</v>
      </c>
      <c r="G305" s="499">
        <v>8</v>
      </c>
      <c r="H305" s="498">
        <f t="shared" si="36"/>
        <v>0</v>
      </c>
      <c r="K305" s="498">
        <f t="shared" si="37"/>
        <v>7</v>
      </c>
      <c r="N305" s="498">
        <f t="shared" si="38"/>
        <v>5</v>
      </c>
      <c r="Q305" s="487">
        <f t="shared" si="39"/>
        <v>14</v>
      </c>
      <c r="W305">
        <f t="shared" si="40"/>
        <v>26</v>
      </c>
      <c r="Y305" s="497">
        <v>26</v>
      </c>
      <c r="Z305" s="497">
        <v>8</v>
      </c>
      <c r="AA305" s="491">
        <v>0</v>
      </c>
      <c r="AB305" s="490">
        <v>7</v>
      </c>
      <c r="AC305" s="489">
        <v>5</v>
      </c>
      <c r="AD305" s="488">
        <v>14</v>
      </c>
      <c r="AF305" t="str">
        <f t="shared" si="41"/>
        <v>SI</v>
      </c>
      <c r="AG305" t="str">
        <f t="shared" si="42"/>
        <v>SI</v>
      </c>
      <c r="AH305" t="str">
        <f t="shared" si="43"/>
        <v>SI</v>
      </c>
      <c r="AI305" t="str">
        <f t="shared" si="44"/>
        <v>SI</v>
      </c>
    </row>
    <row r="306" spans="5:35" ht="15.75" thickBot="1" x14ac:dyDescent="0.3">
      <c r="E306" s="469"/>
      <c r="F306" s="499">
        <v>27</v>
      </c>
      <c r="G306" s="499">
        <v>8</v>
      </c>
      <c r="H306" s="498">
        <f t="shared" si="36"/>
        <v>0</v>
      </c>
      <c r="K306" s="498">
        <f t="shared" si="37"/>
        <v>7</v>
      </c>
      <c r="N306" s="498">
        <f t="shared" si="38"/>
        <v>5</v>
      </c>
      <c r="Q306" s="487">
        <f t="shared" si="39"/>
        <v>15</v>
      </c>
      <c r="W306">
        <f t="shared" si="40"/>
        <v>27</v>
      </c>
      <c r="Y306" s="497">
        <v>27</v>
      </c>
      <c r="Z306" s="497">
        <v>8</v>
      </c>
      <c r="AA306" s="491">
        <v>0</v>
      </c>
      <c r="AB306" s="490">
        <v>7</v>
      </c>
      <c r="AC306" s="489">
        <v>5</v>
      </c>
      <c r="AD306" s="488">
        <v>15</v>
      </c>
      <c r="AF306" t="str">
        <f t="shared" si="41"/>
        <v>SI</v>
      </c>
      <c r="AG306" t="str">
        <f t="shared" si="42"/>
        <v>SI</v>
      </c>
      <c r="AH306" t="str">
        <f t="shared" si="43"/>
        <v>SI</v>
      </c>
      <c r="AI306" t="str">
        <f t="shared" si="44"/>
        <v>SI</v>
      </c>
    </row>
    <row r="307" spans="5:35" ht="15.75" thickBot="1" x14ac:dyDescent="0.3">
      <c r="E307" s="469"/>
      <c r="F307" s="499">
        <v>28</v>
      </c>
      <c r="G307" s="499">
        <v>8</v>
      </c>
      <c r="H307" s="498">
        <f t="shared" si="36"/>
        <v>0</v>
      </c>
      <c r="K307" s="498">
        <f t="shared" si="37"/>
        <v>7</v>
      </c>
      <c r="N307" s="498">
        <f t="shared" si="38"/>
        <v>5</v>
      </c>
      <c r="Q307" s="487">
        <f t="shared" si="39"/>
        <v>16</v>
      </c>
      <c r="W307">
        <f t="shared" si="40"/>
        <v>28</v>
      </c>
      <c r="Y307" s="497">
        <v>28</v>
      </c>
      <c r="Z307" s="497">
        <v>8</v>
      </c>
      <c r="AA307" s="491">
        <v>0</v>
      </c>
      <c r="AB307" s="490">
        <v>7</v>
      </c>
      <c r="AC307" s="489">
        <v>5</v>
      </c>
      <c r="AD307" s="488">
        <v>16</v>
      </c>
      <c r="AF307" t="str">
        <f t="shared" si="41"/>
        <v>SI</v>
      </c>
      <c r="AG307" t="str">
        <f t="shared" si="42"/>
        <v>SI</v>
      </c>
      <c r="AH307" t="str">
        <f t="shared" si="43"/>
        <v>SI</v>
      </c>
      <c r="AI307" t="str">
        <f t="shared" si="44"/>
        <v>SI</v>
      </c>
    </row>
    <row r="308" spans="5:35" ht="15.75" thickBot="1" x14ac:dyDescent="0.3">
      <c r="E308" s="469"/>
      <c r="F308" s="499">
        <v>29</v>
      </c>
      <c r="G308" s="499">
        <v>8</v>
      </c>
      <c r="H308" s="498">
        <f t="shared" si="36"/>
        <v>0</v>
      </c>
      <c r="K308" s="498">
        <f t="shared" si="37"/>
        <v>7</v>
      </c>
      <c r="N308" s="498">
        <f t="shared" si="38"/>
        <v>5</v>
      </c>
      <c r="Q308" s="487">
        <f t="shared" si="39"/>
        <v>17</v>
      </c>
      <c r="W308">
        <f t="shared" si="40"/>
        <v>29</v>
      </c>
      <c r="Y308" s="497">
        <v>29</v>
      </c>
      <c r="Z308" s="497">
        <v>8</v>
      </c>
      <c r="AA308" s="491">
        <v>0</v>
      </c>
      <c r="AB308" s="490">
        <v>7</v>
      </c>
      <c r="AC308" s="489">
        <v>5</v>
      </c>
      <c r="AD308" s="488">
        <v>17</v>
      </c>
      <c r="AF308" t="str">
        <f t="shared" si="41"/>
        <v>SI</v>
      </c>
      <c r="AG308" t="str">
        <f t="shared" si="42"/>
        <v>SI</v>
      </c>
      <c r="AH308" t="str">
        <f t="shared" si="43"/>
        <v>SI</v>
      </c>
      <c r="AI308" t="str">
        <f t="shared" si="44"/>
        <v>SI</v>
      </c>
    </row>
    <row r="309" spans="5:35" ht="15.75" thickBot="1" x14ac:dyDescent="0.3">
      <c r="E309" s="469"/>
      <c r="F309" s="499">
        <v>30</v>
      </c>
      <c r="G309" s="499">
        <v>8</v>
      </c>
      <c r="H309" s="498">
        <f t="shared" si="36"/>
        <v>0</v>
      </c>
      <c r="K309" s="498">
        <f t="shared" si="37"/>
        <v>7</v>
      </c>
      <c r="N309" s="498">
        <f t="shared" si="38"/>
        <v>5</v>
      </c>
      <c r="Q309" s="487">
        <f t="shared" si="39"/>
        <v>18</v>
      </c>
      <c r="W309">
        <f t="shared" si="40"/>
        <v>30</v>
      </c>
      <c r="Y309" s="497">
        <v>30</v>
      </c>
      <c r="Z309" s="497">
        <v>8</v>
      </c>
      <c r="AA309" s="491">
        <v>0</v>
      </c>
      <c r="AB309" s="490">
        <v>7</v>
      </c>
      <c r="AC309" s="489">
        <v>5</v>
      </c>
      <c r="AD309" s="488">
        <v>18</v>
      </c>
      <c r="AF309" t="str">
        <f t="shared" si="41"/>
        <v>SI</v>
      </c>
      <c r="AG309" t="str">
        <f t="shared" si="42"/>
        <v>SI</v>
      </c>
      <c r="AH309" t="str">
        <f t="shared" si="43"/>
        <v>SI</v>
      </c>
      <c r="AI309" t="str">
        <f t="shared" si="44"/>
        <v>SI</v>
      </c>
    </row>
    <row r="310" spans="5:35" ht="15.75" thickBot="1" x14ac:dyDescent="0.3">
      <c r="E310" s="469"/>
      <c r="F310" s="499">
        <v>31</v>
      </c>
      <c r="G310" s="499">
        <v>8</v>
      </c>
      <c r="H310" s="498">
        <f t="shared" si="36"/>
        <v>0</v>
      </c>
      <c r="K310" s="498">
        <f t="shared" si="37"/>
        <v>7</v>
      </c>
      <c r="N310" s="498">
        <f t="shared" si="38"/>
        <v>5</v>
      </c>
      <c r="Q310" s="487">
        <f t="shared" si="39"/>
        <v>18</v>
      </c>
      <c r="W310">
        <f t="shared" si="40"/>
        <v>30</v>
      </c>
      <c r="Y310" s="497">
        <v>31</v>
      </c>
      <c r="Z310" s="497">
        <v>8</v>
      </c>
      <c r="AA310" s="491">
        <v>0</v>
      </c>
      <c r="AB310" s="490">
        <v>7</v>
      </c>
      <c r="AC310" s="489">
        <v>5</v>
      </c>
      <c r="AD310" s="488">
        <v>19</v>
      </c>
      <c r="AF310" t="str">
        <f t="shared" si="41"/>
        <v>SI</v>
      </c>
      <c r="AG310" t="str">
        <f t="shared" si="42"/>
        <v>SI</v>
      </c>
      <c r="AH310" t="str">
        <f t="shared" si="43"/>
        <v>SI</v>
      </c>
      <c r="AI310" t="str">
        <f t="shared" si="44"/>
        <v>NO</v>
      </c>
    </row>
    <row r="311" spans="5:35" ht="15.75" thickBot="1" x14ac:dyDescent="0.3">
      <c r="E311" s="469"/>
      <c r="F311" s="499">
        <v>32</v>
      </c>
      <c r="G311" s="499">
        <v>8</v>
      </c>
      <c r="H311" s="498">
        <f t="shared" si="36"/>
        <v>0</v>
      </c>
      <c r="K311" s="498">
        <f t="shared" si="37"/>
        <v>7</v>
      </c>
      <c r="N311" s="498">
        <f t="shared" si="38"/>
        <v>5</v>
      </c>
      <c r="Q311" s="487">
        <f t="shared" si="39"/>
        <v>18</v>
      </c>
      <c r="W311">
        <f t="shared" si="40"/>
        <v>30</v>
      </c>
      <c r="Y311" s="497">
        <v>32</v>
      </c>
      <c r="Z311" s="497">
        <v>8</v>
      </c>
      <c r="AA311" s="491">
        <v>0</v>
      </c>
      <c r="AB311" s="490">
        <v>7</v>
      </c>
      <c r="AC311" s="489">
        <v>5</v>
      </c>
      <c r="AD311" s="488">
        <v>20</v>
      </c>
      <c r="AF311" t="str">
        <f t="shared" si="41"/>
        <v>SI</v>
      </c>
      <c r="AG311" t="str">
        <f t="shared" si="42"/>
        <v>SI</v>
      </c>
      <c r="AH311" t="str">
        <f t="shared" si="43"/>
        <v>SI</v>
      </c>
      <c r="AI311" t="str">
        <f t="shared" si="44"/>
        <v>NO</v>
      </c>
    </row>
    <row r="312" spans="5:35" ht="15.75" thickBot="1" x14ac:dyDescent="0.3">
      <c r="E312" s="469"/>
      <c r="F312" s="499">
        <v>33</v>
      </c>
      <c r="G312" s="499">
        <v>8</v>
      </c>
      <c r="H312" s="498">
        <f t="shared" si="36"/>
        <v>0</v>
      </c>
      <c r="K312" s="498">
        <f t="shared" si="37"/>
        <v>7</v>
      </c>
      <c r="N312" s="498">
        <f t="shared" si="38"/>
        <v>5</v>
      </c>
      <c r="Q312" s="487">
        <f t="shared" si="39"/>
        <v>18</v>
      </c>
      <c r="W312">
        <f t="shared" si="40"/>
        <v>30</v>
      </c>
      <c r="Y312" s="497">
        <v>33</v>
      </c>
      <c r="Z312" s="497">
        <v>8</v>
      </c>
      <c r="AA312" s="491">
        <v>0</v>
      </c>
      <c r="AB312" s="490">
        <v>7</v>
      </c>
      <c r="AC312" s="489">
        <v>5</v>
      </c>
      <c r="AD312" s="488">
        <v>21</v>
      </c>
      <c r="AF312" t="str">
        <f t="shared" si="41"/>
        <v>SI</v>
      </c>
      <c r="AG312" t="str">
        <f t="shared" si="42"/>
        <v>SI</v>
      </c>
      <c r="AH312" t="str">
        <f t="shared" si="43"/>
        <v>SI</v>
      </c>
      <c r="AI312" t="str">
        <f t="shared" si="44"/>
        <v>NO</v>
      </c>
    </row>
    <row r="313" spans="5:35" ht="15.75" thickBot="1" x14ac:dyDescent="0.3">
      <c r="E313" s="469"/>
      <c r="F313" s="496">
        <v>34</v>
      </c>
      <c r="G313" s="496">
        <v>8</v>
      </c>
      <c r="H313" s="495">
        <f t="shared" si="36"/>
        <v>0</v>
      </c>
      <c r="I313" s="494"/>
      <c r="J313" s="494"/>
      <c r="K313" s="495">
        <f t="shared" si="37"/>
        <v>7</v>
      </c>
      <c r="L313" s="494"/>
      <c r="M313" s="494"/>
      <c r="N313" s="495">
        <f t="shared" si="38"/>
        <v>5</v>
      </c>
      <c r="O313" s="494"/>
      <c r="P313" s="494"/>
      <c r="Q313" s="493">
        <f t="shared" si="39"/>
        <v>18</v>
      </c>
      <c r="W313">
        <f t="shared" si="40"/>
        <v>30</v>
      </c>
      <c r="Y313" s="497">
        <v>34</v>
      </c>
      <c r="Z313" s="497">
        <v>8</v>
      </c>
      <c r="AA313" s="491">
        <v>0</v>
      </c>
      <c r="AB313" s="490">
        <v>7</v>
      </c>
      <c r="AC313" s="489">
        <v>5</v>
      </c>
      <c r="AD313" s="488">
        <v>22</v>
      </c>
      <c r="AF313" t="str">
        <f t="shared" si="41"/>
        <v>SI</v>
      </c>
      <c r="AG313" t="str">
        <f t="shared" si="42"/>
        <v>SI</v>
      </c>
      <c r="AH313" t="str">
        <f t="shared" si="43"/>
        <v>SI</v>
      </c>
      <c r="AI313" t="str">
        <f t="shared" si="44"/>
        <v>NO</v>
      </c>
    </row>
    <row r="314" spans="5:35" ht="16.5" thickTop="1" thickBot="1" x14ac:dyDescent="0.3">
      <c r="E314" s="469"/>
      <c r="F314" s="499">
        <v>0</v>
      </c>
      <c r="G314" s="499">
        <v>9</v>
      </c>
      <c r="H314" s="498">
        <f t="shared" si="36"/>
        <v>0</v>
      </c>
      <c r="K314" s="498">
        <f t="shared" si="37"/>
        <v>0</v>
      </c>
      <c r="N314" s="498">
        <f t="shared" si="38"/>
        <v>0</v>
      </c>
      <c r="Q314" s="487">
        <f t="shared" si="39"/>
        <v>0</v>
      </c>
      <c r="W314">
        <f t="shared" si="40"/>
        <v>0</v>
      </c>
      <c r="Y314" s="497">
        <v>0</v>
      </c>
      <c r="Z314" s="497">
        <v>9</v>
      </c>
      <c r="AA314" s="491">
        <v>0</v>
      </c>
      <c r="AB314" s="490">
        <v>0</v>
      </c>
      <c r="AC314" s="489">
        <v>0</v>
      </c>
      <c r="AD314" s="488">
        <v>0</v>
      </c>
      <c r="AF314" t="str">
        <f t="shared" si="41"/>
        <v>SI</v>
      </c>
      <c r="AG314" t="str">
        <f t="shared" si="42"/>
        <v>SI</v>
      </c>
      <c r="AH314" t="str">
        <f t="shared" si="43"/>
        <v>SI</v>
      </c>
      <c r="AI314" t="str">
        <f t="shared" si="44"/>
        <v>SI</v>
      </c>
    </row>
    <row r="315" spans="5:35" ht="15.75" thickBot="1" x14ac:dyDescent="0.3">
      <c r="E315" s="469"/>
      <c r="F315" s="499">
        <v>1</v>
      </c>
      <c r="G315" s="499">
        <v>9</v>
      </c>
      <c r="H315" s="498">
        <f t="shared" si="36"/>
        <v>0</v>
      </c>
      <c r="K315" s="498">
        <f t="shared" si="37"/>
        <v>1</v>
      </c>
      <c r="N315" s="498">
        <f t="shared" si="38"/>
        <v>0</v>
      </c>
      <c r="Q315" s="487">
        <f t="shared" si="39"/>
        <v>0</v>
      </c>
      <c r="W315">
        <f t="shared" si="40"/>
        <v>1</v>
      </c>
      <c r="Y315" s="497">
        <v>1</v>
      </c>
      <c r="Z315" s="497">
        <v>9</v>
      </c>
      <c r="AA315" s="491">
        <v>0</v>
      </c>
      <c r="AB315" s="490">
        <v>1</v>
      </c>
      <c r="AC315" s="489">
        <v>0</v>
      </c>
      <c r="AD315" s="488">
        <v>0</v>
      </c>
      <c r="AF315" t="str">
        <f t="shared" si="41"/>
        <v>SI</v>
      </c>
      <c r="AG315" t="str">
        <f t="shared" si="42"/>
        <v>SI</v>
      </c>
      <c r="AH315" t="str">
        <f t="shared" si="43"/>
        <v>SI</v>
      </c>
      <c r="AI315" t="str">
        <f t="shared" si="44"/>
        <v>SI</v>
      </c>
    </row>
    <row r="316" spans="5:35" ht="15.75" thickBot="1" x14ac:dyDescent="0.3">
      <c r="E316" s="469"/>
      <c r="F316" s="499">
        <v>2</v>
      </c>
      <c r="G316" s="499">
        <v>9</v>
      </c>
      <c r="H316" s="498">
        <f t="shared" si="36"/>
        <v>0</v>
      </c>
      <c r="K316" s="498">
        <f t="shared" si="37"/>
        <v>2</v>
      </c>
      <c r="N316" s="498">
        <f t="shared" si="38"/>
        <v>0</v>
      </c>
      <c r="Q316" s="487">
        <f t="shared" si="39"/>
        <v>0</v>
      </c>
      <c r="W316">
        <f t="shared" si="40"/>
        <v>2</v>
      </c>
      <c r="Y316" s="497">
        <v>2</v>
      </c>
      <c r="Z316" s="497">
        <v>9</v>
      </c>
      <c r="AA316" s="491">
        <v>0</v>
      </c>
      <c r="AB316" s="490">
        <v>2</v>
      </c>
      <c r="AC316" s="489">
        <v>0</v>
      </c>
      <c r="AD316" s="488">
        <v>0</v>
      </c>
      <c r="AF316" t="str">
        <f t="shared" si="41"/>
        <v>SI</v>
      </c>
      <c r="AG316" t="str">
        <f t="shared" si="42"/>
        <v>SI</v>
      </c>
      <c r="AH316" t="str">
        <f t="shared" si="43"/>
        <v>SI</v>
      </c>
      <c r="AI316" t="str">
        <f t="shared" si="44"/>
        <v>SI</v>
      </c>
    </row>
    <row r="317" spans="5:35" ht="15.75" thickBot="1" x14ac:dyDescent="0.3">
      <c r="E317" s="469"/>
      <c r="F317" s="499">
        <v>3</v>
      </c>
      <c r="G317" s="499">
        <v>9</v>
      </c>
      <c r="H317" s="498">
        <f t="shared" si="36"/>
        <v>0</v>
      </c>
      <c r="K317" s="498">
        <f t="shared" si="37"/>
        <v>3</v>
      </c>
      <c r="N317" s="498">
        <f t="shared" si="38"/>
        <v>0</v>
      </c>
      <c r="Q317" s="487">
        <f t="shared" si="39"/>
        <v>0</v>
      </c>
      <c r="W317">
        <f t="shared" si="40"/>
        <v>3</v>
      </c>
      <c r="Y317" s="497">
        <v>3</v>
      </c>
      <c r="Z317" s="497">
        <v>9</v>
      </c>
      <c r="AA317" s="491">
        <v>0</v>
      </c>
      <c r="AB317" s="490">
        <v>3</v>
      </c>
      <c r="AC317" s="489">
        <v>0</v>
      </c>
      <c r="AD317" s="488">
        <v>0</v>
      </c>
      <c r="AF317" t="str">
        <f t="shared" si="41"/>
        <v>SI</v>
      </c>
      <c r="AG317" t="str">
        <f t="shared" si="42"/>
        <v>SI</v>
      </c>
      <c r="AH317" t="str">
        <f t="shared" si="43"/>
        <v>SI</v>
      </c>
      <c r="AI317" t="str">
        <f t="shared" si="44"/>
        <v>SI</v>
      </c>
    </row>
    <row r="318" spans="5:35" ht="15.75" thickBot="1" x14ac:dyDescent="0.3">
      <c r="E318" s="469"/>
      <c r="F318" s="499">
        <v>4</v>
      </c>
      <c r="G318" s="499">
        <v>9</v>
      </c>
      <c r="H318" s="498">
        <f t="shared" si="36"/>
        <v>0</v>
      </c>
      <c r="K318" s="498">
        <f t="shared" si="37"/>
        <v>4</v>
      </c>
      <c r="N318" s="498">
        <f t="shared" si="38"/>
        <v>0</v>
      </c>
      <c r="Q318" s="487">
        <f t="shared" si="39"/>
        <v>0</v>
      </c>
      <c r="W318">
        <f t="shared" si="40"/>
        <v>4</v>
      </c>
      <c r="Y318" s="497">
        <v>4</v>
      </c>
      <c r="Z318" s="497">
        <v>9</v>
      </c>
      <c r="AA318" s="491">
        <v>0</v>
      </c>
      <c r="AB318" s="490">
        <v>4</v>
      </c>
      <c r="AC318" s="489">
        <v>0</v>
      </c>
      <c r="AD318" s="488">
        <v>0</v>
      </c>
      <c r="AF318" t="str">
        <f t="shared" si="41"/>
        <v>SI</v>
      </c>
      <c r="AG318" t="str">
        <f t="shared" si="42"/>
        <v>SI</v>
      </c>
      <c r="AH318" t="str">
        <f t="shared" si="43"/>
        <v>SI</v>
      </c>
      <c r="AI318" t="str">
        <f t="shared" si="44"/>
        <v>SI</v>
      </c>
    </row>
    <row r="319" spans="5:35" ht="15.75" thickBot="1" x14ac:dyDescent="0.3">
      <c r="E319" s="469"/>
      <c r="F319" s="499">
        <v>5</v>
      </c>
      <c r="G319" s="499">
        <v>9</v>
      </c>
      <c r="H319" s="498">
        <f t="shared" si="36"/>
        <v>0</v>
      </c>
      <c r="K319" s="498">
        <f t="shared" si="37"/>
        <v>5</v>
      </c>
      <c r="N319" s="498">
        <f t="shared" si="38"/>
        <v>0</v>
      </c>
      <c r="Q319" s="487">
        <f t="shared" si="39"/>
        <v>0</v>
      </c>
      <c r="W319">
        <f t="shared" si="40"/>
        <v>5</v>
      </c>
      <c r="Y319" s="497">
        <v>5</v>
      </c>
      <c r="Z319" s="497">
        <v>9</v>
      </c>
      <c r="AA319" s="491">
        <v>0</v>
      </c>
      <c r="AB319" s="490">
        <v>5</v>
      </c>
      <c r="AC319" s="489">
        <v>0</v>
      </c>
      <c r="AD319" s="488">
        <v>0</v>
      </c>
      <c r="AF319" t="str">
        <f t="shared" si="41"/>
        <v>SI</v>
      </c>
      <c r="AG319" t="str">
        <f t="shared" si="42"/>
        <v>SI</v>
      </c>
      <c r="AH319" t="str">
        <f t="shared" si="43"/>
        <v>SI</v>
      </c>
      <c r="AI319" t="str">
        <f t="shared" si="44"/>
        <v>SI</v>
      </c>
    </row>
    <row r="320" spans="5:35" ht="15.75" thickBot="1" x14ac:dyDescent="0.3">
      <c r="E320" s="469"/>
      <c r="F320" s="499">
        <v>6</v>
      </c>
      <c r="G320" s="499">
        <v>9</v>
      </c>
      <c r="H320" s="498">
        <f t="shared" si="36"/>
        <v>0</v>
      </c>
      <c r="K320" s="498">
        <f t="shared" si="37"/>
        <v>6</v>
      </c>
      <c r="N320" s="498">
        <f t="shared" si="38"/>
        <v>0</v>
      </c>
      <c r="Q320" s="487">
        <f t="shared" si="39"/>
        <v>0</v>
      </c>
      <c r="W320">
        <f t="shared" si="40"/>
        <v>6</v>
      </c>
      <c r="Y320" s="497">
        <v>6</v>
      </c>
      <c r="Z320" s="497">
        <v>9</v>
      </c>
      <c r="AA320" s="491">
        <v>0</v>
      </c>
      <c r="AB320" s="490">
        <v>6</v>
      </c>
      <c r="AC320" s="489">
        <v>0</v>
      </c>
      <c r="AD320" s="488">
        <v>0</v>
      </c>
      <c r="AF320" t="str">
        <f t="shared" si="41"/>
        <v>SI</v>
      </c>
      <c r="AG320" t="str">
        <f t="shared" si="42"/>
        <v>SI</v>
      </c>
      <c r="AH320" t="str">
        <f t="shared" si="43"/>
        <v>SI</v>
      </c>
      <c r="AI320" t="str">
        <f t="shared" si="44"/>
        <v>SI</v>
      </c>
    </row>
    <row r="321" spans="5:35" ht="15.75" thickBot="1" x14ac:dyDescent="0.3">
      <c r="E321" s="469"/>
      <c r="F321" s="499">
        <v>7</v>
      </c>
      <c r="G321" s="499">
        <v>9</v>
      </c>
      <c r="H321" s="498">
        <f t="shared" si="36"/>
        <v>0</v>
      </c>
      <c r="K321" s="498">
        <f t="shared" si="37"/>
        <v>6</v>
      </c>
      <c r="N321" s="498">
        <f t="shared" si="38"/>
        <v>1</v>
      </c>
      <c r="Q321" s="487">
        <f t="shared" si="39"/>
        <v>0</v>
      </c>
      <c r="W321">
        <f t="shared" si="40"/>
        <v>7</v>
      </c>
      <c r="Y321" s="497">
        <v>7</v>
      </c>
      <c r="Z321" s="497">
        <v>9</v>
      </c>
      <c r="AA321" s="491">
        <v>0</v>
      </c>
      <c r="AB321" s="490">
        <v>7</v>
      </c>
      <c r="AC321" s="489">
        <v>0</v>
      </c>
      <c r="AD321" s="488">
        <v>0</v>
      </c>
      <c r="AF321" t="str">
        <f t="shared" si="41"/>
        <v>SI</v>
      </c>
      <c r="AG321" t="str">
        <f t="shared" si="42"/>
        <v>NO</v>
      </c>
      <c r="AH321" t="str">
        <f t="shared" si="43"/>
        <v>NO</v>
      </c>
      <c r="AI321" t="str">
        <f t="shared" si="44"/>
        <v>SI</v>
      </c>
    </row>
    <row r="322" spans="5:35" ht="15.75" thickBot="1" x14ac:dyDescent="0.3">
      <c r="E322" s="469"/>
      <c r="F322" s="499">
        <v>8</v>
      </c>
      <c r="G322" s="499">
        <v>9</v>
      </c>
      <c r="H322" s="498">
        <f t="shared" si="36"/>
        <v>0</v>
      </c>
      <c r="K322" s="498">
        <f t="shared" si="37"/>
        <v>6</v>
      </c>
      <c r="N322" s="498">
        <f t="shared" si="38"/>
        <v>2</v>
      </c>
      <c r="Q322" s="487">
        <f t="shared" si="39"/>
        <v>0</v>
      </c>
      <c r="W322">
        <f t="shared" si="40"/>
        <v>8</v>
      </c>
      <c r="Y322" s="497">
        <v>8</v>
      </c>
      <c r="Z322" s="497">
        <v>9</v>
      </c>
      <c r="AA322" s="491">
        <v>0</v>
      </c>
      <c r="AB322" s="490">
        <v>8</v>
      </c>
      <c r="AC322" s="489">
        <v>0</v>
      </c>
      <c r="AD322" s="488">
        <v>0</v>
      </c>
      <c r="AF322" t="str">
        <f t="shared" si="41"/>
        <v>SI</v>
      </c>
      <c r="AG322" t="str">
        <f t="shared" si="42"/>
        <v>NO</v>
      </c>
      <c r="AH322" t="str">
        <f t="shared" si="43"/>
        <v>NO</v>
      </c>
      <c r="AI322" t="str">
        <f t="shared" si="44"/>
        <v>SI</v>
      </c>
    </row>
    <row r="323" spans="5:35" ht="15.75" thickBot="1" x14ac:dyDescent="0.3">
      <c r="E323" s="469"/>
      <c r="F323" s="499">
        <v>9</v>
      </c>
      <c r="G323" s="499">
        <v>9</v>
      </c>
      <c r="H323" s="498">
        <f t="shared" si="36"/>
        <v>0</v>
      </c>
      <c r="K323" s="498">
        <f t="shared" si="37"/>
        <v>6</v>
      </c>
      <c r="N323" s="498">
        <f t="shared" si="38"/>
        <v>3</v>
      </c>
      <c r="Q323" s="487">
        <f t="shared" si="39"/>
        <v>0</v>
      </c>
      <c r="W323">
        <f t="shared" si="40"/>
        <v>9</v>
      </c>
      <c r="Y323" s="497">
        <v>9</v>
      </c>
      <c r="Z323" s="497">
        <v>9</v>
      </c>
      <c r="AA323" s="491">
        <v>0</v>
      </c>
      <c r="AB323" s="490">
        <v>9</v>
      </c>
      <c r="AC323" s="489">
        <v>0</v>
      </c>
      <c r="AD323" s="488">
        <v>0</v>
      </c>
      <c r="AF323" t="str">
        <f t="shared" si="41"/>
        <v>SI</v>
      </c>
      <c r="AG323" t="str">
        <f t="shared" si="42"/>
        <v>NO</v>
      </c>
      <c r="AH323" t="str">
        <f t="shared" si="43"/>
        <v>NO</v>
      </c>
      <c r="AI323" t="str">
        <f t="shared" si="44"/>
        <v>SI</v>
      </c>
    </row>
    <row r="324" spans="5:35" ht="15.75" thickBot="1" x14ac:dyDescent="0.3">
      <c r="E324" s="469"/>
      <c r="F324" s="499">
        <v>10</v>
      </c>
      <c r="G324" s="499">
        <v>9</v>
      </c>
      <c r="H324" s="498">
        <f t="shared" si="36"/>
        <v>0</v>
      </c>
      <c r="K324" s="498">
        <f t="shared" si="37"/>
        <v>6</v>
      </c>
      <c r="N324" s="498">
        <f t="shared" si="38"/>
        <v>4</v>
      </c>
      <c r="Q324" s="487">
        <f t="shared" si="39"/>
        <v>0</v>
      </c>
      <c r="W324">
        <f t="shared" si="40"/>
        <v>10</v>
      </c>
      <c r="Y324" s="497">
        <v>10</v>
      </c>
      <c r="Z324" s="497">
        <v>9</v>
      </c>
      <c r="AA324" s="491">
        <v>0</v>
      </c>
      <c r="AB324" s="490">
        <v>6</v>
      </c>
      <c r="AC324" s="489">
        <v>4</v>
      </c>
      <c r="AD324" s="488">
        <v>0</v>
      </c>
      <c r="AF324" t="str">
        <f t="shared" si="41"/>
        <v>SI</v>
      </c>
      <c r="AG324" t="str">
        <f t="shared" si="42"/>
        <v>SI</v>
      </c>
      <c r="AH324" t="str">
        <f t="shared" si="43"/>
        <v>SI</v>
      </c>
      <c r="AI324" t="str">
        <f t="shared" si="44"/>
        <v>SI</v>
      </c>
    </row>
    <row r="325" spans="5:35" ht="15.75" thickBot="1" x14ac:dyDescent="0.3">
      <c r="E325" s="469"/>
      <c r="F325" s="499">
        <v>11</v>
      </c>
      <c r="G325" s="499">
        <v>9</v>
      </c>
      <c r="H325" s="498">
        <f t="shared" si="36"/>
        <v>0</v>
      </c>
      <c r="K325" s="498">
        <f t="shared" si="37"/>
        <v>6</v>
      </c>
      <c r="N325" s="498">
        <f t="shared" si="38"/>
        <v>5</v>
      </c>
      <c r="Q325" s="487">
        <f t="shared" si="39"/>
        <v>0</v>
      </c>
      <c r="W325">
        <f t="shared" si="40"/>
        <v>11</v>
      </c>
      <c r="Y325" s="497">
        <v>11</v>
      </c>
      <c r="Z325" s="497">
        <v>9</v>
      </c>
      <c r="AA325" s="491">
        <v>0</v>
      </c>
      <c r="AB325" s="490">
        <v>6</v>
      </c>
      <c r="AC325" s="489">
        <v>5</v>
      </c>
      <c r="AD325" s="488">
        <v>0</v>
      </c>
      <c r="AF325" t="str">
        <f t="shared" si="41"/>
        <v>SI</v>
      </c>
      <c r="AG325" t="str">
        <f t="shared" si="42"/>
        <v>SI</v>
      </c>
      <c r="AH325" t="str">
        <f t="shared" si="43"/>
        <v>SI</v>
      </c>
      <c r="AI325" t="str">
        <f t="shared" si="44"/>
        <v>SI</v>
      </c>
    </row>
    <row r="326" spans="5:35" ht="15.75" thickBot="1" x14ac:dyDescent="0.3">
      <c r="E326" s="469"/>
      <c r="F326" s="499">
        <v>12</v>
      </c>
      <c r="G326" s="499">
        <v>9</v>
      </c>
      <c r="H326" s="498">
        <f t="shared" si="36"/>
        <v>0</v>
      </c>
      <c r="K326" s="498">
        <f t="shared" si="37"/>
        <v>6</v>
      </c>
      <c r="N326" s="498">
        <f t="shared" si="38"/>
        <v>5</v>
      </c>
      <c r="Q326" s="487">
        <f t="shared" si="39"/>
        <v>1</v>
      </c>
      <c r="W326">
        <f t="shared" si="40"/>
        <v>12</v>
      </c>
      <c r="Y326" s="497">
        <v>12</v>
      </c>
      <c r="Z326" s="497">
        <v>9</v>
      </c>
      <c r="AA326" s="491">
        <v>0</v>
      </c>
      <c r="AB326" s="490">
        <v>6</v>
      </c>
      <c r="AC326" s="489">
        <v>5</v>
      </c>
      <c r="AD326" s="488">
        <v>1</v>
      </c>
      <c r="AF326" t="str">
        <f t="shared" si="41"/>
        <v>SI</v>
      </c>
      <c r="AG326" t="str">
        <f t="shared" si="42"/>
        <v>SI</v>
      </c>
      <c r="AH326" t="str">
        <f t="shared" si="43"/>
        <v>SI</v>
      </c>
      <c r="AI326" t="str">
        <f t="shared" si="44"/>
        <v>SI</v>
      </c>
    </row>
    <row r="327" spans="5:35" ht="15.75" thickBot="1" x14ac:dyDescent="0.3">
      <c r="E327" s="469"/>
      <c r="F327" s="499">
        <v>13</v>
      </c>
      <c r="G327" s="499">
        <v>9</v>
      </c>
      <c r="H327" s="498">
        <f t="shared" si="36"/>
        <v>0</v>
      </c>
      <c r="K327" s="498">
        <f t="shared" si="37"/>
        <v>6</v>
      </c>
      <c r="N327" s="498">
        <f t="shared" si="38"/>
        <v>5</v>
      </c>
      <c r="Q327" s="487">
        <f t="shared" si="39"/>
        <v>2</v>
      </c>
      <c r="W327">
        <f t="shared" si="40"/>
        <v>13</v>
      </c>
      <c r="Y327" s="497">
        <v>13</v>
      </c>
      <c r="Z327" s="497">
        <v>9</v>
      </c>
      <c r="AA327" s="491">
        <v>0</v>
      </c>
      <c r="AB327" s="490">
        <v>6</v>
      </c>
      <c r="AC327" s="489">
        <v>5</v>
      </c>
      <c r="AD327" s="488">
        <v>2</v>
      </c>
      <c r="AF327" t="str">
        <f t="shared" si="41"/>
        <v>SI</v>
      </c>
      <c r="AG327" t="str">
        <f t="shared" si="42"/>
        <v>SI</v>
      </c>
      <c r="AH327" t="str">
        <f t="shared" si="43"/>
        <v>SI</v>
      </c>
      <c r="AI327" t="str">
        <f t="shared" si="44"/>
        <v>SI</v>
      </c>
    </row>
    <row r="328" spans="5:35" ht="15.75" thickBot="1" x14ac:dyDescent="0.3">
      <c r="E328" s="469"/>
      <c r="F328" s="499">
        <v>14</v>
      </c>
      <c r="G328" s="499">
        <v>9</v>
      </c>
      <c r="H328" s="498">
        <f t="shared" si="36"/>
        <v>0</v>
      </c>
      <c r="K328" s="498">
        <f t="shared" si="37"/>
        <v>6</v>
      </c>
      <c r="N328" s="498">
        <f t="shared" si="38"/>
        <v>5</v>
      </c>
      <c r="Q328" s="487">
        <f t="shared" si="39"/>
        <v>3</v>
      </c>
      <c r="W328">
        <f t="shared" si="40"/>
        <v>14</v>
      </c>
      <c r="Y328" s="497">
        <v>14</v>
      </c>
      <c r="Z328" s="497">
        <v>9</v>
      </c>
      <c r="AA328" s="491">
        <v>0</v>
      </c>
      <c r="AB328" s="490">
        <v>6</v>
      </c>
      <c r="AC328" s="489">
        <v>5</v>
      </c>
      <c r="AD328" s="488">
        <v>3</v>
      </c>
      <c r="AF328" t="str">
        <f t="shared" si="41"/>
        <v>SI</v>
      </c>
      <c r="AG328" t="str">
        <f t="shared" si="42"/>
        <v>SI</v>
      </c>
      <c r="AH328" t="str">
        <f t="shared" si="43"/>
        <v>SI</v>
      </c>
      <c r="AI328" t="str">
        <f t="shared" si="44"/>
        <v>SI</v>
      </c>
    </row>
    <row r="329" spans="5:35" ht="15.75" thickBot="1" x14ac:dyDescent="0.3">
      <c r="E329" s="469"/>
      <c r="F329" s="499">
        <v>15</v>
      </c>
      <c r="G329" s="499">
        <v>9</v>
      </c>
      <c r="H329" s="498">
        <f t="shared" si="36"/>
        <v>0</v>
      </c>
      <c r="K329" s="498">
        <f t="shared" si="37"/>
        <v>6</v>
      </c>
      <c r="N329" s="498">
        <f t="shared" si="38"/>
        <v>5</v>
      </c>
      <c r="Q329" s="487">
        <f t="shared" si="39"/>
        <v>4</v>
      </c>
      <c r="W329">
        <f t="shared" si="40"/>
        <v>15</v>
      </c>
      <c r="Y329" s="497">
        <v>15</v>
      </c>
      <c r="Z329" s="497">
        <v>9</v>
      </c>
      <c r="AA329" s="491">
        <v>0</v>
      </c>
      <c r="AB329" s="490">
        <v>6</v>
      </c>
      <c r="AC329" s="489">
        <v>5</v>
      </c>
      <c r="AD329" s="488">
        <v>4</v>
      </c>
      <c r="AF329" t="str">
        <f t="shared" si="41"/>
        <v>SI</v>
      </c>
      <c r="AG329" t="str">
        <f t="shared" si="42"/>
        <v>SI</v>
      </c>
      <c r="AH329" t="str">
        <f t="shared" si="43"/>
        <v>SI</v>
      </c>
      <c r="AI329" t="str">
        <f t="shared" si="44"/>
        <v>SI</v>
      </c>
    </row>
    <row r="330" spans="5:35" ht="15.75" thickBot="1" x14ac:dyDescent="0.3">
      <c r="E330" s="469"/>
      <c r="F330" s="499">
        <v>16</v>
      </c>
      <c r="G330" s="499">
        <v>9</v>
      </c>
      <c r="H330" s="498">
        <f t="shared" si="36"/>
        <v>0</v>
      </c>
      <c r="K330" s="498">
        <f t="shared" si="37"/>
        <v>6</v>
      </c>
      <c r="N330" s="498">
        <f t="shared" si="38"/>
        <v>5</v>
      </c>
      <c r="Q330" s="487">
        <f t="shared" si="39"/>
        <v>5</v>
      </c>
      <c r="W330">
        <f t="shared" si="40"/>
        <v>16</v>
      </c>
      <c r="Y330" s="497">
        <v>16</v>
      </c>
      <c r="Z330" s="497">
        <v>9</v>
      </c>
      <c r="AA330" s="491">
        <v>0</v>
      </c>
      <c r="AB330" s="490">
        <v>6</v>
      </c>
      <c r="AC330" s="489">
        <v>5</v>
      </c>
      <c r="AD330" s="488">
        <v>5</v>
      </c>
      <c r="AF330" t="str">
        <f t="shared" si="41"/>
        <v>SI</v>
      </c>
      <c r="AG330" t="str">
        <f t="shared" si="42"/>
        <v>SI</v>
      </c>
      <c r="AH330" t="str">
        <f t="shared" si="43"/>
        <v>SI</v>
      </c>
      <c r="AI330" t="str">
        <f t="shared" si="44"/>
        <v>SI</v>
      </c>
    </row>
    <row r="331" spans="5:35" ht="15.75" thickBot="1" x14ac:dyDescent="0.3">
      <c r="E331" s="469"/>
      <c r="F331" s="499">
        <v>17</v>
      </c>
      <c r="G331" s="499">
        <v>9</v>
      </c>
      <c r="H331" s="498">
        <f t="shared" ref="H331:H394" si="45">IF(G331&lt;3,
IF(G331+F331&lt;=3,F331,3-G331),
0)</f>
        <v>0</v>
      </c>
      <c r="K331" s="498">
        <f t="shared" ref="K331:K394" si="46">IF(AND(G331&gt;=3,G331&lt;15),
IF(G331+F331&lt;=15,F331,15-G331),
IF(AND(G331&lt;3,G331+F331&gt;3),IF(F331-H331&lt;=12,F331-H331,12),0) )</f>
        <v>6</v>
      </c>
      <c r="N331" s="498">
        <f t="shared" ref="N331:N394" si="47">IF(AND(G331&gt;=15,G331&lt;20),
IF(G331+F331&lt;=20,F331,20-G331),
IF(AND(G331&lt;15,G331+F331&gt;15),       IF((F331-H331-K331)&lt;=5,   F331-H331-K331,5    ),0)  )</f>
        <v>5</v>
      </c>
      <c r="Q331" s="487">
        <f t="shared" ref="Q331:Q394" si="48">IF(AND(G331&gt;=20),
IF(F331&gt;30,30,F331),
IF(AND(G331&lt;20,G331+F331&gt;20),IF((F331-H331-K331-N331)&gt;=(30-H331-K331-N331),30-H331-K331-N331,F331-H331-K331-N331),0))</f>
        <v>6</v>
      </c>
      <c r="W331">
        <f t="shared" ref="W331:W394" si="49">SUM(H331+K331+N331+Q331)</f>
        <v>17</v>
      </c>
      <c r="Y331" s="497">
        <v>17</v>
      </c>
      <c r="Z331" s="497">
        <v>9</v>
      </c>
      <c r="AA331" s="491">
        <v>0</v>
      </c>
      <c r="AB331" s="490">
        <v>6</v>
      </c>
      <c r="AC331" s="489">
        <v>5</v>
      </c>
      <c r="AD331" s="488">
        <v>6</v>
      </c>
      <c r="AF331" t="str">
        <f t="shared" ref="AF331:AF394" si="50">IF(AA331=H331,"SI","NO")</f>
        <v>SI</v>
      </c>
      <c r="AG331" t="str">
        <f t="shared" ref="AG331:AG394" si="51">IF(K331=AB331,"SI","NO")</f>
        <v>SI</v>
      </c>
      <c r="AH331" t="str">
        <f t="shared" ref="AH331:AH394" si="52">IF(N331=AC331,"SI","NO")</f>
        <v>SI</v>
      </c>
      <c r="AI331" t="str">
        <f t="shared" ref="AI331:AI394" si="53">IF(Q331=AD331,"SI","NO")</f>
        <v>SI</v>
      </c>
    </row>
    <row r="332" spans="5:35" ht="15.75" thickBot="1" x14ac:dyDescent="0.3">
      <c r="E332" s="469"/>
      <c r="F332" s="499">
        <v>18</v>
      </c>
      <c r="G332" s="499">
        <v>9</v>
      </c>
      <c r="H332" s="498">
        <f t="shared" si="45"/>
        <v>0</v>
      </c>
      <c r="K332" s="498">
        <f t="shared" si="46"/>
        <v>6</v>
      </c>
      <c r="N332" s="498">
        <f t="shared" si="47"/>
        <v>5</v>
      </c>
      <c r="Q332" s="487">
        <f t="shared" si="48"/>
        <v>7</v>
      </c>
      <c r="W332">
        <f t="shared" si="49"/>
        <v>18</v>
      </c>
      <c r="Y332" s="497">
        <v>18</v>
      </c>
      <c r="Z332" s="497">
        <v>9</v>
      </c>
      <c r="AA332" s="491">
        <v>0</v>
      </c>
      <c r="AB332" s="490">
        <v>6</v>
      </c>
      <c r="AC332" s="489">
        <v>5</v>
      </c>
      <c r="AD332" s="488">
        <v>7</v>
      </c>
      <c r="AF332" t="str">
        <f t="shared" si="50"/>
        <v>SI</v>
      </c>
      <c r="AG332" t="str">
        <f t="shared" si="51"/>
        <v>SI</v>
      </c>
      <c r="AH332" t="str">
        <f t="shared" si="52"/>
        <v>SI</v>
      </c>
      <c r="AI332" t="str">
        <f t="shared" si="53"/>
        <v>SI</v>
      </c>
    </row>
    <row r="333" spans="5:35" ht="15.75" thickBot="1" x14ac:dyDescent="0.3">
      <c r="E333" s="469"/>
      <c r="F333" s="499">
        <v>19</v>
      </c>
      <c r="G333" s="499">
        <v>9</v>
      </c>
      <c r="H333" s="498">
        <f t="shared" si="45"/>
        <v>0</v>
      </c>
      <c r="K333" s="498">
        <f t="shared" si="46"/>
        <v>6</v>
      </c>
      <c r="N333" s="498">
        <f t="shared" si="47"/>
        <v>5</v>
      </c>
      <c r="Q333" s="487">
        <f t="shared" si="48"/>
        <v>8</v>
      </c>
      <c r="W333">
        <f t="shared" si="49"/>
        <v>19</v>
      </c>
      <c r="Y333" s="497">
        <v>19</v>
      </c>
      <c r="Z333" s="497">
        <v>9</v>
      </c>
      <c r="AA333" s="491">
        <v>0</v>
      </c>
      <c r="AB333" s="490">
        <v>6</v>
      </c>
      <c r="AC333" s="489">
        <v>5</v>
      </c>
      <c r="AD333" s="488">
        <v>8</v>
      </c>
      <c r="AF333" t="str">
        <f t="shared" si="50"/>
        <v>SI</v>
      </c>
      <c r="AG333" t="str">
        <f t="shared" si="51"/>
        <v>SI</v>
      </c>
      <c r="AH333" t="str">
        <f t="shared" si="52"/>
        <v>SI</v>
      </c>
      <c r="AI333" t="str">
        <f t="shared" si="53"/>
        <v>SI</v>
      </c>
    </row>
    <row r="334" spans="5:35" ht="15.75" thickBot="1" x14ac:dyDescent="0.3">
      <c r="E334" s="469"/>
      <c r="F334" s="499">
        <v>20</v>
      </c>
      <c r="G334" s="499">
        <v>9</v>
      </c>
      <c r="H334" s="498">
        <f t="shared" si="45"/>
        <v>0</v>
      </c>
      <c r="K334" s="498">
        <f t="shared" si="46"/>
        <v>6</v>
      </c>
      <c r="N334" s="498">
        <f t="shared" si="47"/>
        <v>5</v>
      </c>
      <c r="Q334" s="487">
        <f t="shared" si="48"/>
        <v>9</v>
      </c>
      <c r="W334">
        <f t="shared" si="49"/>
        <v>20</v>
      </c>
      <c r="Y334" s="497">
        <v>20</v>
      </c>
      <c r="Z334" s="497">
        <v>9</v>
      </c>
      <c r="AA334" s="491">
        <v>0</v>
      </c>
      <c r="AB334" s="490">
        <v>6</v>
      </c>
      <c r="AC334" s="489">
        <v>5</v>
      </c>
      <c r="AD334" s="488">
        <v>9</v>
      </c>
      <c r="AF334" t="str">
        <f t="shared" si="50"/>
        <v>SI</v>
      </c>
      <c r="AG334" t="str">
        <f t="shared" si="51"/>
        <v>SI</v>
      </c>
      <c r="AH334" t="str">
        <f t="shared" si="52"/>
        <v>SI</v>
      </c>
      <c r="AI334" t="str">
        <f t="shared" si="53"/>
        <v>SI</v>
      </c>
    </row>
    <row r="335" spans="5:35" ht="15.75" thickBot="1" x14ac:dyDescent="0.3">
      <c r="E335" s="469"/>
      <c r="F335" s="499">
        <v>21</v>
      </c>
      <c r="G335" s="499">
        <v>9</v>
      </c>
      <c r="H335" s="498">
        <f t="shared" si="45"/>
        <v>0</v>
      </c>
      <c r="K335" s="498">
        <f t="shared" si="46"/>
        <v>6</v>
      </c>
      <c r="N335" s="498">
        <f t="shared" si="47"/>
        <v>5</v>
      </c>
      <c r="Q335" s="487">
        <f t="shared" si="48"/>
        <v>10</v>
      </c>
      <c r="W335">
        <f t="shared" si="49"/>
        <v>21</v>
      </c>
      <c r="Y335" s="497">
        <v>21</v>
      </c>
      <c r="Z335" s="497">
        <v>9</v>
      </c>
      <c r="AA335" s="491">
        <v>0</v>
      </c>
      <c r="AB335" s="490">
        <v>6</v>
      </c>
      <c r="AC335" s="489">
        <v>5</v>
      </c>
      <c r="AD335" s="488">
        <v>10</v>
      </c>
      <c r="AF335" t="str">
        <f t="shared" si="50"/>
        <v>SI</v>
      </c>
      <c r="AG335" t="str">
        <f t="shared" si="51"/>
        <v>SI</v>
      </c>
      <c r="AH335" t="str">
        <f t="shared" si="52"/>
        <v>SI</v>
      </c>
      <c r="AI335" t="str">
        <f t="shared" si="53"/>
        <v>SI</v>
      </c>
    </row>
    <row r="336" spans="5:35" ht="15.75" thickBot="1" x14ac:dyDescent="0.3">
      <c r="E336" s="469"/>
      <c r="F336" s="499">
        <v>22</v>
      </c>
      <c r="G336" s="499">
        <v>9</v>
      </c>
      <c r="H336" s="498">
        <f t="shared" si="45"/>
        <v>0</v>
      </c>
      <c r="K336" s="498">
        <f t="shared" si="46"/>
        <v>6</v>
      </c>
      <c r="N336" s="498">
        <f t="shared" si="47"/>
        <v>5</v>
      </c>
      <c r="Q336" s="487">
        <f t="shared" si="48"/>
        <v>11</v>
      </c>
      <c r="W336">
        <f t="shared" si="49"/>
        <v>22</v>
      </c>
      <c r="Y336" s="497">
        <v>22</v>
      </c>
      <c r="Z336" s="497">
        <v>9</v>
      </c>
      <c r="AA336" s="491">
        <v>0</v>
      </c>
      <c r="AB336" s="490">
        <v>6</v>
      </c>
      <c r="AC336" s="489">
        <v>5</v>
      </c>
      <c r="AD336" s="488">
        <v>11</v>
      </c>
      <c r="AF336" t="str">
        <f t="shared" si="50"/>
        <v>SI</v>
      </c>
      <c r="AG336" t="str">
        <f t="shared" si="51"/>
        <v>SI</v>
      </c>
      <c r="AH336" t="str">
        <f t="shared" si="52"/>
        <v>SI</v>
      </c>
      <c r="AI336" t="str">
        <f t="shared" si="53"/>
        <v>SI</v>
      </c>
    </row>
    <row r="337" spans="5:35" ht="15.75" thickBot="1" x14ac:dyDescent="0.3">
      <c r="E337" s="469"/>
      <c r="F337" s="499">
        <v>23</v>
      </c>
      <c r="G337" s="499">
        <v>9</v>
      </c>
      <c r="H337" s="498">
        <f t="shared" si="45"/>
        <v>0</v>
      </c>
      <c r="K337" s="498">
        <f t="shared" si="46"/>
        <v>6</v>
      </c>
      <c r="N337" s="498">
        <f t="shared" si="47"/>
        <v>5</v>
      </c>
      <c r="Q337" s="487">
        <f t="shared" si="48"/>
        <v>12</v>
      </c>
      <c r="W337">
        <f t="shared" si="49"/>
        <v>23</v>
      </c>
      <c r="Y337" s="497">
        <v>23</v>
      </c>
      <c r="Z337" s="497">
        <v>9</v>
      </c>
      <c r="AA337" s="491">
        <v>0</v>
      </c>
      <c r="AB337" s="490">
        <v>6</v>
      </c>
      <c r="AC337" s="489">
        <v>5</v>
      </c>
      <c r="AD337" s="488">
        <v>12</v>
      </c>
      <c r="AF337" t="str">
        <f t="shared" si="50"/>
        <v>SI</v>
      </c>
      <c r="AG337" t="str">
        <f t="shared" si="51"/>
        <v>SI</v>
      </c>
      <c r="AH337" t="str">
        <f t="shared" si="52"/>
        <v>SI</v>
      </c>
      <c r="AI337" t="str">
        <f t="shared" si="53"/>
        <v>SI</v>
      </c>
    </row>
    <row r="338" spans="5:35" ht="15.75" thickBot="1" x14ac:dyDescent="0.3">
      <c r="E338" s="469"/>
      <c r="F338" s="499">
        <v>24</v>
      </c>
      <c r="G338" s="499">
        <v>9</v>
      </c>
      <c r="H338" s="498">
        <f t="shared" si="45"/>
        <v>0</v>
      </c>
      <c r="K338" s="498">
        <f t="shared" si="46"/>
        <v>6</v>
      </c>
      <c r="N338" s="498">
        <f t="shared" si="47"/>
        <v>5</v>
      </c>
      <c r="Q338" s="487">
        <f t="shared" si="48"/>
        <v>13</v>
      </c>
      <c r="W338">
        <f t="shared" si="49"/>
        <v>24</v>
      </c>
      <c r="Y338" s="497">
        <v>24</v>
      </c>
      <c r="Z338" s="497">
        <v>9</v>
      </c>
      <c r="AA338" s="491">
        <v>0</v>
      </c>
      <c r="AB338" s="490">
        <v>6</v>
      </c>
      <c r="AC338" s="489">
        <v>5</v>
      </c>
      <c r="AD338" s="488">
        <v>13</v>
      </c>
      <c r="AF338" t="str">
        <f t="shared" si="50"/>
        <v>SI</v>
      </c>
      <c r="AG338" t="str">
        <f t="shared" si="51"/>
        <v>SI</v>
      </c>
      <c r="AH338" t="str">
        <f t="shared" si="52"/>
        <v>SI</v>
      </c>
      <c r="AI338" t="str">
        <f t="shared" si="53"/>
        <v>SI</v>
      </c>
    </row>
    <row r="339" spans="5:35" ht="15.75" thickBot="1" x14ac:dyDescent="0.3">
      <c r="E339" s="469"/>
      <c r="F339" s="499">
        <v>25</v>
      </c>
      <c r="G339" s="499">
        <v>9</v>
      </c>
      <c r="H339" s="498">
        <f t="shared" si="45"/>
        <v>0</v>
      </c>
      <c r="K339" s="498">
        <f t="shared" si="46"/>
        <v>6</v>
      </c>
      <c r="N339" s="498">
        <f t="shared" si="47"/>
        <v>5</v>
      </c>
      <c r="Q339" s="487">
        <f t="shared" si="48"/>
        <v>14</v>
      </c>
      <c r="W339">
        <f t="shared" si="49"/>
        <v>25</v>
      </c>
      <c r="Y339" s="497">
        <v>25</v>
      </c>
      <c r="Z339" s="497">
        <v>9</v>
      </c>
      <c r="AA339" s="491">
        <v>0</v>
      </c>
      <c r="AB339" s="490">
        <v>6</v>
      </c>
      <c r="AC339" s="489">
        <v>5</v>
      </c>
      <c r="AD339" s="488">
        <v>14</v>
      </c>
      <c r="AF339" t="str">
        <f t="shared" si="50"/>
        <v>SI</v>
      </c>
      <c r="AG339" t="str">
        <f t="shared" si="51"/>
        <v>SI</v>
      </c>
      <c r="AH339" t="str">
        <f t="shared" si="52"/>
        <v>SI</v>
      </c>
      <c r="AI339" t="str">
        <f t="shared" si="53"/>
        <v>SI</v>
      </c>
    </row>
    <row r="340" spans="5:35" ht="15.75" thickBot="1" x14ac:dyDescent="0.3">
      <c r="E340" s="469"/>
      <c r="F340" s="499">
        <v>26</v>
      </c>
      <c r="G340" s="499">
        <v>9</v>
      </c>
      <c r="H340" s="498">
        <f t="shared" si="45"/>
        <v>0</v>
      </c>
      <c r="K340" s="498">
        <f t="shared" si="46"/>
        <v>6</v>
      </c>
      <c r="N340" s="498">
        <f t="shared" si="47"/>
        <v>5</v>
      </c>
      <c r="Q340" s="487">
        <f t="shared" si="48"/>
        <v>15</v>
      </c>
      <c r="W340">
        <f t="shared" si="49"/>
        <v>26</v>
      </c>
      <c r="Y340" s="497">
        <v>26</v>
      </c>
      <c r="Z340" s="497">
        <v>9</v>
      </c>
      <c r="AA340" s="491">
        <v>0</v>
      </c>
      <c r="AB340" s="490">
        <v>6</v>
      </c>
      <c r="AC340" s="489">
        <v>5</v>
      </c>
      <c r="AD340" s="488">
        <v>15</v>
      </c>
      <c r="AF340" t="str">
        <f t="shared" si="50"/>
        <v>SI</v>
      </c>
      <c r="AG340" t="str">
        <f t="shared" si="51"/>
        <v>SI</v>
      </c>
      <c r="AH340" t="str">
        <f t="shared" si="52"/>
        <v>SI</v>
      </c>
      <c r="AI340" t="str">
        <f t="shared" si="53"/>
        <v>SI</v>
      </c>
    </row>
    <row r="341" spans="5:35" ht="15.75" thickBot="1" x14ac:dyDescent="0.3">
      <c r="E341" s="469"/>
      <c r="F341" s="499">
        <v>27</v>
      </c>
      <c r="G341" s="499">
        <v>9</v>
      </c>
      <c r="H341" s="498">
        <f t="shared" si="45"/>
        <v>0</v>
      </c>
      <c r="K341" s="498">
        <f t="shared" si="46"/>
        <v>6</v>
      </c>
      <c r="N341" s="498">
        <f t="shared" si="47"/>
        <v>5</v>
      </c>
      <c r="Q341" s="487">
        <f t="shared" si="48"/>
        <v>16</v>
      </c>
      <c r="W341">
        <f t="shared" si="49"/>
        <v>27</v>
      </c>
      <c r="Y341" s="497">
        <v>27</v>
      </c>
      <c r="Z341" s="497">
        <v>9</v>
      </c>
      <c r="AA341" s="491">
        <v>0</v>
      </c>
      <c r="AB341" s="490">
        <v>6</v>
      </c>
      <c r="AC341" s="489">
        <v>5</v>
      </c>
      <c r="AD341" s="488">
        <v>16</v>
      </c>
      <c r="AF341" t="str">
        <f t="shared" si="50"/>
        <v>SI</v>
      </c>
      <c r="AG341" t="str">
        <f t="shared" si="51"/>
        <v>SI</v>
      </c>
      <c r="AH341" t="str">
        <f t="shared" si="52"/>
        <v>SI</v>
      </c>
      <c r="AI341" t="str">
        <f t="shared" si="53"/>
        <v>SI</v>
      </c>
    </row>
    <row r="342" spans="5:35" ht="15.75" thickBot="1" x14ac:dyDescent="0.3">
      <c r="E342" s="469"/>
      <c r="F342" s="499">
        <v>28</v>
      </c>
      <c r="G342" s="499">
        <v>9</v>
      </c>
      <c r="H342" s="498">
        <f t="shared" si="45"/>
        <v>0</v>
      </c>
      <c r="K342" s="498">
        <f t="shared" si="46"/>
        <v>6</v>
      </c>
      <c r="N342" s="498">
        <f t="shared" si="47"/>
        <v>5</v>
      </c>
      <c r="Q342" s="487">
        <f t="shared" si="48"/>
        <v>17</v>
      </c>
      <c r="W342">
        <f t="shared" si="49"/>
        <v>28</v>
      </c>
      <c r="Y342" s="497">
        <v>28</v>
      </c>
      <c r="Z342" s="497">
        <v>9</v>
      </c>
      <c r="AA342" s="491">
        <v>0</v>
      </c>
      <c r="AB342" s="490">
        <v>6</v>
      </c>
      <c r="AC342" s="489">
        <v>5</v>
      </c>
      <c r="AD342" s="488">
        <v>17</v>
      </c>
      <c r="AF342" t="str">
        <f t="shared" si="50"/>
        <v>SI</v>
      </c>
      <c r="AG342" t="str">
        <f t="shared" si="51"/>
        <v>SI</v>
      </c>
      <c r="AH342" t="str">
        <f t="shared" si="52"/>
        <v>SI</v>
      </c>
      <c r="AI342" t="str">
        <f t="shared" si="53"/>
        <v>SI</v>
      </c>
    </row>
    <row r="343" spans="5:35" ht="15.75" thickBot="1" x14ac:dyDescent="0.3">
      <c r="E343" s="469"/>
      <c r="F343" s="499">
        <v>29</v>
      </c>
      <c r="G343" s="499">
        <v>9</v>
      </c>
      <c r="H343" s="498">
        <f t="shared" si="45"/>
        <v>0</v>
      </c>
      <c r="K343" s="498">
        <f t="shared" si="46"/>
        <v>6</v>
      </c>
      <c r="N343" s="498">
        <f t="shared" si="47"/>
        <v>5</v>
      </c>
      <c r="Q343" s="487">
        <f t="shared" si="48"/>
        <v>18</v>
      </c>
      <c r="W343">
        <f t="shared" si="49"/>
        <v>29</v>
      </c>
      <c r="Y343" s="497">
        <v>29</v>
      </c>
      <c r="Z343" s="497">
        <v>9</v>
      </c>
      <c r="AA343" s="491">
        <v>0</v>
      </c>
      <c r="AB343" s="490">
        <v>6</v>
      </c>
      <c r="AC343" s="489">
        <v>5</v>
      </c>
      <c r="AD343" s="488">
        <v>18</v>
      </c>
      <c r="AF343" t="str">
        <f t="shared" si="50"/>
        <v>SI</v>
      </c>
      <c r="AG343" t="str">
        <f t="shared" si="51"/>
        <v>SI</v>
      </c>
      <c r="AH343" t="str">
        <f t="shared" si="52"/>
        <v>SI</v>
      </c>
      <c r="AI343" t="str">
        <f t="shared" si="53"/>
        <v>SI</v>
      </c>
    </row>
    <row r="344" spans="5:35" ht="15.75" thickBot="1" x14ac:dyDescent="0.3">
      <c r="F344" s="499">
        <v>30</v>
      </c>
      <c r="G344" s="499">
        <v>9</v>
      </c>
      <c r="H344" s="498">
        <f t="shared" si="45"/>
        <v>0</v>
      </c>
      <c r="K344" s="498">
        <f t="shared" si="46"/>
        <v>6</v>
      </c>
      <c r="N344" s="498">
        <f t="shared" si="47"/>
        <v>5</v>
      </c>
      <c r="Q344" s="487">
        <f t="shared" si="48"/>
        <v>19</v>
      </c>
      <c r="W344">
        <f t="shared" si="49"/>
        <v>30</v>
      </c>
      <c r="Y344" s="497">
        <v>30</v>
      </c>
      <c r="Z344" s="497">
        <v>9</v>
      </c>
      <c r="AA344" s="491">
        <v>0</v>
      </c>
      <c r="AB344" s="490">
        <v>6</v>
      </c>
      <c r="AC344" s="489">
        <v>5</v>
      </c>
      <c r="AD344" s="488">
        <v>19</v>
      </c>
      <c r="AF344" t="str">
        <f t="shared" si="50"/>
        <v>SI</v>
      </c>
      <c r="AG344" t="str">
        <f t="shared" si="51"/>
        <v>SI</v>
      </c>
      <c r="AH344" t="str">
        <f t="shared" si="52"/>
        <v>SI</v>
      </c>
      <c r="AI344" t="str">
        <f t="shared" si="53"/>
        <v>SI</v>
      </c>
    </row>
    <row r="345" spans="5:35" ht="15.75" thickBot="1" x14ac:dyDescent="0.3">
      <c r="F345" s="499">
        <v>31</v>
      </c>
      <c r="G345" s="499">
        <v>9</v>
      </c>
      <c r="H345" s="498">
        <f t="shared" si="45"/>
        <v>0</v>
      </c>
      <c r="K345" s="498">
        <f t="shared" si="46"/>
        <v>6</v>
      </c>
      <c r="N345" s="498">
        <f t="shared" si="47"/>
        <v>5</v>
      </c>
      <c r="Q345" s="487">
        <f t="shared" si="48"/>
        <v>19</v>
      </c>
      <c r="W345">
        <f t="shared" si="49"/>
        <v>30</v>
      </c>
      <c r="Y345" s="497">
        <v>31</v>
      </c>
      <c r="Z345" s="497">
        <v>9</v>
      </c>
      <c r="AA345" s="491">
        <v>0</v>
      </c>
      <c r="AB345" s="490">
        <v>6</v>
      </c>
      <c r="AC345" s="489">
        <v>5</v>
      </c>
      <c r="AD345" s="488">
        <v>20</v>
      </c>
      <c r="AF345" t="str">
        <f t="shared" si="50"/>
        <v>SI</v>
      </c>
      <c r="AG345" t="str">
        <f t="shared" si="51"/>
        <v>SI</v>
      </c>
      <c r="AH345" t="str">
        <f t="shared" si="52"/>
        <v>SI</v>
      </c>
      <c r="AI345" t="str">
        <f t="shared" si="53"/>
        <v>NO</v>
      </c>
    </row>
    <row r="346" spans="5:35" ht="15.75" thickBot="1" x14ac:dyDescent="0.3">
      <c r="F346" s="499">
        <v>32</v>
      </c>
      <c r="G346" s="499">
        <v>9</v>
      </c>
      <c r="H346" s="498">
        <f t="shared" si="45"/>
        <v>0</v>
      </c>
      <c r="K346" s="498">
        <f t="shared" si="46"/>
        <v>6</v>
      </c>
      <c r="N346" s="498">
        <f t="shared" si="47"/>
        <v>5</v>
      </c>
      <c r="Q346" s="487">
        <f t="shared" si="48"/>
        <v>19</v>
      </c>
      <c r="W346">
        <f t="shared" si="49"/>
        <v>30</v>
      </c>
      <c r="Y346" s="497">
        <v>32</v>
      </c>
      <c r="Z346" s="497">
        <v>9</v>
      </c>
      <c r="AA346" s="491">
        <v>0</v>
      </c>
      <c r="AB346" s="490">
        <v>6</v>
      </c>
      <c r="AC346" s="489">
        <v>5</v>
      </c>
      <c r="AD346" s="488">
        <v>21</v>
      </c>
      <c r="AF346" t="str">
        <f t="shared" si="50"/>
        <v>SI</v>
      </c>
      <c r="AG346" t="str">
        <f t="shared" si="51"/>
        <v>SI</v>
      </c>
      <c r="AH346" t="str">
        <f t="shared" si="52"/>
        <v>SI</v>
      </c>
      <c r="AI346" t="str">
        <f t="shared" si="53"/>
        <v>NO</v>
      </c>
    </row>
    <row r="347" spans="5:35" ht="15.75" thickBot="1" x14ac:dyDescent="0.3">
      <c r="F347" s="499">
        <v>33</v>
      </c>
      <c r="G347" s="499">
        <v>9</v>
      </c>
      <c r="H347" s="498">
        <f t="shared" si="45"/>
        <v>0</v>
      </c>
      <c r="K347" s="498">
        <f t="shared" si="46"/>
        <v>6</v>
      </c>
      <c r="N347" s="498">
        <f t="shared" si="47"/>
        <v>5</v>
      </c>
      <c r="Q347" s="487">
        <f t="shared" si="48"/>
        <v>19</v>
      </c>
      <c r="W347">
        <f t="shared" si="49"/>
        <v>30</v>
      </c>
      <c r="Y347" s="497">
        <v>33</v>
      </c>
      <c r="Z347" s="497">
        <v>9</v>
      </c>
      <c r="AA347" s="491">
        <v>0</v>
      </c>
      <c r="AB347" s="490">
        <v>6</v>
      </c>
      <c r="AC347" s="489">
        <v>5</v>
      </c>
      <c r="AD347" s="488">
        <v>22</v>
      </c>
      <c r="AF347" t="str">
        <f t="shared" si="50"/>
        <v>SI</v>
      </c>
      <c r="AG347" t="str">
        <f t="shared" si="51"/>
        <v>SI</v>
      </c>
      <c r="AH347" t="str">
        <f t="shared" si="52"/>
        <v>SI</v>
      </c>
      <c r="AI347" t="str">
        <f t="shared" si="53"/>
        <v>NO</v>
      </c>
    </row>
    <row r="348" spans="5:35" ht="15.75" thickBot="1" x14ac:dyDescent="0.3">
      <c r="F348" s="496">
        <v>34</v>
      </c>
      <c r="G348" s="504">
        <v>9</v>
      </c>
      <c r="H348" s="495">
        <f t="shared" si="45"/>
        <v>0</v>
      </c>
      <c r="I348" s="494"/>
      <c r="J348" s="494"/>
      <c r="K348" s="495">
        <f t="shared" si="46"/>
        <v>6</v>
      </c>
      <c r="L348" s="494"/>
      <c r="M348" s="494"/>
      <c r="N348" s="495">
        <f t="shared" si="47"/>
        <v>5</v>
      </c>
      <c r="O348" s="494"/>
      <c r="P348" s="494"/>
      <c r="Q348" s="493">
        <f t="shared" si="48"/>
        <v>19</v>
      </c>
      <c r="W348">
        <f t="shared" si="49"/>
        <v>30</v>
      </c>
      <c r="Y348" s="497">
        <v>34</v>
      </c>
      <c r="Z348" s="497">
        <v>9</v>
      </c>
      <c r="AA348" s="491">
        <v>0</v>
      </c>
      <c r="AB348" s="490">
        <v>6</v>
      </c>
      <c r="AC348" s="489">
        <v>5</v>
      </c>
      <c r="AD348" s="488">
        <v>23</v>
      </c>
      <c r="AF348" t="str">
        <f t="shared" si="50"/>
        <v>SI</v>
      </c>
      <c r="AG348" t="str">
        <f t="shared" si="51"/>
        <v>SI</v>
      </c>
      <c r="AH348" t="str">
        <f t="shared" si="52"/>
        <v>SI</v>
      </c>
      <c r="AI348" t="str">
        <f t="shared" si="53"/>
        <v>NO</v>
      </c>
    </row>
    <row r="349" spans="5:35" ht="16.5" thickTop="1" thickBot="1" x14ac:dyDescent="0.3">
      <c r="F349" s="499">
        <v>0</v>
      </c>
      <c r="G349" s="499">
        <v>10</v>
      </c>
      <c r="H349" s="498">
        <f t="shared" si="45"/>
        <v>0</v>
      </c>
      <c r="K349" s="498">
        <f t="shared" si="46"/>
        <v>0</v>
      </c>
      <c r="N349" s="498">
        <f t="shared" si="47"/>
        <v>0</v>
      </c>
      <c r="Q349" s="487">
        <f t="shared" si="48"/>
        <v>0</v>
      </c>
      <c r="W349">
        <f t="shared" si="49"/>
        <v>0</v>
      </c>
      <c r="Y349" s="497">
        <v>0</v>
      </c>
      <c r="Z349" s="497">
        <v>10</v>
      </c>
      <c r="AA349" s="491">
        <v>0</v>
      </c>
      <c r="AB349" s="490">
        <v>0</v>
      </c>
      <c r="AC349" s="489">
        <v>0</v>
      </c>
      <c r="AD349" s="488">
        <v>0</v>
      </c>
      <c r="AF349" t="str">
        <f t="shared" si="50"/>
        <v>SI</v>
      </c>
      <c r="AG349" t="str">
        <f t="shared" si="51"/>
        <v>SI</v>
      </c>
      <c r="AH349" t="str">
        <f t="shared" si="52"/>
        <v>SI</v>
      </c>
      <c r="AI349" t="str">
        <f t="shared" si="53"/>
        <v>SI</v>
      </c>
    </row>
    <row r="350" spans="5:35" ht="15.75" thickBot="1" x14ac:dyDescent="0.3">
      <c r="F350" s="499">
        <v>1</v>
      </c>
      <c r="G350" s="499">
        <v>10</v>
      </c>
      <c r="H350" s="498">
        <f t="shared" si="45"/>
        <v>0</v>
      </c>
      <c r="K350" s="498">
        <f t="shared" si="46"/>
        <v>1</v>
      </c>
      <c r="N350" s="498">
        <f t="shared" si="47"/>
        <v>0</v>
      </c>
      <c r="Q350" s="487">
        <f t="shared" si="48"/>
        <v>0</v>
      </c>
      <c r="W350">
        <f t="shared" si="49"/>
        <v>1</v>
      </c>
      <c r="Y350" s="497">
        <v>1</v>
      </c>
      <c r="Z350" s="497">
        <v>10</v>
      </c>
      <c r="AA350" s="491">
        <v>0</v>
      </c>
      <c r="AB350" s="490">
        <v>1</v>
      </c>
      <c r="AC350" s="489">
        <v>0</v>
      </c>
      <c r="AD350" s="488">
        <v>0</v>
      </c>
      <c r="AF350" t="str">
        <f t="shared" si="50"/>
        <v>SI</v>
      </c>
      <c r="AG350" t="str">
        <f t="shared" si="51"/>
        <v>SI</v>
      </c>
      <c r="AH350" t="str">
        <f t="shared" si="52"/>
        <v>SI</v>
      </c>
      <c r="AI350" t="str">
        <f t="shared" si="53"/>
        <v>SI</v>
      </c>
    </row>
    <row r="351" spans="5:35" ht="15.75" thickBot="1" x14ac:dyDescent="0.3">
      <c r="F351" s="499">
        <v>2</v>
      </c>
      <c r="G351" s="499">
        <v>10</v>
      </c>
      <c r="H351" s="498">
        <f t="shared" si="45"/>
        <v>0</v>
      </c>
      <c r="K351" s="498">
        <f t="shared" si="46"/>
        <v>2</v>
      </c>
      <c r="N351" s="498">
        <f t="shared" si="47"/>
        <v>0</v>
      </c>
      <c r="Q351" s="487">
        <f t="shared" si="48"/>
        <v>0</v>
      </c>
      <c r="W351">
        <f t="shared" si="49"/>
        <v>2</v>
      </c>
      <c r="Y351" s="497">
        <v>2</v>
      </c>
      <c r="Z351" s="497">
        <v>10</v>
      </c>
      <c r="AA351" s="491">
        <v>0</v>
      </c>
      <c r="AB351" s="490">
        <v>2</v>
      </c>
      <c r="AC351" s="489">
        <v>0</v>
      </c>
      <c r="AD351" s="488">
        <v>0</v>
      </c>
      <c r="AF351" t="str">
        <f t="shared" si="50"/>
        <v>SI</v>
      </c>
      <c r="AG351" t="str">
        <f t="shared" si="51"/>
        <v>SI</v>
      </c>
      <c r="AH351" t="str">
        <f t="shared" si="52"/>
        <v>SI</v>
      </c>
      <c r="AI351" t="str">
        <f t="shared" si="53"/>
        <v>SI</v>
      </c>
    </row>
    <row r="352" spans="5:35" ht="15.75" thickBot="1" x14ac:dyDescent="0.3">
      <c r="F352" s="499">
        <v>3</v>
      </c>
      <c r="G352" s="499">
        <v>10</v>
      </c>
      <c r="H352" s="498">
        <f t="shared" si="45"/>
        <v>0</v>
      </c>
      <c r="K352" s="498">
        <f t="shared" si="46"/>
        <v>3</v>
      </c>
      <c r="N352" s="498">
        <f t="shared" si="47"/>
        <v>0</v>
      </c>
      <c r="Q352" s="487">
        <f t="shared" si="48"/>
        <v>0</v>
      </c>
      <c r="W352">
        <f t="shared" si="49"/>
        <v>3</v>
      </c>
      <c r="Y352" s="497">
        <v>3</v>
      </c>
      <c r="Z352" s="497">
        <v>10</v>
      </c>
      <c r="AA352" s="491">
        <v>0</v>
      </c>
      <c r="AB352" s="490">
        <v>3</v>
      </c>
      <c r="AC352" s="489">
        <v>0</v>
      </c>
      <c r="AD352" s="488">
        <v>0</v>
      </c>
      <c r="AF352" t="str">
        <f t="shared" si="50"/>
        <v>SI</v>
      </c>
      <c r="AG352" t="str">
        <f t="shared" si="51"/>
        <v>SI</v>
      </c>
      <c r="AH352" t="str">
        <f t="shared" si="52"/>
        <v>SI</v>
      </c>
      <c r="AI352" t="str">
        <f t="shared" si="53"/>
        <v>SI</v>
      </c>
    </row>
    <row r="353" spans="6:35" ht="15.75" thickBot="1" x14ac:dyDescent="0.3">
      <c r="F353" s="499">
        <v>4</v>
      </c>
      <c r="G353" s="499">
        <v>10</v>
      </c>
      <c r="H353" s="498">
        <f t="shared" si="45"/>
        <v>0</v>
      </c>
      <c r="K353" s="498">
        <f t="shared" si="46"/>
        <v>4</v>
      </c>
      <c r="N353" s="498">
        <f t="shared" si="47"/>
        <v>0</v>
      </c>
      <c r="Q353" s="487">
        <f t="shared" si="48"/>
        <v>0</v>
      </c>
      <c r="W353">
        <f t="shared" si="49"/>
        <v>4</v>
      </c>
      <c r="Y353" s="497">
        <v>4</v>
      </c>
      <c r="Z353" s="497">
        <v>10</v>
      </c>
      <c r="AA353" s="491">
        <v>0</v>
      </c>
      <c r="AB353" s="490">
        <v>4</v>
      </c>
      <c r="AC353" s="489">
        <v>0</v>
      </c>
      <c r="AD353" s="488">
        <v>0</v>
      </c>
      <c r="AF353" t="str">
        <f t="shared" si="50"/>
        <v>SI</v>
      </c>
      <c r="AG353" t="str">
        <f t="shared" si="51"/>
        <v>SI</v>
      </c>
      <c r="AH353" t="str">
        <f t="shared" si="52"/>
        <v>SI</v>
      </c>
      <c r="AI353" t="str">
        <f t="shared" si="53"/>
        <v>SI</v>
      </c>
    </row>
    <row r="354" spans="6:35" ht="15.75" thickBot="1" x14ac:dyDescent="0.3">
      <c r="F354" s="499">
        <v>5</v>
      </c>
      <c r="G354" s="499">
        <v>10</v>
      </c>
      <c r="H354" s="498">
        <f t="shared" si="45"/>
        <v>0</v>
      </c>
      <c r="K354" s="498">
        <f t="shared" si="46"/>
        <v>5</v>
      </c>
      <c r="N354" s="498">
        <f t="shared" si="47"/>
        <v>0</v>
      </c>
      <c r="Q354" s="487">
        <f t="shared" si="48"/>
        <v>0</v>
      </c>
      <c r="W354">
        <f t="shared" si="49"/>
        <v>5</v>
      </c>
      <c r="Y354" s="497">
        <v>5</v>
      </c>
      <c r="Z354" s="497">
        <v>10</v>
      </c>
      <c r="AA354" s="491">
        <v>0</v>
      </c>
      <c r="AB354" s="490">
        <v>5</v>
      </c>
      <c r="AC354" s="489">
        <v>0</v>
      </c>
      <c r="AD354" s="488">
        <v>0</v>
      </c>
      <c r="AF354" t="str">
        <f t="shared" si="50"/>
        <v>SI</v>
      </c>
      <c r="AG354" t="str">
        <f t="shared" si="51"/>
        <v>SI</v>
      </c>
      <c r="AH354" t="str">
        <f t="shared" si="52"/>
        <v>SI</v>
      </c>
      <c r="AI354" t="str">
        <f t="shared" si="53"/>
        <v>SI</v>
      </c>
    </row>
    <row r="355" spans="6:35" ht="15.75" thickBot="1" x14ac:dyDescent="0.3">
      <c r="F355" s="499">
        <v>6</v>
      </c>
      <c r="G355" s="499">
        <v>10</v>
      </c>
      <c r="H355" s="498">
        <f t="shared" si="45"/>
        <v>0</v>
      </c>
      <c r="K355" s="498">
        <f t="shared" si="46"/>
        <v>5</v>
      </c>
      <c r="N355" s="498">
        <f t="shared" si="47"/>
        <v>1</v>
      </c>
      <c r="Q355" s="487">
        <f t="shared" si="48"/>
        <v>0</v>
      </c>
      <c r="W355">
        <f t="shared" si="49"/>
        <v>6</v>
      </c>
      <c r="Y355" s="497">
        <v>6</v>
      </c>
      <c r="Z355" s="497">
        <v>10</v>
      </c>
      <c r="AA355" s="491">
        <v>0</v>
      </c>
      <c r="AB355" s="490">
        <v>6</v>
      </c>
      <c r="AC355" s="489">
        <v>0</v>
      </c>
      <c r="AD355" s="488">
        <v>0</v>
      </c>
      <c r="AF355" t="str">
        <f t="shared" si="50"/>
        <v>SI</v>
      </c>
      <c r="AG355" t="str">
        <f t="shared" si="51"/>
        <v>NO</v>
      </c>
      <c r="AH355" t="str">
        <f t="shared" si="52"/>
        <v>NO</v>
      </c>
      <c r="AI355" t="str">
        <f t="shared" si="53"/>
        <v>SI</v>
      </c>
    </row>
    <row r="356" spans="6:35" ht="15.75" thickBot="1" x14ac:dyDescent="0.3">
      <c r="F356" s="499">
        <v>7</v>
      </c>
      <c r="G356" s="499">
        <v>10</v>
      </c>
      <c r="H356" s="498">
        <f t="shared" si="45"/>
        <v>0</v>
      </c>
      <c r="K356" s="498">
        <f t="shared" si="46"/>
        <v>5</v>
      </c>
      <c r="N356" s="498">
        <f t="shared" si="47"/>
        <v>2</v>
      </c>
      <c r="Q356" s="487">
        <f t="shared" si="48"/>
        <v>0</v>
      </c>
      <c r="W356">
        <f t="shared" si="49"/>
        <v>7</v>
      </c>
      <c r="Y356" s="497">
        <v>7</v>
      </c>
      <c r="Z356" s="497">
        <v>10</v>
      </c>
      <c r="AA356" s="491">
        <v>0</v>
      </c>
      <c r="AB356" s="490">
        <v>7</v>
      </c>
      <c r="AC356" s="489">
        <v>0</v>
      </c>
      <c r="AD356" s="488">
        <v>0</v>
      </c>
      <c r="AF356" t="str">
        <f t="shared" si="50"/>
        <v>SI</v>
      </c>
      <c r="AG356" t="str">
        <f t="shared" si="51"/>
        <v>NO</v>
      </c>
      <c r="AH356" t="str">
        <f t="shared" si="52"/>
        <v>NO</v>
      </c>
      <c r="AI356" t="str">
        <f t="shared" si="53"/>
        <v>SI</v>
      </c>
    </row>
    <row r="357" spans="6:35" ht="15.75" thickBot="1" x14ac:dyDescent="0.3">
      <c r="F357" s="499">
        <v>8</v>
      </c>
      <c r="G357" s="499">
        <v>10</v>
      </c>
      <c r="H357" s="498">
        <f t="shared" si="45"/>
        <v>0</v>
      </c>
      <c r="K357" s="498">
        <f t="shared" si="46"/>
        <v>5</v>
      </c>
      <c r="N357" s="498">
        <f t="shared" si="47"/>
        <v>3</v>
      </c>
      <c r="Q357" s="487">
        <f t="shared" si="48"/>
        <v>0</v>
      </c>
      <c r="W357">
        <f t="shared" si="49"/>
        <v>8</v>
      </c>
      <c r="Y357" s="497">
        <v>8</v>
      </c>
      <c r="Z357" s="497">
        <v>10</v>
      </c>
      <c r="AA357" s="491">
        <v>0</v>
      </c>
      <c r="AB357" s="490">
        <v>8</v>
      </c>
      <c r="AC357" s="489">
        <v>0</v>
      </c>
      <c r="AD357" s="488">
        <v>0</v>
      </c>
      <c r="AF357" t="str">
        <f t="shared" si="50"/>
        <v>SI</v>
      </c>
      <c r="AG357" t="str">
        <f t="shared" si="51"/>
        <v>NO</v>
      </c>
      <c r="AH357" t="str">
        <f t="shared" si="52"/>
        <v>NO</v>
      </c>
      <c r="AI357" t="str">
        <f t="shared" si="53"/>
        <v>SI</v>
      </c>
    </row>
    <row r="358" spans="6:35" ht="15.75" thickBot="1" x14ac:dyDescent="0.3">
      <c r="F358" s="499">
        <v>9</v>
      </c>
      <c r="G358" s="499">
        <v>10</v>
      </c>
      <c r="H358" s="498">
        <f t="shared" si="45"/>
        <v>0</v>
      </c>
      <c r="K358" s="498">
        <f t="shared" si="46"/>
        <v>5</v>
      </c>
      <c r="N358" s="498">
        <f t="shared" si="47"/>
        <v>4</v>
      </c>
      <c r="Q358" s="487">
        <f t="shared" si="48"/>
        <v>0</v>
      </c>
      <c r="W358">
        <f t="shared" si="49"/>
        <v>9</v>
      </c>
      <c r="Y358" s="497">
        <v>9</v>
      </c>
      <c r="Z358" s="497">
        <v>10</v>
      </c>
      <c r="AA358" s="491">
        <v>0</v>
      </c>
      <c r="AB358" s="490">
        <v>5</v>
      </c>
      <c r="AC358" s="489">
        <v>4</v>
      </c>
      <c r="AD358" s="488">
        <v>0</v>
      </c>
      <c r="AF358" t="str">
        <f t="shared" si="50"/>
        <v>SI</v>
      </c>
      <c r="AG358" t="str">
        <f t="shared" si="51"/>
        <v>SI</v>
      </c>
      <c r="AH358" t="str">
        <f t="shared" si="52"/>
        <v>SI</v>
      </c>
      <c r="AI358" t="str">
        <f t="shared" si="53"/>
        <v>SI</v>
      </c>
    </row>
    <row r="359" spans="6:35" ht="15.75" thickBot="1" x14ac:dyDescent="0.3">
      <c r="F359" s="499">
        <v>10</v>
      </c>
      <c r="G359" s="499">
        <v>10</v>
      </c>
      <c r="H359" s="498">
        <f t="shared" si="45"/>
        <v>0</v>
      </c>
      <c r="K359" s="498">
        <f t="shared" si="46"/>
        <v>5</v>
      </c>
      <c r="N359" s="498">
        <f t="shared" si="47"/>
        <v>5</v>
      </c>
      <c r="Q359" s="487">
        <f t="shared" si="48"/>
        <v>0</v>
      </c>
      <c r="W359">
        <f t="shared" si="49"/>
        <v>10</v>
      </c>
      <c r="Y359" s="497">
        <v>10</v>
      </c>
      <c r="Z359" s="497">
        <v>10</v>
      </c>
      <c r="AA359" s="491">
        <v>0</v>
      </c>
      <c r="AB359" s="490">
        <v>5</v>
      </c>
      <c r="AC359" s="489">
        <v>5</v>
      </c>
      <c r="AD359" s="488">
        <v>0</v>
      </c>
      <c r="AF359" t="str">
        <f t="shared" si="50"/>
        <v>SI</v>
      </c>
      <c r="AG359" t="str">
        <f t="shared" si="51"/>
        <v>SI</v>
      </c>
      <c r="AH359" t="str">
        <f t="shared" si="52"/>
        <v>SI</v>
      </c>
      <c r="AI359" t="str">
        <f t="shared" si="53"/>
        <v>SI</v>
      </c>
    </row>
    <row r="360" spans="6:35" ht="15.75" thickBot="1" x14ac:dyDescent="0.3">
      <c r="F360" s="499">
        <v>11</v>
      </c>
      <c r="G360" s="499">
        <v>10</v>
      </c>
      <c r="H360" s="498">
        <f t="shared" si="45"/>
        <v>0</v>
      </c>
      <c r="K360" s="498">
        <f t="shared" si="46"/>
        <v>5</v>
      </c>
      <c r="N360" s="498">
        <f t="shared" si="47"/>
        <v>5</v>
      </c>
      <c r="Q360" s="487">
        <f t="shared" si="48"/>
        <v>1</v>
      </c>
      <c r="W360">
        <f t="shared" si="49"/>
        <v>11</v>
      </c>
      <c r="Y360" s="497">
        <v>11</v>
      </c>
      <c r="Z360" s="497">
        <v>10</v>
      </c>
      <c r="AA360" s="491">
        <v>0</v>
      </c>
      <c r="AB360" s="490">
        <v>5</v>
      </c>
      <c r="AC360" s="489">
        <v>5</v>
      </c>
      <c r="AD360" s="488">
        <v>1</v>
      </c>
      <c r="AF360" t="str">
        <f t="shared" si="50"/>
        <v>SI</v>
      </c>
      <c r="AG360" t="str">
        <f t="shared" si="51"/>
        <v>SI</v>
      </c>
      <c r="AH360" t="str">
        <f t="shared" si="52"/>
        <v>SI</v>
      </c>
      <c r="AI360" t="str">
        <f t="shared" si="53"/>
        <v>SI</v>
      </c>
    </row>
    <row r="361" spans="6:35" ht="15.75" thickBot="1" x14ac:dyDescent="0.3">
      <c r="F361" s="499">
        <v>12</v>
      </c>
      <c r="G361" s="499">
        <v>10</v>
      </c>
      <c r="H361" s="498">
        <f t="shared" si="45"/>
        <v>0</v>
      </c>
      <c r="K361" s="498">
        <f t="shared" si="46"/>
        <v>5</v>
      </c>
      <c r="N361" s="498">
        <f t="shared" si="47"/>
        <v>5</v>
      </c>
      <c r="Q361" s="487">
        <f t="shared" si="48"/>
        <v>2</v>
      </c>
      <c r="W361">
        <f t="shared" si="49"/>
        <v>12</v>
      </c>
      <c r="Y361" s="497">
        <v>12</v>
      </c>
      <c r="Z361" s="497">
        <v>10</v>
      </c>
      <c r="AA361" s="491">
        <v>0</v>
      </c>
      <c r="AB361" s="490">
        <v>5</v>
      </c>
      <c r="AC361" s="489">
        <v>5</v>
      </c>
      <c r="AD361" s="488">
        <v>2</v>
      </c>
      <c r="AF361" t="str">
        <f t="shared" si="50"/>
        <v>SI</v>
      </c>
      <c r="AG361" t="str">
        <f t="shared" si="51"/>
        <v>SI</v>
      </c>
      <c r="AH361" t="str">
        <f t="shared" si="52"/>
        <v>SI</v>
      </c>
      <c r="AI361" t="str">
        <f t="shared" si="53"/>
        <v>SI</v>
      </c>
    </row>
    <row r="362" spans="6:35" ht="15.75" thickBot="1" x14ac:dyDescent="0.3">
      <c r="F362" s="499">
        <v>13</v>
      </c>
      <c r="G362" s="499">
        <v>10</v>
      </c>
      <c r="H362" s="498">
        <f t="shared" si="45"/>
        <v>0</v>
      </c>
      <c r="K362" s="498">
        <f t="shared" si="46"/>
        <v>5</v>
      </c>
      <c r="N362" s="498">
        <f t="shared" si="47"/>
        <v>5</v>
      </c>
      <c r="Q362" s="487">
        <f t="shared" si="48"/>
        <v>3</v>
      </c>
      <c r="W362">
        <f t="shared" si="49"/>
        <v>13</v>
      </c>
      <c r="Y362" s="497">
        <v>13</v>
      </c>
      <c r="Z362" s="497">
        <v>10</v>
      </c>
      <c r="AA362" s="491">
        <v>0</v>
      </c>
      <c r="AB362" s="490">
        <v>5</v>
      </c>
      <c r="AC362" s="489">
        <v>5</v>
      </c>
      <c r="AD362" s="488">
        <v>3</v>
      </c>
      <c r="AF362" t="str">
        <f t="shared" si="50"/>
        <v>SI</v>
      </c>
      <c r="AG362" t="str">
        <f t="shared" si="51"/>
        <v>SI</v>
      </c>
      <c r="AH362" t="str">
        <f t="shared" si="52"/>
        <v>SI</v>
      </c>
      <c r="AI362" t="str">
        <f t="shared" si="53"/>
        <v>SI</v>
      </c>
    </row>
    <row r="363" spans="6:35" ht="15.75" thickBot="1" x14ac:dyDescent="0.3">
      <c r="F363" s="499">
        <v>14</v>
      </c>
      <c r="G363" s="499">
        <v>10</v>
      </c>
      <c r="H363" s="498">
        <f t="shared" si="45"/>
        <v>0</v>
      </c>
      <c r="K363" s="498">
        <f t="shared" si="46"/>
        <v>5</v>
      </c>
      <c r="N363" s="498">
        <f t="shared" si="47"/>
        <v>5</v>
      </c>
      <c r="Q363" s="487">
        <f t="shared" si="48"/>
        <v>4</v>
      </c>
      <c r="W363">
        <f t="shared" si="49"/>
        <v>14</v>
      </c>
      <c r="Y363" s="497">
        <v>14</v>
      </c>
      <c r="Z363" s="497">
        <v>10</v>
      </c>
      <c r="AA363" s="491">
        <v>0</v>
      </c>
      <c r="AB363" s="490">
        <v>5</v>
      </c>
      <c r="AC363" s="489">
        <v>5</v>
      </c>
      <c r="AD363" s="488">
        <v>4</v>
      </c>
      <c r="AF363" t="str">
        <f t="shared" si="50"/>
        <v>SI</v>
      </c>
      <c r="AG363" t="str">
        <f t="shared" si="51"/>
        <v>SI</v>
      </c>
      <c r="AH363" t="str">
        <f t="shared" si="52"/>
        <v>SI</v>
      </c>
      <c r="AI363" t="str">
        <f t="shared" si="53"/>
        <v>SI</v>
      </c>
    </row>
    <row r="364" spans="6:35" ht="15.75" thickBot="1" x14ac:dyDescent="0.3">
      <c r="F364" s="499">
        <v>15</v>
      </c>
      <c r="G364" s="499">
        <v>10</v>
      </c>
      <c r="H364" s="498">
        <f t="shared" si="45"/>
        <v>0</v>
      </c>
      <c r="K364" s="498">
        <f t="shared" si="46"/>
        <v>5</v>
      </c>
      <c r="N364" s="498">
        <f t="shared" si="47"/>
        <v>5</v>
      </c>
      <c r="Q364" s="487">
        <f t="shared" si="48"/>
        <v>5</v>
      </c>
      <c r="W364">
        <f t="shared" si="49"/>
        <v>15</v>
      </c>
      <c r="Y364" s="497">
        <v>15</v>
      </c>
      <c r="Z364" s="497">
        <v>10</v>
      </c>
      <c r="AA364" s="491">
        <v>0</v>
      </c>
      <c r="AB364" s="490">
        <v>5</v>
      </c>
      <c r="AC364" s="489">
        <v>5</v>
      </c>
      <c r="AD364" s="488">
        <v>5</v>
      </c>
      <c r="AF364" t="str">
        <f t="shared" si="50"/>
        <v>SI</v>
      </c>
      <c r="AG364" t="str">
        <f t="shared" si="51"/>
        <v>SI</v>
      </c>
      <c r="AH364" t="str">
        <f t="shared" si="52"/>
        <v>SI</v>
      </c>
      <c r="AI364" t="str">
        <f t="shared" si="53"/>
        <v>SI</v>
      </c>
    </row>
    <row r="365" spans="6:35" ht="15.75" thickBot="1" x14ac:dyDescent="0.3">
      <c r="F365" s="499">
        <v>16</v>
      </c>
      <c r="G365" s="499">
        <v>10</v>
      </c>
      <c r="H365" s="498">
        <f t="shared" si="45"/>
        <v>0</v>
      </c>
      <c r="K365" s="498">
        <f t="shared" si="46"/>
        <v>5</v>
      </c>
      <c r="N365" s="498">
        <f t="shared" si="47"/>
        <v>5</v>
      </c>
      <c r="Q365" s="487">
        <f t="shared" si="48"/>
        <v>6</v>
      </c>
      <c r="W365">
        <f t="shared" si="49"/>
        <v>16</v>
      </c>
      <c r="Y365" s="497">
        <v>16</v>
      </c>
      <c r="Z365" s="497">
        <v>10</v>
      </c>
      <c r="AA365" s="491">
        <v>0</v>
      </c>
      <c r="AB365" s="490">
        <v>5</v>
      </c>
      <c r="AC365" s="489">
        <v>5</v>
      </c>
      <c r="AD365" s="488">
        <v>6</v>
      </c>
      <c r="AF365" t="str">
        <f t="shared" si="50"/>
        <v>SI</v>
      </c>
      <c r="AG365" t="str">
        <f t="shared" si="51"/>
        <v>SI</v>
      </c>
      <c r="AH365" t="str">
        <f t="shared" si="52"/>
        <v>SI</v>
      </c>
      <c r="AI365" t="str">
        <f t="shared" si="53"/>
        <v>SI</v>
      </c>
    </row>
    <row r="366" spans="6:35" ht="15.75" thickBot="1" x14ac:dyDescent="0.3">
      <c r="F366" s="499">
        <v>17</v>
      </c>
      <c r="G366" s="499">
        <v>10</v>
      </c>
      <c r="H366" s="498">
        <f t="shared" si="45"/>
        <v>0</v>
      </c>
      <c r="K366" s="498">
        <f t="shared" si="46"/>
        <v>5</v>
      </c>
      <c r="N366" s="498">
        <f t="shared" si="47"/>
        <v>5</v>
      </c>
      <c r="Q366" s="487">
        <f t="shared" si="48"/>
        <v>7</v>
      </c>
      <c r="W366">
        <f t="shared" si="49"/>
        <v>17</v>
      </c>
      <c r="Y366" s="497">
        <v>17</v>
      </c>
      <c r="Z366" s="497">
        <v>10</v>
      </c>
      <c r="AA366" s="491">
        <v>0</v>
      </c>
      <c r="AB366" s="490">
        <v>5</v>
      </c>
      <c r="AC366" s="489">
        <v>5</v>
      </c>
      <c r="AD366" s="488">
        <v>7</v>
      </c>
      <c r="AF366" t="str">
        <f t="shared" si="50"/>
        <v>SI</v>
      </c>
      <c r="AG366" t="str">
        <f t="shared" si="51"/>
        <v>SI</v>
      </c>
      <c r="AH366" t="str">
        <f t="shared" si="52"/>
        <v>SI</v>
      </c>
      <c r="AI366" t="str">
        <f t="shared" si="53"/>
        <v>SI</v>
      </c>
    </row>
    <row r="367" spans="6:35" ht="15.75" thickBot="1" x14ac:dyDescent="0.3">
      <c r="F367" s="499">
        <v>18</v>
      </c>
      <c r="G367" s="499">
        <v>10</v>
      </c>
      <c r="H367" s="498">
        <f t="shared" si="45"/>
        <v>0</v>
      </c>
      <c r="K367" s="498">
        <f t="shared" si="46"/>
        <v>5</v>
      </c>
      <c r="N367" s="498">
        <f t="shared" si="47"/>
        <v>5</v>
      </c>
      <c r="Q367" s="487">
        <f t="shared" si="48"/>
        <v>8</v>
      </c>
      <c r="W367">
        <f t="shared" si="49"/>
        <v>18</v>
      </c>
      <c r="Y367" s="497">
        <v>18</v>
      </c>
      <c r="Z367" s="497">
        <v>10</v>
      </c>
      <c r="AA367" s="491">
        <v>0</v>
      </c>
      <c r="AB367" s="490">
        <v>5</v>
      </c>
      <c r="AC367" s="489">
        <v>5</v>
      </c>
      <c r="AD367" s="488">
        <v>8</v>
      </c>
      <c r="AF367" t="str">
        <f t="shared" si="50"/>
        <v>SI</v>
      </c>
      <c r="AG367" t="str">
        <f t="shared" si="51"/>
        <v>SI</v>
      </c>
      <c r="AH367" t="str">
        <f t="shared" si="52"/>
        <v>SI</v>
      </c>
      <c r="AI367" t="str">
        <f t="shared" si="53"/>
        <v>SI</v>
      </c>
    </row>
    <row r="368" spans="6:35" ht="15.75" thickBot="1" x14ac:dyDescent="0.3">
      <c r="F368" s="499">
        <v>19</v>
      </c>
      <c r="G368" s="499">
        <v>10</v>
      </c>
      <c r="H368" s="498">
        <f t="shared" si="45"/>
        <v>0</v>
      </c>
      <c r="K368" s="498">
        <f t="shared" si="46"/>
        <v>5</v>
      </c>
      <c r="N368" s="498">
        <f t="shared" si="47"/>
        <v>5</v>
      </c>
      <c r="Q368" s="487">
        <f t="shared" si="48"/>
        <v>9</v>
      </c>
      <c r="W368">
        <f t="shared" si="49"/>
        <v>19</v>
      </c>
      <c r="Y368" s="497">
        <v>19</v>
      </c>
      <c r="Z368" s="497">
        <v>10</v>
      </c>
      <c r="AA368" s="491">
        <v>0</v>
      </c>
      <c r="AB368" s="490">
        <v>5</v>
      </c>
      <c r="AC368" s="489">
        <v>5</v>
      </c>
      <c r="AD368" s="488">
        <v>9</v>
      </c>
      <c r="AF368" t="str">
        <f t="shared" si="50"/>
        <v>SI</v>
      </c>
      <c r="AG368" t="str">
        <f t="shared" si="51"/>
        <v>SI</v>
      </c>
      <c r="AH368" t="str">
        <f t="shared" si="52"/>
        <v>SI</v>
      </c>
      <c r="AI368" t="str">
        <f t="shared" si="53"/>
        <v>SI</v>
      </c>
    </row>
    <row r="369" spans="6:35" ht="15.75" thickBot="1" x14ac:dyDescent="0.3">
      <c r="F369" s="499">
        <v>20</v>
      </c>
      <c r="G369" s="499">
        <v>10</v>
      </c>
      <c r="H369" s="498">
        <f t="shared" si="45"/>
        <v>0</v>
      </c>
      <c r="K369" s="498">
        <f t="shared" si="46"/>
        <v>5</v>
      </c>
      <c r="N369" s="498">
        <f t="shared" si="47"/>
        <v>5</v>
      </c>
      <c r="Q369" s="487">
        <f t="shared" si="48"/>
        <v>10</v>
      </c>
      <c r="W369">
        <f t="shared" si="49"/>
        <v>20</v>
      </c>
      <c r="Y369" s="497">
        <v>20</v>
      </c>
      <c r="Z369" s="497">
        <v>10</v>
      </c>
      <c r="AA369" s="491">
        <v>0</v>
      </c>
      <c r="AB369" s="490">
        <v>5</v>
      </c>
      <c r="AC369" s="489">
        <v>5</v>
      </c>
      <c r="AD369" s="488">
        <v>10</v>
      </c>
      <c r="AF369" t="str">
        <f t="shared" si="50"/>
        <v>SI</v>
      </c>
      <c r="AG369" t="str">
        <f t="shared" si="51"/>
        <v>SI</v>
      </c>
      <c r="AH369" t="str">
        <f t="shared" si="52"/>
        <v>SI</v>
      </c>
      <c r="AI369" t="str">
        <f t="shared" si="53"/>
        <v>SI</v>
      </c>
    </row>
    <row r="370" spans="6:35" ht="15.75" thickBot="1" x14ac:dyDescent="0.3">
      <c r="F370" s="499">
        <v>21</v>
      </c>
      <c r="G370" s="499">
        <v>10</v>
      </c>
      <c r="H370" s="498">
        <f t="shared" si="45"/>
        <v>0</v>
      </c>
      <c r="K370" s="498">
        <f t="shared" si="46"/>
        <v>5</v>
      </c>
      <c r="N370" s="498">
        <f t="shared" si="47"/>
        <v>5</v>
      </c>
      <c r="Q370" s="487">
        <f t="shared" si="48"/>
        <v>11</v>
      </c>
      <c r="W370">
        <f t="shared" si="49"/>
        <v>21</v>
      </c>
      <c r="Y370" s="497">
        <v>21</v>
      </c>
      <c r="Z370" s="497">
        <v>10</v>
      </c>
      <c r="AA370" s="491">
        <v>0</v>
      </c>
      <c r="AB370" s="490">
        <v>5</v>
      </c>
      <c r="AC370" s="489">
        <v>5</v>
      </c>
      <c r="AD370" s="488">
        <v>11</v>
      </c>
      <c r="AF370" t="str">
        <f t="shared" si="50"/>
        <v>SI</v>
      </c>
      <c r="AG370" t="str">
        <f t="shared" si="51"/>
        <v>SI</v>
      </c>
      <c r="AH370" t="str">
        <f t="shared" si="52"/>
        <v>SI</v>
      </c>
      <c r="AI370" t="str">
        <f t="shared" si="53"/>
        <v>SI</v>
      </c>
    </row>
    <row r="371" spans="6:35" ht="15.75" thickBot="1" x14ac:dyDescent="0.3">
      <c r="F371" s="499">
        <v>22</v>
      </c>
      <c r="G371" s="499">
        <v>10</v>
      </c>
      <c r="H371" s="498">
        <f t="shared" si="45"/>
        <v>0</v>
      </c>
      <c r="K371" s="498">
        <f t="shared" si="46"/>
        <v>5</v>
      </c>
      <c r="N371" s="498">
        <f t="shared" si="47"/>
        <v>5</v>
      </c>
      <c r="Q371" s="487">
        <f t="shared" si="48"/>
        <v>12</v>
      </c>
      <c r="W371">
        <f t="shared" si="49"/>
        <v>22</v>
      </c>
      <c r="Y371" s="497">
        <v>22</v>
      </c>
      <c r="Z371" s="497">
        <v>10</v>
      </c>
      <c r="AA371" s="491">
        <v>0</v>
      </c>
      <c r="AB371" s="490">
        <v>5</v>
      </c>
      <c r="AC371" s="489">
        <v>5</v>
      </c>
      <c r="AD371" s="488">
        <v>12</v>
      </c>
      <c r="AF371" t="str">
        <f t="shared" si="50"/>
        <v>SI</v>
      </c>
      <c r="AG371" t="str">
        <f t="shared" si="51"/>
        <v>SI</v>
      </c>
      <c r="AH371" t="str">
        <f t="shared" si="52"/>
        <v>SI</v>
      </c>
      <c r="AI371" t="str">
        <f t="shared" si="53"/>
        <v>SI</v>
      </c>
    </row>
    <row r="372" spans="6:35" ht="15.75" thickBot="1" x14ac:dyDescent="0.3">
      <c r="F372" s="499">
        <v>23</v>
      </c>
      <c r="G372" s="499">
        <v>10</v>
      </c>
      <c r="H372" s="498">
        <f t="shared" si="45"/>
        <v>0</v>
      </c>
      <c r="K372" s="498">
        <f t="shared" si="46"/>
        <v>5</v>
      </c>
      <c r="N372" s="498">
        <f t="shared" si="47"/>
        <v>5</v>
      </c>
      <c r="Q372" s="487">
        <f t="shared" si="48"/>
        <v>13</v>
      </c>
      <c r="W372">
        <f t="shared" si="49"/>
        <v>23</v>
      </c>
      <c r="Y372" s="497">
        <v>23</v>
      </c>
      <c r="Z372" s="497">
        <v>10</v>
      </c>
      <c r="AA372" s="491">
        <v>0</v>
      </c>
      <c r="AB372" s="490">
        <v>5</v>
      </c>
      <c r="AC372" s="489">
        <v>5</v>
      </c>
      <c r="AD372" s="488">
        <v>13</v>
      </c>
      <c r="AF372" t="str">
        <f t="shared" si="50"/>
        <v>SI</v>
      </c>
      <c r="AG372" t="str">
        <f t="shared" si="51"/>
        <v>SI</v>
      </c>
      <c r="AH372" t="str">
        <f t="shared" si="52"/>
        <v>SI</v>
      </c>
      <c r="AI372" t="str">
        <f t="shared" si="53"/>
        <v>SI</v>
      </c>
    </row>
    <row r="373" spans="6:35" ht="15.75" thickBot="1" x14ac:dyDescent="0.3">
      <c r="F373" s="499">
        <v>24</v>
      </c>
      <c r="G373" s="499">
        <v>10</v>
      </c>
      <c r="H373" s="498">
        <f t="shared" si="45"/>
        <v>0</v>
      </c>
      <c r="K373" s="498">
        <f t="shared" si="46"/>
        <v>5</v>
      </c>
      <c r="N373" s="498">
        <f t="shared" si="47"/>
        <v>5</v>
      </c>
      <c r="Q373" s="487">
        <f t="shared" si="48"/>
        <v>14</v>
      </c>
      <c r="W373">
        <f t="shared" si="49"/>
        <v>24</v>
      </c>
      <c r="Y373" s="497">
        <v>24</v>
      </c>
      <c r="Z373" s="497">
        <v>10</v>
      </c>
      <c r="AA373" s="491">
        <v>0</v>
      </c>
      <c r="AB373" s="490">
        <v>5</v>
      </c>
      <c r="AC373" s="489">
        <v>5</v>
      </c>
      <c r="AD373" s="488">
        <v>14</v>
      </c>
      <c r="AF373" t="str">
        <f t="shared" si="50"/>
        <v>SI</v>
      </c>
      <c r="AG373" t="str">
        <f t="shared" si="51"/>
        <v>SI</v>
      </c>
      <c r="AH373" t="str">
        <f t="shared" si="52"/>
        <v>SI</v>
      </c>
      <c r="AI373" t="str">
        <f t="shared" si="53"/>
        <v>SI</v>
      </c>
    </row>
    <row r="374" spans="6:35" ht="15.75" thickBot="1" x14ac:dyDescent="0.3">
      <c r="F374" s="499">
        <v>25</v>
      </c>
      <c r="G374" s="499">
        <v>10</v>
      </c>
      <c r="H374" s="498">
        <f t="shared" si="45"/>
        <v>0</v>
      </c>
      <c r="K374" s="498">
        <f t="shared" si="46"/>
        <v>5</v>
      </c>
      <c r="N374" s="498">
        <f t="shared" si="47"/>
        <v>5</v>
      </c>
      <c r="Q374" s="487">
        <f t="shared" si="48"/>
        <v>15</v>
      </c>
      <c r="W374">
        <f t="shared" si="49"/>
        <v>25</v>
      </c>
      <c r="Y374" s="497">
        <v>25</v>
      </c>
      <c r="Z374" s="497">
        <v>10</v>
      </c>
      <c r="AA374" s="491">
        <v>0</v>
      </c>
      <c r="AB374" s="490">
        <v>5</v>
      </c>
      <c r="AC374" s="489">
        <v>5</v>
      </c>
      <c r="AD374" s="488">
        <v>15</v>
      </c>
      <c r="AF374" t="str">
        <f t="shared" si="50"/>
        <v>SI</v>
      </c>
      <c r="AG374" t="str">
        <f t="shared" si="51"/>
        <v>SI</v>
      </c>
      <c r="AH374" t="str">
        <f t="shared" si="52"/>
        <v>SI</v>
      </c>
      <c r="AI374" t="str">
        <f t="shared" si="53"/>
        <v>SI</v>
      </c>
    </row>
    <row r="375" spans="6:35" ht="15.75" thickBot="1" x14ac:dyDescent="0.3">
      <c r="F375" s="499">
        <v>26</v>
      </c>
      <c r="G375" s="499">
        <v>10</v>
      </c>
      <c r="H375" s="498">
        <f t="shared" si="45"/>
        <v>0</v>
      </c>
      <c r="K375" s="498">
        <f t="shared" si="46"/>
        <v>5</v>
      </c>
      <c r="N375" s="498">
        <f t="shared" si="47"/>
        <v>5</v>
      </c>
      <c r="Q375" s="487">
        <f t="shared" si="48"/>
        <v>16</v>
      </c>
      <c r="W375">
        <f t="shared" si="49"/>
        <v>26</v>
      </c>
      <c r="Y375" s="497">
        <v>26</v>
      </c>
      <c r="Z375" s="497">
        <v>10</v>
      </c>
      <c r="AA375" s="491">
        <v>0</v>
      </c>
      <c r="AB375" s="490">
        <v>5</v>
      </c>
      <c r="AC375" s="489">
        <v>5</v>
      </c>
      <c r="AD375" s="488">
        <v>16</v>
      </c>
      <c r="AF375" t="str">
        <f t="shared" si="50"/>
        <v>SI</v>
      </c>
      <c r="AG375" t="str">
        <f t="shared" si="51"/>
        <v>SI</v>
      </c>
      <c r="AH375" t="str">
        <f t="shared" si="52"/>
        <v>SI</v>
      </c>
      <c r="AI375" t="str">
        <f t="shared" si="53"/>
        <v>SI</v>
      </c>
    </row>
    <row r="376" spans="6:35" ht="15.75" thickBot="1" x14ac:dyDescent="0.3">
      <c r="F376" s="499">
        <v>27</v>
      </c>
      <c r="G376" s="499">
        <v>10</v>
      </c>
      <c r="H376" s="498">
        <f t="shared" si="45"/>
        <v>0</v>
      </c>
      <c r="K376" s="498">
        <f t="shared" si="46"/>
        <v>5</v>
      </c>
      <c r="N376" s="498">
        <f t="shared" si="47"/>
        <v>5</v>
      </c>
      <c r="Q376" s="487">
        <f t="shared" si="48"/>
        <v>17</v>
      </c>
      <c r="W376">
        <f t="shared" si="49"/>
        <v>27</v>
      </c>
      <c r="Y376" s="497">
        <v>27</v>
      </c>
      <c r="Z376" s="497">
        <v>10</v>
      </c>
      <c r="AA376" s="491">
        <v>0</v>
      </c>
      <c r="AB376" s="490">
        <v>5</v>
      </c>
      <c r="AC376" s="489">
        <v>5</v>
      </c>
      <c r="AD376" s="488">
        <v>17</v>
      </c>
      <c r="AF376" t="str">
        <f t="shared" si="50"/>
        <v>SI</v>
      </c>
      <c r="AG376" t="str">
        <f t="shared" si="51"/>
        <v>SI</v>
      </c>
      <c r="AH376" t="str">
        <f t="shared" si="52"/>
        <v>SI</v>
      </c>
      <c r="AI376" t="str">
        <f t="shared" si="53"/>
        <v>SI</v>
      </c>
    </row>
    <row r="377" spans="6:35" ht="15.75" thickBot="1" x14ac:dyDescent="0.3">
      <c r="F377" s="499">
        <v>28</v>
      </c>
      <c r="G377" s="499">
        <v>10</v>
      </c>
      <c r="H377" s="498">
        <f t="shared" si="45"/>
        <v>0</v>
      </c>
      <c r="K377" s="498">
        <f t="shared" si="46"/>
        <v>5</v>
      </c>
      <c r="N377" s="498">
        <f t="shared" si="47"/>
        <v>5</v>
      </c>
      <c r="Q377" s="487">
        <f t="shared" si="48"/>
        <v>18</v>
      </c>
      <c r="W377">
        <f t="shared" si="49"/>
        <v>28</v>
      </c>
      <c r="Y377" s="497">
        <v>28</v>
      </c>
      <c r="Z377" s="497">
        <v>10</v>
      </c>
      <c r="AA377" s="491">
        <v>0</v>
      </c>
      <c r="AB377" s="490">
        <v>5</v>
      </c>
      <c r="AC377" s="489">
        <v>5</v>
      </c>
      <c r="AD377" s="488">
        <v>18</v>
      </c>
      <c r="AF377" t="str">
        <f t="shared" si="50"/>
        <v>SI</v>
      </c>
      <c r="AG377" t="str">
        <f t="shared" si="51"/>
        <v>SI</v>
      </c>
      <c r="AH377" t="str">
        <f t="shared" si="52"/>
        <v>SI</v>
      </c>
      <c r="AI377" t="str">
        <f t="shared" si="53"/>
        <v>SI</v>
      </c>
    </row>
    <row r="378" spans="6:35" ht="15.75" thickBot="1" x14ac:dyDescent="0.3">
      <c r="F378" s="499">
        <v>29</v>
      </c>
      <c r="G378" s="499">
        <v>10</v>
      </c>
      <c r="H378" s="498">
        <f t="shared" si="45"/>
        <v>0</v>
      </c>
      <c r="K378" s="498">
        <f t="shared" si="46"/>
        <v>5</v>
      </c>
      <c r="N378" s="498">
        <f t="shared" si="47"/>
        <v>5</v>
      </c>
      <c r="Q378" s="487">
        <f t="shared" si="48"/>
        <v>19</v>
      </c>
      <c r="W378">
        <f t="shared" si="49"/>
        <v>29</v>
      </c>
      <c r="Y378" s="497">
        <v>29</v>
      </c>
      <c r="Z378" s="497">
        <v>10</v>
      </c>
      <c r="AA378" s="491">
        <v>0</v>
      </c>
      <c r="AB378" s="490">
        <v>5</v>
      </c>
      <c r="AC378" s="489">
        <v>5</v>
      </c>
      <c r="AD378" s="488">
        <v>19</v>
      </c>
      <c r="AF378" t="str">
        <f t="shared" si="50"/>
        <v>SI</v>
      </c>
      <c r="AG378" t="str">
        <f t="shared" si="51"/>
        <v>SI</v>
      </c>
      <c r="AH378" t="str">
        <f t="shared" si="52"/>
        <v>SI</v>
      </c>
      <c r="AI378" t="str">
        <f t="shared" si="53"/>
        <v>SI</v>
      </c>
    </row>
    <row r="379" spans="6:35" ht="15.75" thickBot="1" x14ac:dyDescent="0.3">
      <c r="F379" s="499">
        <v>30</v>
      </c>
      <c r="G379" s="499">
        <v>10</v>
      </c>
      <c r="H379" s="498">
        <f t="shared" si="45"/>
        <v>0</v>
      </c>
      <c r="K379" s="498">
        <f t="shared" si="46"/>
        <v>5</v>
      </c>
      <c r="N379" s="498">
        <f t="shared" si="47"/>
        <v>5</v>
      </c>
      <c r="Q379" s="487">
        <f t="shared" si="48"/>
        <v>20</v>
      </c>
      <c r="W379">
        <f t="shared" si="49"/>
        <v>30</v>
      </c>
      <c r="Y379" s="497">
        <v>30</v>
      </c>
      <c r="Z379" s="497">
        <v>10</v>
      </c>
      <c r="AA379" s="491">
        <v>0</v>
      </c>
      <c r="AB379" s="490">
        <v>5</v>
      </c>
      <c r="AC379" s="489">
        <v>5</v>
      </c>
      <c r="AD379" s="488">
        <v>20</v>
      </c>
      <c r="AF379" t="str">
        <f t="shared" si="50"/>
        <v>SI</v>
      </c>
      <c r="AG379" t="str">
        <f t="shared" si="51"/>
        <v>SI</v>
      </c>
      <c r="AH379" t="str">
        <f t="shared" si="52"/>
        <v>SI</v>
      </c>
      <c r="AI379" t="str">
        <f t="shared" si="53"/>
        <v>SI</v>
      </c>
    </row>
    <row r="380" spans="6:35" ht="15.75" thickBot="1" x14ac:dyDescent="0.3">
      <c r="F380" s="499">
        <v>31</v>
      </c>
      <c r="G380" s="499">
        <v>10</v>
      </c>
      <c r="H380" s="498">
        <f t="shared" si="45"/>
        <v>0</v>
      </c>
      <c r="K380" s="498">
        <f t="shared" si="46"/>
        <v>5</v>
      </c>
      <c r="N380" s="498">
        <f t="shared" si="47"/>
        <v>5</v>
      </c>
      <c r="Q380" s="487">
        <f t="shared" si="48"/>
        <v>20</v>
      </c>
      <c r="W380">
        <f t="shared" si="49"/>
        <v>30</v>
      </c>
      <c r="Y380" s="497">
        <v>31</v>
      </c>
      <c r="Z380" s="497">
        <v>10</v>
      </c>
      <c r="AA380" s="491">
        <v>0</v>
      </c>
      <c r="AB380" s="490">
        <v>5</v>
      </c>
      <c r="AC380" s="489">
        <v>5</v>
      </c>
      <c r="AD380" s="488">
        <v>21</v>
      </c>
      <c r="AF380" t="str">
        <f t="shared" si="50"/>
        <v>SI</v>
      </c>
      <c r="AG380" t="str">
        <f t="shared" si="51"/>
        <v>SI</v>
      </c>
      <c r="AH380" t="str">
        <f t="shared" si="52"/>
        <v>SI</v>
      </c>
      <c r="AI380" t="str">
        <f t="shared" si="53"/>
        <v>NO</v>
      </c>
    </row>
    <row r="381" spans="6:35" ht="15.75" thickBot="1" x14ac:dyDescent="0.3">
      <c r="F381" s="499">
        <v>32</v>
      </c>
      <c r="G381" s="499">
        <v>10</v>
      </c>
      <c r="H381" s="498">
        <f t="shared" si="45"/>
        <v>0</v>
      </c>
      <c r="K381" s="498">
        <f t="shared" si="46"/>
        <v>5</v>
      </c>
      <c r="N381" s="498">
        <f t="shared" si="47"/>
        <v>5</v>
      </c>
      <c r="Q381" s="487">
        <f t="shared" si="48"/>
        <v>20</v>
      </c>
      <c r="W381">
        <f t="shared" si="49"/>
        <v>30</v>
      </c>
      <c r="Y381" s="497">
        <v>32</v>
      </c>
      <c r="Z381" s="497">
        <v>10</v>
      </c>
      <c r="AA381" s="491">
        <v>0</v>
      </c>
      <c r="AB381" s="490">
        <v>5</v>
      </c>
      <c r="AC381" s="489">
        <v>5</v>
      </c>
      <c r="AD381" s="488">
        <v>22</v>
      </c>
      <c r="AF381" t="str">
        <f t="shared" si="50"/>
        <v>SI</v>
      </c>
      <c r="AG381" t="str">
        <f t="shared" si="51"/>
        <v>SI</v>
      </c>
      <c r="AH381" t="str">
        <f t="shared" si="52"/>
        <v>SI</v>
      </c>
      <c r="AI381" t="str">
        <f t="shared" si="53"/>
        <v>NO</v>
      </c>
    </row>
    <row r="382" spans="6:35" ht="15.75" thickBot="1" x14ac:dyDescent="0.3">
      <c r="F382" s="496">
        <v>33</v>
      </c>
      <c r="G382" s="496">
        <v>10</v>
      </c>
      <c r="H382" s="495">
        <f t="shared" si="45"/>
        <v>0</v>
      </c>
      <c r="I382" s="494"/>
      <c r="J382" s="494"/>
      <c r="K382" s="495">
        <f t="shared" si="46"/>
        <v>5</v>
      </c>
      <c r="L382" s="494"/>
      <c r="M382" s="494"/>
      <c r="N382" s="495">
        <f t="shared" si="47"/>
        <v>5</v>
      </c>
      <c r="O382" s="494"/>
      <c r="P382" s="494"/>
      <c r="Q382" s="493">
        <f t="shared" si="48"/>
        <v>20</v>
      </c>
      <c r="W382">
        <f t="shared" si="49"/>
        <v>30</v>
      </c>
      <c r="Y382" s="497">
        <v>33</v>
      </c>
      <c r="Z382" s="497">
        <v>10</v>
      </c>
      <c r="AA382" s="491">
        <v>0</v>
      </c>
      <c r="AB382" s="490">
        <v>5</v>
      </c>
      <c r="AC382" s="489">
        <v>5</v>
      </c>
      <c r="AD382" s="488">
        <v>23</v>
      </c>
      <c r="AF382" t="str">
        <f t="shared" si="50"/>
        <v>SI</v>
      </c>
      <c r="AG382" t="str">
        <f t="shared" si="51"/>
        <v>SI</v>
      </c>
      <c r="AH382" t="str">
        <f t="shared" si="52"/>
        <v>SI</v>
      </c>
      <c r="AI382" t="str">
        <f t="shared" si="53"/>
        <v>NO</v>
      </c>
    </row>
    <row r="383" spans="6:35" ht="16.5" thickTop="1" thickBot="1" x14ac:dyDescent="0.3">
      <c r="F383" s="499">
        <v>0</v>
      </c>
      <c r="G383" s="499">
        <v>11</v>
      </c>
      <c r="H383" s="498">
        <f t="shared" si="45"/>
        <v>0</v>
      </c>
      <c r="K383" s="498">
        <f t="shared" si="46"/>
        <v>0</v>
      </c>
      <c r="N383" s="498">
        <f t="shared" si="47"/>
        <v>0</v>
      </c>
      <c r="Q383" s="487">
        <f t="shared" si="48"/>
        <v>0</v>
      </c>
      <c r="W383">
        <f t="shared" si="49"/>
        <v>0</v>
      </c>
      <c r="Y383" s="497">
        <v>0</v>
      </c>
      <c r="Z383" s="497">
        <v>11</v>
      </c>
      <c r="AA383" s="491">
        <v>0</v>
      </c>
      <c r="AB383" s="490">
        <v>0</v>
      </c>
      <c r="AC383" s="489">
        <v>0</v>
      </c>
      <c r="AD383" s="488">
        <v>0</v>
      </c>
      <c r="AF383" t="str">
        <f t="shared" si="50"/>
        <v>SI</v>
      </c>
      <c r="AG383" t="str">
        <f t="shared" si="51"/>
        <v>SI</v>
      </c>
      <c r="AH383" t="str">
        <f t="shared" si="52"/>
        <v>SI</v>
      </c>
      <c r="AI383" t="str">
        <f t="shared" si="53"/>
        <v>SI</v>
      </c>
    </row>
    <row r="384" spans="6:35" ht="15.75" thickBot="1" x14ac:dyDescent="0.3">
      <c r="F384" s="499">
        <v>1</v>
      </c>
      <c r="G384" s="499">
        <v>11</v>
      </c>
      <c r="H384" s="498">
        <f t="shared" si="45"/>
        <v>0</v>
      </c>
      <c r="K384" s="498">
        <f t="shared" si="46"/>
        <v>1</v>
      </c>
      <c r="N384" s="498">
        <f t="shared" si="47"/>
        <v>0</v>
      </c>
      <c r="Q384" s="487">
        <f t="shared" si="48"/>
        <v>0</v>
      </c>
      <c r="W384">
        <f t="shared" si="49"/>
        <v>1</v>
      </c>
      <c r="Y384" s="497">
        <v>1</v>
      </c>
      <c r="Z384" s="497">
        <v>11</v>
      </c>
      <c r="AA384" s="491">
        <v>0</v>
      </c>
      <c r="AB384" s="490">
        <v>1</v>
      </c>
      <c r="AC384" s="489">
        <v>0</v>
      </c>
      <c r="AD384" s="488">
        <v>0</v>
      </c>
      <c r="AF384" t="str">
        <f t="shared" si="50"/>
        <v>SI</v>
      </c>
      <c r="AG384" t="str">
        <f t="shared" si="51"/>
        <v>SI</v>
      </c>
      <c r="AH384" t="str">
        <f t="shared" si="52"/>
        <v>SI</v>
      </c>
      <c r="AI384" t="str">
        <f t="shared" si="53"/>
        <v>SI</v>
      </c>
    </row>
    <row r="385" spans="6:35" ht="15.75" thickBot="1" x14ac:dyDescent="0.3">
      <c r="F385" s="499">
        <v>2</v>
      </c>
      <c r="G385" s="499">
        <v>11</v>
      </c>
      <c r="H385" s="498">
        <f t="shared" si="45"/>
        <v>0</v>
      </c>
      <c r="K385" s="498">
        <f t="shared" si="46"/>
        <v>2</v>
      </c>
      <c r="N385" s="498">
        <f t="shared" si="47"/>
        <v>0</v>
      </c>
      <c r="Q385" s="487">
        <f t="shared" si="48"/>
        <v>0</v>
      </c>
      <c r="W385">
        <f t="shared" si="49"/>
        <v>2</v>
      </c>
      <c r="Y385" s="497">
        <v>2</v>
      </c>
      <c r="Z385" s="497">
        <v>11</v>
      </c>
      <c r="AA385" s="491">
        <v>0</v>
      </c>
      <c r="AB385" s="490">
        <v>2</v>
      </c>
      <c r="AC385" s="489">
        <v>0</v>
      </c>
      <c r="AD385" s="488">
        <v>0</v>
      </c>
      <c r="AF385" t="str">
        <f t="shared" si="50"/>
        <v>SI</v>
      </c>
      <c r="AG385" t="str">
        <f t="shared" si="51"/>
        <v>SI</v>
      </c>
      <c r="AH385" t="str">
        <f t="shared" si="52"/>
        <v>SI</v>
      </c>
      <c r="AI385" t="str">
        <f t="shared" si="53"/>
        <v>SI</v>
      </c>
    </row>
    <row r="386" spans="6:35" ht="15.75" thickBot="1" x14ac:dyDescent="0.3">
      <c r="F386" s="499">
        <v>3</v>
      </c>
      <c r="G386" s="499">
        <v>11</v>
      </c>
      <c r="H386" s="498">
        <f t="shared" si="45"/>
        <v>0</v>
      </c>
      <c r="K386" s="498">
        <f t="shared" si="46"/>
        <v>3</v>
      </c>
      <c r="N386" s="498">
        <f t="shared" si="47"/>
        <v>0</v>
      </c>
      <c r="Q386" s="487">
        <f t="shared" si="48"/>
        <v>0</v>
      </c>
      <c r="W386">
        <f t="shared" si="49"/>
        <v>3</v>
      </c>
      <c r="Y386" s="497">
        <v>3</v>
      </c>
      <c r="Z386" s="497">
        <v>11</v>
      </c>
      <c r="AA386" s="491">
        <v>0</v>
      </c>
      <c r="AB386" s="490">
        <v>3</v>
      </c>
      <c r="AC386" s="489">
        <v>0</v>
      </c>
      <c r="AD386" s="488">
        <v>0</v>
      </c>
      <c r="AF386" t="str">
        <f t="shared" si="50"/>
        <v>SI</v>
      </c>
      <c r="AG386" t="str">
        <f t="shared" si="51"/>
        <v>SI</v>
      </c>
      <c r="AH386" t="str">
        <f t="shared" si="52"/>
        <v>SI</v>
      </c>
      <c r="AI386" t="str">
        <f t="shared" si="53"/>
        <v>SI</v>
      </c>
    </row>
    <row r="387" spans="6:35" ht="15.75" thickBot="1" x14ac:dyDescent="0.3">
      <c r="F387" s="499">
        <v>4</v>
      </c>
      <c r="G387" s="499">
        <v>11</v>
      </c>
      <c r="H387" s="498">
        <f t="shared" si="45"/>
        <v>0</v>
      </c>
      <c r="K387" s="498">
        <f t="shared" si="46"/>
        <v>4</v>
      </c>
      <c r="N387" s="498">
        <f t="shared" si="47"/>
        <v>0</v>
      </c>
      <c r="Q387" s="487">
        <f t="shared" si="48"/>
        <v>0</v>
      </c>
      <c r="W387">
        <f t="shared" si="49"/>
        <v>4</v>
      </c>
      <c r="Y387" s="497">
        <v>4</v>
      </c>
      <c r="Z387" s="497">
        <v>11</v>
      </c>
      <c r="AA387" s="491">
        <v>0</v>
      </c>
      <c r="AB387" s="490">
        <v>4</v>
      </c>
      <c r="AC387" s="489">
        <v>0</v>
      </c>
      <c r="AD387" s="488">
        <v>0</v>
      </c>
      <c r="AF387" t="str">
        <f t="shared" si="50"/>
        <v>SI</v>
      </c>
      <c r="AG387" t="str">
        <f t="shared" si="51"/>
        <v>SI</v>
      </c>
      <c r="AH387" t="str">
        <f t="shared" si="52"/>
        <v>SI</v>
      </c>
      <c r="AI387" t="str">
        <f t="shared" si="53"/>
        <v>SI</v>
      </c>
    </row>
    <row r="388" spans="6:35" ht="15.75" thickBot="1" x14ac:dyDescent="0.3">
      <c r="F388" s="499">
        <v>5</v>
      </c>
      <c r="G388" s="499">
        <v>11</v>
      </c>
      <c r="H388" s="498">
        <f t="shared" si="45"/>
        <v>0</v>
      </c>
      <c r="K388" s="498">
        <f t="shared" si="46"/>
        <v>4</v>
      </c>
      <c r="N388" s="498">
        <f t="shared" si="47"/>
        <v>1</v>
      </c>
      <c r="Q388" s="487">
        <f t="shared" si="48"/>
        <v>0</v>
      </c>
      <c r="W388">
        <f t="shared" si="49"/>
        <v>5</v>
      </c>
      <c r="Y388" s="497">
        <v>5</v>
      </c>
      <c r="Z388" s="497">
        <v>11</v>
      </c>
      <c r="AA388" s="491">
        <v>0</v>
      </c>
      <c r="AB388" s="490">
        <v>5</v>
      </c>
      <c r="AC388" s="489">
        <v>0</v>
      </c>
      <c r="AD388" s="488">
        <v>0</v>
      </c>
      <c r="AF388" t="str">
        <f t="shared" si="50"/>
        <v>SI</v>
      </c>
      <c r="AG388" t="str">
        <f t="shared" si="51"/>
        <v>NO</v>
      </c>
      <c r="AH388" t="str">
        <f t="shared" si="52"/>
        <v>NO</v>
      </c>
      <c r="AI388" t="str">
        <f t="shared" si="53"/>
        <v>SI</v>
      </c>
    </row>
    <row r="389" spans="6:35" ht="15.75" thickBot="1" x14ac:dyDescent="0.3">
      <c r="F389" s="499">
        <v>6</v>
      </c>
      <c r="G389" s="499">
        <v>11</v>
      </c>
      <c r="H389" s="498">
        <f t="shared" si="45"/>
        <v>0</v>
      </c>
      <c r="K389" s="498">
        <f t="shared" si="46"/>
        <v>4</v>
      </c>
      <c r="N389" s="498">
        <f t="shared" si="47"/>
        <v>2</v>
      </c>
      <c r="Q389" s="487">
        <f t="shared" si="48"/>
        <v>0</v>
      </c>
      <c r="W389">
        <f t="shared" si="49"/>
        <v>6</v>
      </c>
      <c r="Y389" s="497">
        <v>6</v>
      </c>
      <c r="Z389" s="497">
        <v>11</v>
      </c>
      <c r="AA389" s="491">
        <v>0</v>
      </c>
      <c r="AB389" s="490">
        <v>6</v>
      </c>
      <c r="AC389" s="489">
        <v>0</v>
      </c>
      <c r="AD389" s="488">
        <v>0</v>
      </c>
      <c r="AF389" t="str">
        <f t="shared" si="50"/>
        <v>SI</v>
      </c>
      <c r="AG389" t="str">
        <f t="shared" si="51"/>
        <v>NO</v>
      </c>
      <c r="AH389" t="str">
        <f t="shared" si="52"/>
        <v>NO</v>
      </c>
      <c r="AI389" t="str">
        <f t="shared" si="53"/>
        <v>SI</v>
      </c>
    </row>
    <row r="390" spans="6:35" ht="15.75" thickBot="1" x14ac:dyDescent="0.3">
      <c r="F390" s="499">
        <v>7</v>
      </c>
      <c r="G390" s="499">
        <v>11</v>
      </c>
      <c r="H390" s="498">
        <f t="shared" si="45"/>
        <v>0</v>
      </c>
      <c r="K390" s="498">
        <f t="shared" si="46"/>
        <v>4</v>
      </c>
      <c r="N390" s="498">
        <f t="shared" si="47"/>
        <v>3</v>
      </c>
      <c r="Q390" s="487">
        <f t="shared" si="48"/>
        <v>0</v>
      </c>
      <c r="W390">
        <f t="shared" si="49"/>
        <v>7</v>
      </c>
      <c r="Y390" s="497">
        <v>7</v>
      </c>
      <c r="Z390" s="497">
        <v>11</v>
      </c>
      <c r="AA390" s="491">
        <v>0</v>
      </c>
      <c r="AB390" s="490">
        <v>7</v>
      </c>
      <c r="AC390" s="489">
        <v>0</v>
      </c>
      <c r="AD390" s="488">
        <v>0</v>
      </c>
      <c r="AF390" t="str">
        <f t="shared" si="50"/>
        <v>SI</v>
      </c>
      <c r="AG390" t="str">
        <f t="shared" si="51"/>
        <v>NO</v>
      </c>
      <c r="AH390" t="str">
        <f t="shared" si="52"/>
        <v>NO</v>
      </c>
      <c r="AI390" t="str">
        <f t="shared" si="53"/>
        <v>SI</v>
      </c>
    </row>
    <row r="391" spans="6:35" ht="15.75" thickBot="1" x14ac:dyDescent="0.3">
      <c r="F391" s="499">
        <v>8</v>
      </c>
      <c r="G391" s="499">
        <v>11</v>
      </c>
      <c r="H391" s="498">
        <f t="shared" si="45"/>
        <v>0</v>
      </c>
      <c r="K391" s="498">
        <f t="shared" si="46"/>
        <v>4</v>
      </c>
      <c r="N391" s="498">
        <f t="shared" si="47"/>
        <v>4</v>
      </c>
      <c r="Q391" s="487">
        <f t="shared" si="48"/>
        <v>0</v>
      </c>
      <c r="W391">
        <f t="shared" si="49"/>
        <v>8</v>
      </c>
      <c r="Y391" s="497">
        <v>8</v>
      </c>
      <c r="Z391" s="497">
        <v>11</v>
      </c>
      <c r="AA391" s="491">
        <v>0</v>
      </c>
      <c r="AB391" s="490">
        <v>4</v>
      </c>
      <c r="AC391" s="489">
        <v>4</v>
      </c>
      <c r="AD391" s="488">
        <v>0</v>
      </c>
      <c r="AF391" t="str">
        <f t="shared" si="50"/>
        <v>SI</v>
      </c>
      <c r="AG391" t="str">
        <f t="shared" si="51"/>
        <v>SI</v>
      </c>
      <c r="AH391" t="str">
        <f t="shared" si="52"/>
        <v>SI</v>
      </c>
      <c r="AI391" t="str">
        <f t="shared" si="53"/>
        <v>SI</v>
      </c>
    </row>
    <row r="392" spans="6:35" ht="15.75" thickBot="1" x14ac:dyDescent="0.3">
      <c r="F392" s="499">
        <v>9</v>
      </c>
      <c r="G392" s="499">
        <v>11</v>
      </c>
      <c r="H392" s="498">
        <f t="shared" si="45"/>
        <v>0</v>
      </c>
      <c r="K392" s="498">
        <f t="shared" si="46"/>
        <v>4</v>
      </c>
      <c r="N392" s="498">
        <f t="shared" si="47"/>
        <v>5</v>
      </c>
      <c r="Q392" s="487">
        <f t="shared" si="48"/>
        <v>0</v>
      </c>
      <c r="W392">
        <f t="shared" si="49"/>
        <v>9</v>
      </c>
      <c r="Y392" s="497">
        <v>9</v>
      </c>
      <c r="Z392" s="497">
        <v>11</v>
      </c>
      <c r="AA392" s="491">
        <v>0</v>
      </c>
      <c r="AB392" s="490">
        <v>4</v>
      </c>
      <c r="AC392" s="489">
        <v>5</v>
      </c>
      <c r="AD392" s="488">
        <v>0</v>
      </c>
      <c r="AF392" t="str">
        <f t="shared" si="50"/>
        <v>SI</v>
      </c>
      <c r="AG392" t="str">
        <f t="shared" si="51"/>
        <v>SI</v>
      </c>
      <c r="AH392" t="str">
        <f t="shared" si="52"/>
        <v>SI</v>
      </c>
      <c r="AI392" t="str">
        <f t="shared" si="53"/>
        <v>SI</v>
      </c>
    </row>
    <row r="393" spans="6:35" ht="15.75" thickBot="1" x14ac:dyDescent="0.3">
      <c r="F393" s="499">
        <v>10</v>
      </c>
      <c r="G393" s="499">
        <v>11</v>
      </c>
      <c r="H393" s="498">
        <f t="shared" si="45"/>
        <v>0</v>
      </c>
      <c r="K393" s="498">
        <f t="shared" si="46"/>
        <v>4</v>
      </c>
      <c r="N393" s="498">
        <f t="shared" si="47"/>
        <v>5</v>
      </c>
      <c r="Q393" s="487">
        <f t="shared" si="48"/>
        <v>1</v>
      </c>
      <c r="W393">
        <f t="shared" si="49"/>
        <v>10</v>
      </c>
      <c r="Y393" s="497">
        <v>10</v>
      </c>
      <c r="Z393" s="497">
        <v>11</v>
      </c>
      <c r="AA393" s="491">
        <v>0</v>
      </c>
      <c r="AB393" s="490">
        <v>4</v>
      </c>
      <c r="AC393" s="489">
        <v>5</v>
      </c>
      <c r="AD393" s="488">
        <v>1</v>
      </c>
      <c r="AF393" t="str">
        <f t="shared" si="50"/>
        <v>SI</v>
      </c>
      <c r="AG393" t="str">
        <f t="shared" si="51"/>
        <v>SI</v>
      </c>
      <c r="AH393" t="str">
        <f t="shared" si="52"/>
        <v>SI</v>
      </c>
      <c r="AI393" t="str">
        <f t="shared" si="53"/>
        <v>SI</v>
      </c>
    </row>
    <row r="394" spans="6:35" ht="15.75" thickBot="1" x14ac:dyDescent="0.3">
      <c r="F394" s="499">
        <v>11</v>
      </c>
      <c r="G394" s="499">
        <v>11</v>
      </c>
      <c r="H394" s="498">
        <f t="shared" si="45"/>
        <v>0</v>
      </c>
      <c r="K394" s="498">
        <f t="shared" si="46"/>
        <v>4</v>
      </c>
      <c r="N394" s="498">
        <f t="shared" si="47"/>
        <v>5</v>
      </c>
      <c r="Q394" s="487">
        <f t="shared" si="48"/>
        <v>2</v>
      </c>
      <c r="W394">
        <f t="shared" si="49"/>
        <v>11</v>
      </c>
      <c r="Y394" s="497">
        <v>11</v>
      </c>
      <c r="Z394" s="497">
        <v>11</v>
      </c>
      <c r="AA394" s="491">
        <v>0</v>
      </c>
      <c r="AB394" s="490">
        <v>4</v>
      </c>
      <c r="AC394" s="489">
        <v>5</v>
      </c>
      <c r="AD394" s="488">
        <v>2</v>
      </c>
      <c r="AF394" t="str">
        <f t="shared" si="50"/>
        <v>SI</v>
      </c>
      <c r="AG394" t="str">
        <f t="shared" si="51"/>
        <v>SI</v>
      </c>
      <c r="AH394" t="str">
        <f t="shared" si="52"/>
        <v>SI</v>
      </c>
      <c r="AI394" t="str">
        <f t="shared" si="53"/>
        <v>SI</v>
      </c>
    </row>
    <row r="395" spans="6:35" ht="15.75" thickBot="1" x14ac:dyDescent="0.3">
      <c r="F395" s="499">
        <v>12</v>
      </c>
      <c r="G395" s="499">
        <v>11</v>
      </c>
      <c r="H395" s="498">
        <f t="shared" ref="H395:H458" si="54">IF(G395&lt;3,
IF(G395+F395&lt;=3,F395,3-G395),
0)</f>
        <v>0</v>
      </c>
      <c r="K395" s="498">
        <f t="shared" ref="K395:K458" si="55">IF(AND(G395&gt;=3,G395&lt;15),
IF(G395+F395&lt;=15,F395,15-G395),
IF(AND(G395&lt;3,G395+F395&gt;3),IF(F395-H395&lt;=12,F395-H395,12),0) )</f>
        <v>4</v>
      </c>
      <c r="N395" s="498">
        <f t="shared" ref="N395:N458" si="56">IF(AND(G395&gt;=15,G395&lt;20),
IF(G395+F395&lt;=20,F395,20-G395),
IF(AND(G395&lt;15,G395+F395&gt;15),       IF((F395-H395-K395)&lt;=5,   F395-H395-K395,5    ),0)  )</f>
        <v>5</v>
      </c>
      <c r="Q395" s="487">
        <f t="shared" ref="Q395:Q458" si="57">IF(AND(G395&gt;=20),
IF(F395&gt;30,30,F395),
IF(AND(G395&lt;20,G395+F395&gt;20),IF((F395-H395-K395-N395)&gt;=(30-H395-K395-N395),30-H395-K395-N395,F395-H395-K395-N395),0))</f>
        <v>3</v>
      </c>
      <c r="W395">
        <f t="shared" ref="W395:W458" si="58">SUM(H395+K395+N395+Q395)</f>
        <v>12</v>
      </c>
      <c r="Y395" s="497">
        <v>12</v>
      </c>
      <c r="Z395" s="497">
        <v>11</v>
      </c>
      <c r="AA395" s="491">
        <v>0</v>
      </c>
      <c r="AB395" s="490">
        <v>4</v>
      </c>
      <c r="AC395" s="489">
        <v>5</v>
      </c>
      <c r="AD395" s="488">
        <v>3</v>
      </c>
      <c r="AF395" t="str">
        <f t="shared" ref="AF395:AF458" si="59">IF(AA395=H395,"SI","NO")</f>
        <v>SI</v>
      </c>
      <c r="AG395" t="str">
        <f t="shared" ref="AG395:AG458" si="60">IF(K395=AB395,"SI","NO")</f>
        <v>SI</v>
      </c>
      <c r="AH395" t="str">
        <f t="shared" ref="AH395:AH458" si="61">IF(N395=AC395,"SI","NO")</f>
        <v>SI</v>
      </c>
      <c r="AI395" t="str">
        <f t="shared" ref="AI395:AI458" si="62">IF(Q395=AD395,"SI","NO")</f>
        <v>SI</v>
      </c>
    </row>
    <row r="396" spans="6:35" ht="15.75" thickBot="1" x14ac:dyDescent="0.3">
      <c r="F396" s="499">
        <v>13</v>
      </c>
      <c r="G396" s="499">
        <v>11</v>
      </c>
      <c r="H396" s="498">
        <f t="shared" si="54"/>
        <v>0</v>
      </c>
      <c r="K396" s="498">
        <f t="shared" si="55"/>
        <v>4</v>
      </c>
      <c r="N396" s="498">
        <f t="shared" si="56"/>
        <v>5</v>
      </c>
      <c r="Q396" s="487">
        <f t="shared" si="57"/>
        <v>4</v>
      </c>
      <c r="W396">
        <f t="shared" si="58"/>
        <v>13</v>
      </c>
      <c r="Y396" s="497">
        <v>13</v>
      </c>
      <c r="Z396" s="497">
        <v>11</v>
      </c>
      <c r="AA396" s="491">
        <v>0</v>
      </c>
      <c r="AB396" s="490">
        <v>4</v>
      </c>
      <c r="AC396" s="489">
        <v>5</v>
      </c>
      <c r="AD396" s="488">
        <v>4</v>
      </c>
      <c r="AF396" t="str">
        <f t="shared" si="59"/>
        <v>SI</v>
      </c>
      <c r="AG396" t="str">
        <f t="shared" si="60"/>
        <v>SI</v>
      </c>
      <c r="AH396" t="str">
        <f t="shared" si="61"/>
        <v>SI</v>
      </c>
      <c r="AI396" t="str">
        <f t="shared" si="62"/>
        <v>SI</v>
      </c>
    </row>
    <row r="397" spans="6:35" ht="15.75" thickBot="1" x14ac:dyDescent="0.3">
      <c r="F397" s="499">
        <v>14</v>
      </c>
      <c r="G397" s="499">
        <v>11</v>
      </c>
      <c r="H397" s="498">
        <f t="shared" si="54"/>
        <v>0</v>
      </c>
      <c r="K397" s="498">
        <f t="shared" si="55"/>
        <v>4</v>
      </c>
      <c r="N397" s="498">
        <f t="shared" si="56"/>
        <v>5</v>
      </c>
      <c r="Q397" s="487">
        <f t="shared" si="57"/>
        <v>5</v>
      </c>
      <c r="W397">
        <f t="shared" si="58"/>
        <v>14</v>
      </c>
      <c r="Y397" s="497">
        <v>14</v>
      </c>
      <c r="Z397" s="497">
        <v>11</v>
      </c>
      <c r="AA397" s="491">
        <v>0</v>
      </c>
      <c r="AB397" s="490">
        <v>4</v>
      </c>
      <c r="AC397" s="489">
        <v>5</v>
      </c>
      <c r="AD397" s="488">
        <v>5</v>
      </c>
      <c r="AF397" t="str">
        <f t="shared" si="59"/>
        <v>SI</v>
      </c>
      <c r="AG397" t="str">
        <f t="shared" si="60"/>
        <v>SI</v>
      </c>
      <c r="AH397" t="str">
        <f t="shared" si="61"/>
        <v>SI</v>
      </c>
      <c r="AI397" t="str">
        <f t="shared" si="62"/>
        <v>SI</v>
      </c>
    </row>
    <row r="398" spans="6:35" ht="15.75" thickBot="1" x14ac:dyDescent="0.3">
      <c r="F398" s="499">
        <v>15</v>
      </c>
      <c r="G398" s="499">
        <v>11</v>
      </c>
      <c r="H398" s="498">
        <f t="shared" si="54"/>
        <v>0</v>
      </c>
      <c r="K398" s="498">
        <f t="shared" si="55"/>
        <v>4</v>
      </c>
      <c r="N398" s="498">
        <f t="shared" si="56"/>
        <v>5</v>
      </c>
      <c r="Q398" s="487">
        <f t="shared" si="57"/>
        <v>6</v>
      </c>
      <c r="W398">
        <f t="shared" si="58"/>
        <v>15</v>
      </c>
      <c r="Y398" s="497">
        <v>15</v>
      </c>
      <c r="Z398" s="497">
        <v>11</v>
      </c>
      <c r="AA398" s="491">
        <v>0</v>
      </c>
      <c r="AB398" s="490">
        <v>4</v>
      </c>
      <c r="AC398" s="489">
        <v>5</v>
      </c>
      <c r="AD398" s="488">
        <v>6</v>
      </c>
      <c r="AF398" t="str">
        <f t="shared" si="59"/>
        <v>SI</v>
      </c>
      <c r="AG398" t="str">
        <f t="shared" si="60"/>
        <v>SI</v>
      </c>
      <c r="AH398" t="str">
        <f t="shared" si="61"/>
        <v>SI</v>
      </c>
      <c r="AI398" t="str">
        <f t="shared" si="62"/>
        <v>SI</v>
      </c>
    </row>
    <row r="399" spans="6:35" ht="15.75" thickBot="1" x14ac:dyDescent="0.3">
      <c r="F399" s="499">
        <v>16</v>
      </c>
      <c r="G399" s="499">
        <v>11</v>
      </c>
      <c r="H399" s="498">
        <f t="shared" si="54"/>
        <v>0</v>
      </c>
      <c r="K399" s="498">
        <f t="shared" si="55"/>
        <v>4</v>
      </c>
      <c r="N399" s="498">
        <f t="shared" si="56"/>
        <v>5</v>
      </c>
      <c r="Q399" s="487">
        <f t="shared" si="57"/>
        <v>7</v>
      </c>
      <c r="W399">
        <f t="shared" si="58"/>
        <v>16</v>
      </c>
      <c r="Y399" s="497">
        <v>16</v>
      </c>
      <c r="Z399" s="497">
        <v>11</v>
      </c>
      <c r="AA399" s="491">
        <v>0</v>
      </c>
      <c r="AB399" s="490">
        <v>4</v>
      </c>
      <c r="AC399" s="489">
        <v>5</v>
      </c>
      <c r="AD399" s="488">
        <v>7</v>
      </c>
      <c r="AF399" t="str">
        <f t="shared" si="59"/>
        <v>SI</v>
      </c>
      <c r="AG399" t="str">
        <f t="shared" si="60"/>
        <v>SI</v>
      </c>
      <c r="AH399" t="str">
        <f t="shared" si="61"/>
        <v>SI</v>
      </c>
      <c r="AI399" t="str">
        <f t="shared" si="62"/>
        <v>SI</v>
      </c>
    </row>
    <row r="400" spans="6:35" ht="15.75" thickBot="1" x14ac:dyDescent="0.3">
      <c r="F400" s="499">
        <v>17</v>
      </c>
      <c r="G400" s="499">
        <v>11</v>
      </c>
      <c r="H400" s="498">
        <f t="shared" si="54"/>
        <v>0</v>
      </c>
      <c r="K400" s="498">
        <f t="shared" si="55"/>
        <v>4</v>
      </c>
      <c r="N400" s="498">
        <f t="shared" si="56"/>
        <v>5</v>
      </c>
      <c r="Q400" s="487">
        <f t="shared" si="57"/>
        <v>8</v>
      </c>
      <c r="W400">
        <f t="shared" si="58"/>
        <v>17</v>
      </c>
      <c r="Y400" s="497">
        <v>17</v>
      </c>
      <c r="Z400" s="497">
        <v>11</v>
      </c>
      <c r="AA400" s="491">
        <v>0</v>
      </c>
      <c r="AB400" s="490">
        <v>4</v>
      </c>
      <c r="AC400" s="489">
        <v>5</v>
      </c>
      <c r="AD400" s="488">
        <v>8</v>
      </c>
      <c r="AF400" t="str">
        <f t="shared" si="59"/>
        <v>SI</v>
      </c>
      <c r="AG400" t="str">
        <f t="shared" si="60"/>
        <v>SI</v>
      </c>
      <c r="AH400" t="str">
        <f t="shared" si="61"/>
        <v>SI</v>
      </c>
      <c r="AI400" t="str">
        <f t="shared" si="62"/>
        <v>SI</v>
      </c>
    </row>
    <row r="401" spans="6:35" ht="15.75" thickBot="1" x14ac:dyDescent="0.3">
      <c r="F401" s="499">
        <v>18</v>
      </c>
      <c r="G401" s="499">
        <v>11</v>
      </c>
      <c r="H401" s="498">
        <f t="shared" si="54"/>
        <v>0</v>
      </c>
      <c r="K401" s="498">
        <f t="shared" si="55"/>
        <v>4</v>
      </c>
      <c r="N401" s="498">
        <f t="shared" si="56"/>
        <v>5</v>
      </c>
      <c r="Q401" s="487">
        <f t="shared" si="57"/>
        <v>9</v>
      </c>
      <c r="W401">
        <f t="shared" si="58"/>
        <v>18</v>
      </c>
      <c r="Y401" s="497">
        <v>18</v>
      </c>
      <c r="Z401" s="497">
        <v>11</v>
      </c>
      <c r="AA401" s="491">
        <v>0</v>
      </c>
      <c r="AB401" s="490">
        <v>4</v>
      </c>
      <c r="AC401" s="489">
        <v>5</v>
      </c>
      <c r="AD401" s="488">
        <v>9</v>
      </c>
      <c r="AF401" t="str">
        <f t="shared" si="59"/>
        <v>SI</v>
      </c>
      <c r="AG401" t="str">
        <f t="shared" si="60"/>
        <v>SI</v>
      </c>
      <c r="AH401" t="str">
        <f t="shared" si="61"/>
        <v>SI</v>
      </c>
      <c r="AI401" t="str">
        <f t="shared" si="62"/>
        <v>SI</v>
      </c>
    </row>
    <row r="402" spans="6:35" ht="15.75" thickBot="1" x14ac:dyDescent="0.3">
      <c r="F402" s="499">
        <v>19</v>
      </c>
      <c r="G402" s="499">
        <v>11</v>
      </c>
      <c r="H402" s="498">
        <f t="shared" si="54"/>
        <v>0</v>
      </c>
      <c r="K402" s="498">
        <f t="shared" si="55"/>
        <v>4</v>
      </c>
      <c r="N402" s="498">
        <f t="shared" si="56"/>
        <v>5</v>
      </c>
      <c r="Q402" s="487">
        <f t="shared" si="57"/>
        <v>10</v>
      </c>
      <c r="W402">
        <f t="shared" si="58"/>
        <v>19</v>
      </c>
      <c r="Y402" s="497">
        <v>19</v>
      </c>
      <c r="Z402" s="497">
        <v>11</v>
      </c>
      <c r="AA402" s="491">
        <v>0</v>
      </c>
      <c r="AB402" s="490">
        <v>4</v>
      </c>
      <c r="AC402" s="489">
        <v>5</v>
      </c>
      <c r="AD402" s="488">
        <v>10</v>
      </c>
      <c r="AF402" t="str">
        <f t="shared" si="59"/>
        <v>SI</v>
      </c>
      <c r="AG402" t="str">
        <f t="shared" si="60"/>
        <v>SI</v>
      </c>
      <c r="AH402" t="str">
        <f t="shared" si="61"/>
        <v>SI</v>
      </c>
      <c r="AI402" t="str">
        <f t="shared" si="62"/>
        <v>SI</v>
      </c>
    </row>
    <row r="403" spans="6:35" ht="15.75" thickBot="1" x14ac:dyDescent="0.3">
      <c r="F403" s="499">
        <v>20</v>
      </c>
      <c r="G403" s="499">
        <v>11</v>
      </c>
      <c r="H403" s="498">
        <f t="shared" si="54"/>
        <v>0</v>
      </c>
      <c r="K403" s="498">
        <f t="shared" si="55"/>
        <v>4</v>
      </c>
      <c r="N403" s="498">
        <f t="shared" si="56"/>
        <v>5</v>
      </c>
      <c r="Q403" s="487">
        <f t="shared" si="57"/>
        <v>11</v>
      </c>
      <c r="W403">
        <f t="shared" si="58"/>
        <v>20</v>
      </c>
      <c r="Y403" s="497">
        <v>20</v>
      </c>
      <c r="Z403" s="497">
        <v>11</v>
      </c>
      <c r="AA403" s="491">
        <v>0</v>
      </c>
      <c r="AB403" s="490">
        <v>4</v>
      </c>
      <c r="AC403" s="489">
        <v>5</v>
      </c>
      <c r="AD403" s="488">
        <v>11</v>
      </c>
      <c r="AF403" t="str">
        <f t="shared" si="59"/>
        <v>SI</v>
      </c>
      <c r="AG403" t="str">
        <f t="shared" si="60"/>
        <v>SI</v>
      </c>
      <c r="AH403" t="str">
        <f t="shared" si="61"/>
        <v>SI</v>
      </c>
      <c r="AI403" t="str">
        <f t="shared" si="62"/>
        <v>SI</v>
      </c>
    </row>
    <row r="404" spans="6:35" ht="15.75" thickBot="1" x14ac:dyDescent="0.3">
      <c r="F404" s="499">
        <v>21</v>
      </c>
      <c r="G404" s="499">
        <v>11</v>
      </c>
      <c r="H404" s="498">
        <f t="shared" si="54"/>
        <v>0</v>
      </c>
      <c r="K404" s="498">
        <f t="shared" si="55"/>
        <v>4</v>
      </c>
      <c r="N404" s="498">
        <f t="shared" si="56"/>
        <v>5</v>
      </c>
      <c r="Q404" s="487">
        <f t="shared" si="57"/>
        <v>12</v>
      </c>
      <c r="W404">
        <f t="shared" si="58"/>
        <v>21</v>
      </c>
      <c r="Y404" s="497">
        <v>21</v>
      </c>
      <c r="Z404" s="497">
        <v>11</v>
      </c>
      <c r="AA404" s="491">
        <v>0</v>
      </c>
      <c r="AB404" s="490">
        <v>4</v>
      </c>
      <c r="AC404" s="489">
        <v>5</v>
      </c>
      <c r="AD404" s="488">
        <v>12</v>
      </c>
      <c r="AF404" t="str">
        <f t="shared" si="59"/>
        <v>SI</v>
      </c>
      <c r="AG404" t="str">
        <f t="shared" si="60"/>
        <v>SI</v>
      </c>
      <c r="AH404" t="str">
        <f t="shared" si="61"/>
        <v>SI</v>
      </c>
      <c r="AI404" t="str">
        <f t="shared" si="62"/>
        <v>SI</v>
      </c>
    </row>
    <row r="405" spans="6:35" ht="15.75" thickBot="1" x14ac:dyDescent="0.3">
      <c r="F405" s="499">
        <v>22</v>
      </c>
      <c r="G405" s="499">
        <v>11</v>
      </c>
      <c r="H405" s="498">
        <f t="shared" si="54"/>
        <v>0</v>
      </c>
      <c r="K405" s="498">
        <f t="shared" si="55"/>
        <v>4</v>
      </c>
      <c r="N405" s="498">
        <f t="shared" si="56"/>
        <v>5</v>
      </c>
      <c r="Q405" s="487">
        <f t="shared" si="57"/>
        <v>13</v>
      </c>
      <c r="W405">
        <f t="shared" si="58"/>
        <v>22</v>
      </c>
      <c r="Y405" s="497">
        <v>22</v>
      </c>
      <c r="Z405" s="497">
        <v>11</v>
      </c>
      <c r="AA405" s="491">
        <v>0</v>
      </c>
      <c r="AB405" s="490">
        <v>4</v>
      </c>
      <c r="AC405" s="489">
        <v>5</v>
      </c>
      <c r="AD405" s="488">
        <v>13</v>
      </c>
      <c r="AF405" t="str">
        <f t="shared" si="59"/>
        <v>SI</v>
      </c>
      <c r="AG405" t="str">
        <f t="shared" si="60"/>
        <v>SI</v>
      </c>
      <c r="AH405" t="str">
        <f t="shared" si="61"/>
        <v>SI</v>
      </c>
      <c r="AI405" t="str">
        <f t="shared" si="62"/>
        <v>SI</v>
      </c>
    </row>
    <row r="406" spans="6:35" ht="15.75" thickBot="1" x14ac:dyDescent="0.3">
      <c r="F406" s="499">
        <v>23</v>
      </c>
      <c r="G406" s="499">
        <v>11</v>
      </c>
      <c r="H406" s="498">
        <f t="shared" si="54"/>
        <v>0</v>
      </c>
      <c r="K406" s="498">
        <f t="shared" si="55"/>
        <v>4</v>
      </c>
      <c r="N406" s="498">
        <f t="shared" si="56"/>
        <v>5</v>
      </c>
      <c r="Q406" s="487">
        <f t="shared" si="57"/>
        <v>14</v>
      </c>
      <c r="W406">
        <f t="shared" si="58"/>
        <v>23</v>
      </c>
      <c r="Y406" s="497">
        <v>23</v>
      </c>
      <c r="Z406" s="497">
        <v>11</v>
      </c>
      <c r="AA406" s="491">
        <v>0</v>
      </c>
      <c r="AB406" s="490">
        <v>4</v>
      </c>
      <c r="AC406" s="489">
        <v>5</v>
      </c>
      <c r="AD406" s="488">
        <v>14</v>
      </c>
      <c r="AF406" t="str">
        <f t="shared" si="59"/>
        <v>SI</v>
      </c>
      <c r="AG406" t="str">
        <f t="shared" si="60"/>
        <v>SI</v>
      </c>
      <c r="AH406" t="str">
        <f t="shared" si="61"/>
        <v>SI</v>
      </c>
      <c r="AI406" t="str">
        <f t="shared" si="62"/>
        <v>SI</v>
      </c>
    </row>
    <row r="407" spans="6:35" ht="15.75" thickBot="1" x14ac:dyDescent="0.3">
      <c r="F407" s="499">
        <v>24</v>
      </c>
      <c r="G407" s="499">
        <v>11</v>
      </c>
      <c r="H407" s="498">
        <f t="shared" si="54"/>
        <v>0</v>
      </c>
      <c r="K407" s="498">
        <f t="shared" si="55"/>
        <v>4</v>
      </c>
      <c r="N407" s="498">
        <f t="shared" si="56"/>
        <v>5</v>
      </c>
      <c r="Q407" s="487">
        <f t="shared" si="57"/>
        <v>15</v>
      </c>
      <c r="W407">
        <f t="shared" si="58"/>
        <v>24</v>
      </c>
      <c r="Y407" s="497">
        <v>24</v>
      </c>
      <c r="Z407" s="497">
        <v>11</v>
      </c>
      <c r="AA407" s="491">
        <v>0</v>
      </c>
      <c r="AB407" s="490">
        <v>4</v>
      </c>
      <c r="AC407" s="489">
        <v>5</v>
      </c>
      <c r="AD407" s="488">
        <v>15</v>
      </c>
      <c r="AF407" t="str">
        <f t="shared" si="59"/>
        <v>SI</v>
      </c>
      <c r="AG407" t="str">
        <f t="shared" si="60"/>
        <v>SI</v>
      </c>
      <c r="AH407" t="str">
        <f t="shared" si="61"/>
        <v>SI</v>
      </c>
      <c r="AI407" t="str">
        <f t="shared" si="62"/>
        <v>SI</v>
      </c>
    </row>
    <row r="408" spans="6:35" ht="15.75" thickBot="1" x14ac:dyDescent="0.3">
      <c r="F408" s="499">
        <v>25</v>
      </c>
      <c r="G408" s="499">
        <v>11</v>
      </c>
      <c r="H408" s="498">
        <f t="shared" si="54"/>
        <v>0</v>
      </c>
      <c r="K408" s="498">
        <f t="shared" si="55"/>
        <v>4</v>
      </c>
      <c r="N408" s="498">
        <f t="shared" si="56"/>
        <v>5</v>
      </c>
      <c r="Q408" s="487">
        <f t="shared" si="57"/>
        <v>16</v>
      </c>
      <c r="W408">
        <f t="shared" si="58"/>
        <v>25</v>
      </c>
      <c r="Y408" s="497">
        <v>25</v>
      </c>
      <c r="Z408" s="497">
        <v>11</v>
      </c>
      <c r="AA408" s="491">
        <v>0</v>
      </c>
      <c r="AB408" s="490">
        <v>4</v>
      </c>
      <c r="AC408" s="489">
        <v>5</v>
      </c>
      <c r="AD408" s="488">
        <v>16</v>
      </c>
      <c r="AF408" t="str">
        <f t="shared" si="59"/>
        <v>SI</v>
      </c>
      <c r="AG408" t="str">
        <f t="shared" si="60"/>
        <v>SI</v>
      </c>
      <c r="AH408" t="str">
        <f t="shared" si="61"/>
        <v>SI</v>
      </c>
      <c r="AI408" t="str">
        <f t="shared" si="62"/>
        <v>SI</v>
      </c>
    </row>
    <row r="409" spans="6:35" ht="15.75" thickBot="1" x14ac:dyDescent="0.3">
      <c r="F409" s="499">
        <v>26</v>
      </c>
      <c r="G409" s="499">
        <v>11</v>
      </c>
      <c r="H409" s="498">
        <f t="shared" si="54"/>
        <v>0</v>
      </c>
      <c r="K409" s="498">
        <f t="shared" si="55"/>
        <v>4</v>
      </c>
      <c r="N409" s="498">
        <f t="shared" si="56"/>
        <v>5</v>
      </c>
      <c r="Q409" s="487">
        <f t="shared" si="57"/>
        <v>17</v>
      </c>
      <c r="W409">
        <f t="shared" si="58"/>
        <v>26</v>
      </c>
      <c r="Y409" s="497">
        <v>26</v>
      </c>
      <c r="Z409" s="497">
        <v>11</v>
      </c>
      <c r="AA409" s="491">
        <v>0</v>
      </c>
      <c r="AB409" s="490">
        <v>4</v>
      </c>
      <c r="AC409" s="489">
        <v>5</v>
      </c>
      <c r="AD409" s="488">
        <v>17</v>
      </c>
      <c r="AF409" t="str">
        <f t="shared" si="59"/>
        <v>SI</v>
      </c>
      <c r="AG409" t="str">
        <f t="shared" si="60"/>
        <v>SI</v>
      </c>
      <c r="AH409" t="str">
        <f t="shared" si="61"/>
        <v>SI</v>
      </c>
      <c r="AI409" t="str">
        <f t="shared" si="62"/>
        <v>SI</v>
      </c>
    </row>
    <row r="410" spans="6:35" ht="15.75" thickBot="1" x14ac:dyDescent="0.3">
      <c r="F410" s="499">
        <v>27</v>
      </c>
      <c r="G410" s="499">
        <v>11</v>
      </c>
      <c r="H410" s="498">
        <f t="shared" si="54"/>
        <v>0</v>
      </c>
      <c r="K410" s="498">
        <f t="shared" si="55"/>
        <v>4</v>
      </c>
      <c r="N410" s="498">
        <f t="shared" si="56"/>
        <v>5</v>
      </c>
      <c r="Q410" s="487">
        <f t="shared" si="57"/>
        <v>18</v>
      </c>
      <c r="W410">
        <f t="shared" si="58"/>
        <v>27</v>
      </c>
      <c r="Y410" s="497">
        <v>27</v>
      </c>
      <c r="Z410" s="497">
        <v>11</v>
      </c>
      <c r="AA410" s="491">
        <v>0</v>
      </c>
      <c r="AB410" s="490">
        <v>4</v>
      </c>
      <c r="AC410" s="489">
        <v>5</v>
      </c>
      <c r="AD410" s="488">
        <v>18</v>
      </c>
      <c r="AF410" t="str">
        <f t="shared" si="59"/>
        <v>SI</v>
      </c>
      <c r="AG410" t="str">
        <f t="shared" si="60"/>
        <v>SI</v>
      </c>
      <c r="AH410" t="str">
        <f t="shared" si="61"/>
        <v>SI</v>
      </c>
      <c r="AI410" t="str">
        <f t="shared" si="62"/>
        <v>SI</v>
      </c>
    </row>
    <row r="411" spans="6:35" ht="15.75" thickBot="1" x14ac:dyDescent="0.3">
      <c r="F411" s="499">
        <v>28</v>
      </c>
      <c r="G411" s="499">
        <v>11</v>
      </c>
      <c r="H411" s="498">
        <f t="shared" si="54"/>
        <v>0</v>
      </c>
      <c r="K411" s="498">
        <f t="shared" si="55"/>
        <v>4</v>
      </c>
      <c r="N411" s="498">
        <f t="shared" si="56"/>
        <v>5</v>
      </c>
      <c r="Q411" s="487">
        <f t="shared" si="57"/>
        <v>19</v>
      </c>
      <c r="W411">
        <f t="shared" si="58"/>
        <v>28</v>
      </c>
      <c r="Y411" s="497">
        <v>28</v>
      </c>
      <c r="Z411" s="497">
        <v>11</v>
      </c>
      <c r="AA411" s="491">
        <v>0</v>
      </c>
      <c r="AB411" s="490">
        <v>4</v>
      </c>
      <c r="AC411" s="489">
        <v>5</v>
      </c>
      <c r="AD411" s="488">
        <v>19</v>
      </c>
      <c r="AF411" t="str">
        <f t="shared" si="59"/>
        <v>SI</v>
      </c>
      <c r="AG411" t="str">
        <f t="shared" si="60"/>
        <v>SI</v>
      </c>
      <c r="AH411" t="str">
        <f t="shared" si="61"/>
        <v>SI</v>
      </c>
      <c r="AI411" t="str">
        <f t="shared" si="62"/>
        <v>SI</v>
      </c>
    </row>
    <row r="412" spans="6:35" ht="15.75" thickBot="1" x14ac:dyDescent="0.3">
      <c r="F412" s="499">
        <v>29</v>
      </c>
      <c r="G412" s="499">
        <v>11</v>
      </c>
      <c r="H412" s="498">
        <f t="shared" si="54"/>
        <v>0</v>
      </c>
      <c r="K412" s="498">
        <f t="shared" si="55"/>
        <v>4</v>
      </c>
      <c r="N412" s="498">
        <f t="shared" si="56"/>
        <v>5</v>
      </c>
      <c r="Q412" s="487">
        <f t="shared" si="57"/>
        <v>20</v>
      </c>
      <c r="W412">
        <f t="shared" si="58"/>
        <v>29</v>
      </c>
      <c r="Y412" s="497">
        <v>29</v>
      </c>
      <c r="Z412" s="497">
        <v>11</v>
      </c>
      <c r="AA412" s="491">
        <v>0</v>
      </c>
      <c r="AB412" s="490">
        <v>4</v>
      </c>
      <c r="AC412" s="489">
        <v>5</v>
      </c>
      <c r="AD412" s="488">
        <v>20</v>
      </c>
      <c r="AF412" t="str">
        <f t="shared" si="59"/>
        <v>SI</v>
      </c>
      <c r="AG412" t="str">
        <f t="shared" si="60"/>
        <v>SI</v>
      </c>
      <c r="AH412" t="str">
        <f t="shared" si="61"/>
        <v>SI</v>
      </c>
      <c r="AI412" t="str">
        <f t="shared" si="62"/>
        <v>SI</v>
      </c>
    </row>
    <row r="413" spans="6:35" ht="15.75" thickBot="1" x14ac:dyDescent="0.3">
      <c r="F413" s="499">
        <v>30</v>
      </c>
      <c r="G413" s="499">
        <v>11</v>
      </c>
      <c r="H413" s="498">
        <f t="shared" si="54"/>
        <v>0</v>
      </c>
      <c r="K413" s="498">
        <f t="shared" si="55"/>
        <v>4</v>
      </c>
      <c r="N413" s="498">
        <f t="shared" si="56"/>
        <v>5</v>
      </c>
      <c r="Q413" s="487">
        <f t="shared" si="57"/>
        <v>21</v>
      </c>
      <c r="W413">
        <f t="shared" si="58"/>
        <v>30</v>
      </c>
      <c r="Y413" s="497">
        <v>30</v>
      </c>
      <c r="Z413" s="497">
        <v>11</v>
      </c>
      <c r="AA413" s="491">
        <v>0</v>
      </c>
      <c r="AB413" s="490">
        <v>4</v>
      </c>
      <c r="AC413" s="489">
        <v>5</v>
      </c>
      <c r="AD413" s="488">
        <v>21</v>
      </c>
      <c r="AF413" t="str">
        <f t="shared" si="59"/>
        <v>SI</v>
      </c>
      <c r="AG413" t="str">
        <f t="shared" si="60"/>
        <v>SI</v>
      </c>
      <c r="AH413" t="str">
        <f t="shared" si="61"/>
        <v>SI</v>
      </c>
      <c r="AI413" t="str">
        <f t="shared" si="62"/>
        <v>SI</v>
      </c>
    </row>
    <row r="414" spans="6:35" ht="15.75" thickBot="1" x14ac:dyDescent="0.3">
      <c r="F414" s="499">
        <v>31</v>
      </c>
      <c r="G414" s="499">
        <v>11</v>
      </c>
      <c r="H414" s="498">
        <f t="shared" si="54"/>
        <v>0</v>
      </c>
      <c r="K414" s="498">
        <f t="shared" si="55"/>
        <v>4</v>
      </c>
      <c r="N414" s="498">
        <f t="shared" si="56"/>
        <v>5</v>
      </c>
      <c r="Q414" s="487">
        <f t="shared" si="57"/>
        <v>21</v>
      </c>
      <c r="W414">
        <f t="shared" si="58"/>
        <v>30</v>
      </c>
      <c r="Y414" s="497">
        <v>31</v>
      </c>
      <c r="Z414" s="497">
        <v>11</v>
      </c>
      <c r="AA414" s="491">
        <v>0</v>
      </c>
      <c r="AB414" s="490">
        <v>4</v>
      </c>
      <c r="AC414" s="489">
        <v>5</v>
      </c>
      <c r="AD414" s="488">
        <v>22</v>
      </c>
      <c r="AF414" t="str">
        <f t="shared" si="59"/>
        <v>SI</v>
      </c>
      <c r="AG414" t="str">
        <f t="shared" si="60"/>
        <v>SI</v>
      </c>
      <c r="AH414" t="str">
        <f t="shared" si="61"/>
        <v>SI</v>
      </c>
      <c r="AI414" t="str">
        <f t="shared" si="62"/>
        <v>NO</v>
      </c>
    </row>
    <row r="415" spans="6:35" ht="15.75" thickBot="1" x14ac:dyDescent="0.3">
      <c r="F415" s="499">
        <v>32</v>
      </c>
      <c r="G415" s="499">
        <v>11</v>
      </c>
      <c r="H415" s="498">
        <f t="shared" si="54"/>
        <v>0</v>
      </c>
      <c r="K415" s="498">
        <f t="shared" si="55"/>
        <v>4</v>
      </c>
      <c r="N415" s="498">
        <f t="shared" si="56"/>
        <v>5</v>
      </c>
      <c r="Q415" s="487">
        <f t="shared" si="57"/>
        <v>21</v>
      </c>
      <c r="W415">
        <f t="shared" si="58"/>
        <v>30</v>
      </c>
      <c r="Y415" s="497">
        <v>32</v>
      </c>
      <c r="Z415" s="497">
        <v>11</v>
      </c>
      <c r="AA415" s="491">
        <v>0</v>
      </c>
      <c r="AB415" s="490">
        <v>4</v>
      </c>
      <c r="AC415" s="489">
        <v>5</v>
      </c>
      <c r="AD415" s="488">
        <v>23</v>
      </c>
      <c r="AF415" t="str">
        <f t="shared" si="59"/>
        <v>SI</v>
      </c>
      <c r="AG415" t="str">
        <f t="shared" si="60"/>
        <v>SI</v>
      </c>
      <c r="AH415" t="str">
        <f t="shared" si="61"/>
        <v>SI</v>
      </c>
      <c r="AI415" t="str">
        <f t="shared" si="62"/>
        <v>NO</v>
      </c>
    </row>
    <row r="416" spans="6:35" ht="15.75" thickBot="1" x14ac:dyDescent="0.3">
      <c r="F416" s="496">
        <v>33</v>
      </c>
      <c r="G416" s="496">
        <v>11</v>
      </c>
      <c r="H416" s="495">
        <f t="shared" si="54"/>
        <v>0</v>
      </c>
      <c r="I416" s="494"/>
      <c r="J416" s="494"/>
      <c r="K416" s="495">
        <f t="shared" si="55"/>
        <v>4</v>
      </c>
      <c r="L416" s="494"/>
      <c r="M416" s="494"/>
      <c r="N416" s="495">
        <f t="shared" si="56"/>
        <v>5</v>
      </c>
      <c r="O416" s="494"/>
      <c r="P416" s="494"/>
      <c r="Q416" s="493">
        <f t="shared" si="57"/>
        <v>21</v>
      </c>
      <c r="W416">
        <f t="shared" si="58"/>
        <v>30</v>
      </c>
      <c r="Y416" s="497">
        <v>33</v>
      </c>
      <c r="Z416" s="497">
        <v>11</v>
      </c>
      <c r="AA416" s="491">
        <v>0</v>
      </c>
      <c r="AB416" s="490">
        <v>4</v>
      </c>
      <c r="AC416" s="489">
        <v>5</v>
      </c>
      <c r="AD416" s="488">
        <v>24</v>
      </c>
      <c r="AF416" t="str">
        <f t="shared" si="59"/>
        <v>SI</v>
      </c>
      <c r="AG416" t="str">
        <f t="shared" si="60"/>
        <v>SI</v>
      </c>
      <c r="AH416" t="str">
        <f t="shared" si="61"/>
        <v>SI</v>
      </c>
      <c r="AI416" t="str">
        <f t="shared" si="62"/>
        <v>NO</v>
      </c>
    </row>
    <row r="417" spans="6:35" ht="16.5" thickTop="1" thickBot="1" x14ac:dyDescent="0.3">
      <c r="F417" s="499">
        <v>0</v>
      </c>
      <c r="G417" s="499">
        <v>12</v>
      </c>
      <c r="H417" s="498">
        <f t="shared" si="54"/>
        <v>0</v>
      </c>
      <c r="K417" s="498">
        <f t="shared" si="55"/>
        <v>0</v>
      </c>
      <c r="N417" s="498">
        <f t="shared" si="56"/>
        <v>0</v>
      </c>
      <c r="Q417" s="487">
        <f t="shared" si="57"/>
        <v>0</v>
      </c>
      <c r="W417">
        <f t="shared" si="58"/>
        <v>0</v>
      </c>
      <c r="Y417" s="497">
        <v>0</v>
      </c>
      <c r="Z417" s="497">
        <v>12</v>
      </c>
      <c r="AA417" s="491">
        <v>0</v>
      </c>
      <c r="AB417" s="490">
        <v>0</v>
      </c>
      <c r="AC417" s="489">
        <v>0</v>
      </c>
      <c r="AD417" s="488">
        <v>0</v>
      </c>
      <c r="AF417" t="str">
        <f t="shared" si="59"/>
        <v>SI</v>
      </c>
      <c r="AG417" t="str">
        <f t="shared" si="60"/>
        <v>SI</v>
      </c>
      <c r="AH417" t="str">
        <f t="shared" si="61"/>
        <v>SI</v>
      </c>
      <c r="AI417" t="str">
        <f t="shared" si="62"/>
        <v>SI</v>
      </c>
    </row>
    <row r="418" spans="6:35" ht="15.75" thickBot="1" x14ac:dyDescent="0.3">
      <c r="F418" s="499">
        <v>1</v>
      </c>
      <c r="G418" s="499">
        <v>12</v>
      </c>
      <c r="H418" s="498">
        <f t="shared" si="54"/>
        <v>0</v>
      </c>
      <c r="K418" s="498">
        <f t="shared" si="55"/>
        <v>1</v>
      </c>
      <c r="N418" s="498">
        <f t="shared" si="56"/>
        <v>0</v>
      </c>
      <c r="Q418" s="487">
        <f t="shared" si="57"/>
        <v>0</v>
      </c>
      <c r="W418">
        <f t="shared" si="58"/>
        <v>1</v>
      </c>
      <c r="Y418" s="497">
        <v>1</v>
      </c>
      <c r="Z418" s="497">
        <v>12</v>
      </c>
      <c r="AA418" s="491">
        <v>0</v>
      </c>
      <c r="AB418" s="490">
        <v>1</v>
      </c>
      <c r="AC418" s="489">
        <v>0</v>
      </c>
      <c r="AD418" s="488">
        <v>0</v>
      </c>
      <c r="AF418" t="str">
        <f t="shared" si="59"/>
        <v>SI</v>
      </c>
      <c r="AG418" t="str">
        <f t="shared" si="60"/>
        <v>SI</v>
      </c>
      <c r="AH418" t="str">
        <f t="shared" si="61"/>
        <v>SI</v>
      </c>
      <c r="AI418" t="str">
        <f t="shared" si="62"/>
        <v>SI</v>
      </c>
    </row>
    <row r="419" spans="6:35" ht="15.75" thickBot="1" x14ac:dyDescent="0.3">
      <c r="F419" s="499">
        <v>2</v>
      </c>
      <c r="G419" s="499">
        <v>12</v>
      </c>
      <c r="H419" s="498">
        <f t="shared" si="54"/>
        <v>0</v>
      </c>
      <c r="K419" s="498">
        <f t="shared" si="55"/>
        <v>2</v>
      </c>
      <c r="N419" s="498">
        <f t="shared" si="56"/>
        <v>0</v>
      </c>
      <c r="Q419" s="487">
        <f t="shared" si="57"/>
        <v>0</v>
      </c>
      <c r="W419">
        <f t="shared" si="58"/>
        <v>2</v>
      </c>
      <c r="Y419" s="497">
        <v>2</v>
      </c>
      <c r="Z419" s="497">
        <v>12</v>
      </c>
      <c r="AA419" s="491">
        <v>0</v>
      </c>
      <c r="AB419" s="490">
        <v>2</v>
      </c>
      <c r="AC419" s="489">
        <v>0</v>
      </c>
      <c r="AD419" s="488">
        <v>0</v>
      </c>
      <c r="AF419" t="str">
        <f t="shared" si="59"/>
        <v>SI</v>
      </c>
      <c r="AG419" t="str">
        <f t="shared" si="60"/>
        <v>SI</v>
      </c>
      <c r="AH419" t="str">
        <f t="shared" si="61"/>
        <v>SI</v>
      </c>
      <c r="AI419" t="str">
        <f t="shared" si="62"/>
        <v>SI</v>
      </c>
    </row>
    <row r="420" spans="6:35" ht="15.75" thickBot="1" x14ac:dyDescent="0.3">
      <c r="F420" s="499">
        <v>3</v>
      </c>
      <c r="G420" s="499">
        <v>12</v>
      </c>
      <c r="H420" s="498">
        <f t="shared" si="54"/>
        <v>0</v>
      </c>
      <c r="K420" s="498">
        <f t="shared" si="55"/>
        <v>3</v>
      </c>
      <c r="N420" s="498">
        <f t="shared" si="56"/>
        <v>0</v>
      </c>
      <c r="Q420" s="487">
        <f t="shared" si="57"/>
        <v>0</v>
      </c>
      <c r="W420">
        <f t="shared" si="58"/>
        <v>3</v>
      </c>
      <c r="Y420" s="497">
        <v>3</v>
      </c>
      <c r="Z420" s="497">
        <v>12</v>
      </c>
      <c r="AA420" s="491">
        <v>0</v>
      </c>
      <c r="AB420" s="490">
        <v>3</v>
      </c>
      <c r="AC420" s="489">
        <v>0</v>
      </c>
      <c r="AD420" s="488">
        <v>0</v>
      </c>
      <c r="AF420" t="str">
        <f t="shared" si="59"/>
        <v>SI</v>
      </c>
      <c r="AG420" t="str">
        <f t="shared" si="60"/>
        <v>SI</v>
      </c>
      <c r="AH420" t="str">
        <f t="shared" si="61"/>
        <v>SI</v>
      </c>
      <c r="AI420" t="str">
        <f t="shared" si="62"/>
        <v>SI</v>
      </c>
    </row>
    <row r="421" spans="6:35" ht="15.75" thickBot="1" x14ac:dyDescent="0.3">
      <c r="F421" s="499">
        <v>4</v>
      </c>
      <c r="G421" s="499">
        <v>12</v>
      </c>
      <c r="H421" s="498">
        <f t="shared" si="54"/>
        <v>0</v>
      </c>
      <c r="K421" s="498">
        <f t="shared" si="55"/>
        <v>3</v>
      </c>
      <c r="N421" s="498">
        <f t="shared" si="56"/>
        <v>1</v>
      </c>
      <c r="Q421" s="487">
        <f t="shared" si="57"/>
        <v>0</v>
      </c>
      <c r="W421">
        <f t="shared" si="58"/>
        <v>4</v>
      </c>
      <c r="Y421" s="497">
        <v>4</v>
      </c>
      <c r="Z421" s="497">
        <v>12</v>
      </c>
      <c r="AA421" s="491">
        <v>0</v>
      </c>
      <c r="AB421" s="490">
        <v>4</v>
      </c>
      <c r="AC421" s="489">
        <v>0</v>
      </c>
      <c r="AD421" s="488">
        <v>0</v>
      </c>
      <c r="AF421" t="str">
        <f t="shared" si="59"/>
        <v>SI</v>
      </c>
      <c r="AG421" t="str">
        <f t="shared" si="60"/>
        <v>NO</v>
      </c>
      <c r="AH421" t="str">
        <f t="shared" si="61"/>
        <v>NO</v>
      </c>
      <c r="AI421" t="str">
        <f t="shared" si="62"/>
        <v>SI</v>
      </c>
    </row>
    <row r="422" spans="6:35" ht="15.75" thickBot="1" x14ac:dyDescent="0.3">
      <c r="F422" s="499">
        <v>5</v>
      </c>
      <c r="G422" s="499">
        <v>12</v>
      </c>
      <c r="H422" s="498">
        <f t="shared" si="54"/>
        <v>0</v>
      </c>
      <c r="K422" s="498">
        <f t="shared" si="55"/>
        <v>3</v>
      </c>
      <c r="N422" s="498">
        <f t="shared" si="56"/>
        <v>2</v>
      </c>
      <c r="Q422" s="487">
        <f t="shared" si="57"/>
        <v>0</v>
      </c>
      <c r="W422">
        <f t="shared" si="58"/>
        <v>5</v>
      </c>
      <c r="Y422" s="497">
        <v>5</v>
      </c>
      <c r="Z422" s="497">
        <v>12</v>
      </c>
      <c r="AA422" s="491">
        <v>0</v>
      </c>
      <c r="AB422" s="490">
        <v>5</v>
      </c>
      <c r="AC422" s="489">
        <v>0</v>
      </c>
      <c r="AD422" s="488">
        <v>0</v>
      </c>
      <c r="AF422" t="str">
        <f t="shared" si="59"/>
        <v>SI</v>
      </c>
      <c r="AG422" t="str">
        <f t="shared" si="60"/>
        <v>NO</v>
      </c>
      <c r="AH422" t="str">
        <f t="shared" si="61"/>
        <v>NO</v>
      </c>
      <c r="AI422" t="str">
        <f t="shared" si="62"/>
        <v>SI</v>
      </c>
    </row>
    <row r="423" spans="6:35" ht="15.75" thickBot="1" x14ac:dyDescent="0.3">
      <c r="F423" s="499">
        <v>6</v>
      </c>
      <c r="G423" s="499">
        <v>12</v>
      </c>
      <c r="H423" s="498">
        <f t="shared" si="54"/>
        <v>0</v>
      </c>
      <c r="K423" s="498">
        <f t="shared" si="55"/>
        <v>3</v>
      </c>
      <c r="N423" s="498">
        <f t="shared" si="56"/>
        <v>3</v>
      </c>
      <c r="Q423" s="487">
        <f t="shared" si="57"/>
        <v>0</v>
      </c>
      <c r="W423">
        <f t="shared" si="58"/>
        <v>6</v>
      </c>
      <c r="Y423" s="497">
        <v>6</v>
      </c>
      <c r="Z423" s="497">
        <v>12</v>
      </c>
      <c r="AA423" s="491">
        <v>0</v>
      </c>
      <c r="AB423" s="490">
        <v>6</v>
      </c>
      <c r="AC423" s="489">
        <v>0</v>
      </c>
      <c r="AD423" s="488">
        <v>0</v>
      </c>
      <c r="AF423" t="str">
        <f t="shared" si="59"/>
        <v>SI</v>
      </c>
      <c r="AG423" t="str">
        <f t="shared" si="60"/>
        <v>NO</v>
      </c>
      <c r="AH423" t="str">
        <f t="shared" si="61"/>
        <v>NO</v>
      </c>
      <c r="AI423" t="str">
        <f t="shared" si="62"/>
        <v>SI</v>
      </c>
    </row>
    <row r="424" spans="6:35" ht="15.75" thickBot="1" x14ac:dyDescent="0.3">
      <c r="F424" s="499">
        <v>7</v>
      </c>
      <c r="G424" s="499">
        <v>12</v>
      </c>
      <c r="H424" s="498">
        <f t="shared" si="54"/>
        <v>0</v>
      </c>
      <c r="K424" s="498">
        <f t="shared" si="55"/>
        <v>3</v>
      </c>
      <c r="N424" s="498">
        <f t="shared" si="56"/>
        <v>4</v>
      </c>
      <c r="Q424" s="487">
        <f t="shared" si="57"/>
        <v>0</v>
      </c>
      <c r="W424">
        <f t="shared" si="58"/>
        <v>7</v>
      </c>
      <c r="Y424" s="497">
        <v>7</v>
      </c>
      <c r="Z424" s="497">
        <v>12</v>
      </c>
      <c r="AA424" s="491">
        <v>0</v>
      </c>
      <c r="AB424" s="490">
        <v>3</v>
      </c>
      <c r="AC424" s="489">
        <v>4</v>
      </c>
      <c r="AD424" s="488">
        <v>0</v>
      </c>
      <c r="AF424" t="str">
        <f t="shared" si="59"/>
        <v>SI</v>
      </c>
      <c r="AG424" t="str">
        <f t="shared" si="60"/>
        <v>SI</v>
      </c>
      <c r="AH424" t="str">
        <f t="shared" si="61"/>
        <v>SI</v>
      </c>
      <c r="AI424" t="str">
        <f t="shared" si="62"/>
        <v>SI</v>
      </c>
    </row>
    <row r="425" spans="6:35" ht="15.75" thickBot="1" x14ac:dyDescent="0.3">
      <c r="F425" s="499">
        <v>8</v>
      </c>
      <c r="G425" s="499">
        <v>12</v>
      </c>
      <c r="H425" s="498">
        <f t="shared" si="54"/>
        <v>0</v>
      </c>
      <c r="K425" s="498">
        <f t="shared" si="55"/>
        <v>3</v>
      </c>
      <c r="N425" s="498">
        <f t="shared" si="56"/>
        <v>5</v>
      </c>
      <c r="Q425" s="487">
        <f t="shared" si="57"/>
        <v>0</v>
      </c>
      <c r="W425">
        <f t="shared" si="58"/>
        <v>8</v>
      </c>
      <c r="Y425" s="497">
        <v>8</v>
      </c>
      <c r="Z425" s="497">
        <v>12</v>
      </c>
      <c r="AA425" s="491">
        <v>0</v>
      </c>
      <c r="AB425" s="490">
        <v>3</v>
      </c>
      <c r="AC425" s="489">
        <v>5</v>
      </c>
      <c r="AD425" s="488">
        <v>0</v>
      </c>
      <c r="AF425" t="str">
        <f t="shared" si="59"/>
        <v>SI</v>
      </c>
      <c r="AG425" t="str">
        <f t="shared" si="60"/>
        <v>SI</v>
      </c>
      <c r="AH425" t="str">
        <f t="shared" si="61"/>
        <v>SI</v>
      </c>
      <c r="AI425" t="str">
        <f t="shared" si="62"/>
        <v>SI</v>
      </c>
    </row>
    <row r="426" spans="6:35" ht="15.75" thickBot="1" x14ac:dyDescent="0.3">
      <c r="F426" s="499">
        <v>9</v>
      </c>
      <c r="G426" s="499">
        <v>12</v>
      </c>
      <c r="H426" s="498">
        <f t="shared" si="54"/>
        <v>0</v>
      </c>
      <c r="K426" s="498">
        <f t="shared" si="55"/>
        <v>3</v>
      </c>
      <c r="N426" s="498">
        <f t="shared" si="56"/>
        <v>5</v>
      </c>
      <c r="Q426" s="487">
        <f t="shared" si="57"/>
        <v>1</v>
      </c>
      <c r="W426">
        <f t="shared" si="58"/>
        <v>9</v>
      </c>
      <c r="Y426" s="497">
        <v>9</v>
      </c>
      <c r="Z426" s="497">
        <v>12</v>
      </c>
      <c r="AA426" s="491">
        <v>0</v>
      </c>
      <c r="AB426" s="490">
        <v>3</v>
      </c>
      <c r="AC426" s="489">
        <v>5</v>
      </c>
      <c r="AD426" s="488">
        <v>1</v>
      </c>
      <c r="AF426" t="str">
        <f t="shared" si="59"/>
        <v>SI</v>
      </c>
      <c r="AG426" t="str">
        <f t="shared" si="60"/>
        <v>SI</v>
      </c>
      <c r="AH426" t="str">
        <f t="shared" si="61"/>
        <v>SI</v>
      </c>
      <c r="AI426" t="str">
        <f t="shared" si="62"/>
        <v>SI</v>
      </c>
    </row>
    <row r="427" spans="6:35" ht="15.75" thickBot="1" x14ac:dyDescent="0.3">
      <c r="F427" s="499">
        <v>10</v>
      </c>
      <c r="G427" s="499">
        <v>12</v>
      </c>
      <c r="H427" s="498">
        <f t="shared" si="54"/>
        <v>0</v>
      </c>
      <c r="K427" s="498">
        <f t="shared" si="55"/>
        <v>3</v>
      </c>
      <c r="N427" s="498">
        <f t="shared" si="56"/>
        <v>5</v>
      </c>
      <c r="Q427" s="487">
        <f t="shared" si="57"/>
        <v>2</v>
      </c>
      <c r="W427">
        <f t="shared" si="58"/>
        <v>10</v>
      </c>
      <c r="Y427" s="497">
        <v>10</v>
      </c>
      <c r="Z427" s="497">
        <v>12</v>
      </c>
      <c r="AA427" s="491">
        <v>0</v>
      </c>
      <c r="AB427" s="490">
        <v>3</v>
      </c>
      <c r="AC427" s="489">
        <v>5</v>
      </c>
      <c r="AD427" s="488">
        <v>2</v>
      </c>
      <c r="AF427" t="str">
        <f t="shared" si="59"/>
        <v>SI</v>
      </c>
      <c r="AG427" t="str">
        <f t="shared" si="60"/>
        <v>SI</v>
      </c>
      <c r="AH427" t="str">
        <f t="shared" si="61"/>
        <v>SI</v>
      </c>
      <c r="AI427" t="str">
        <f t="shared" si="62"/>
        <v>SI</v>
      </c>
    </row>
    <row r="428" spans="6:35" ht="15.75" thickBot="1" x14ac:dyDescent="0.3">
      <c r="F428" s="499">
        <v>11</v>
      </c>
      <c r="G428" s="499">
        <v>12</v>
      </c>
      <c r="H428" s="498">
        <f t="shared" si="54"/>
        <v>0</v>
      </c>
      <c r="K428" s="498">
        <f t="shared" si="55"/>
        <v>3</v>
      </c>
      <c r="N428" s="498">
        <f t="shared" si="56"/>
        <v>5</v>
      </c>
      <c r="Q428" s="487">
        <f t="shared" si="57"/>
        <v>3</v>
      </c>
      <c r="W428">
        <f t="shared" si="58"/>
        <v>11</v>
      </c>
      <c r="Y428" s="497">
        <v>11</v>
      </c>
      <c r="Z428" s="497">
        <v>12</v>
      </c>
      <c r="AA428" s="491">
        <v>0</v>
      </c>
      <c r="AB428" s="490">
        <v>3</v>
      </c>
      <c r="AC428" s="489">
        <v>5</v>
      </c>
      <c r="AD428" s="488">
        <v>3</v>
      </c>
      <c r="AF428" t="str">
        <f t="shared" si="59"/>
        <v>SI</v>
      </c>
      <c r="AG428" t="str">
        <f t="shared" si="60"/>
        <v>SI</v>
      </c>
      <c r="AH428" t="str">
        <f t="shared" si="61"/>
        <v>SI</v>
      </c>
      <c r="AI428" t="str">
        <f t="shared" si="62"/>
        <v>SI</v>
      </c>
    </row>
    <row r="429" spans="6:35" ht="15.75" thickBot="1" x14ac:dyDescent="0.3">
      <c r="F429" s="499">
        <v>12</v>
      </c>
      <c r="G429" s="499">
        <v>12</v>
      </c>
      <c r="H429" s="498">
        <f t="shared" si="54"/>
        <v>0</v>
      </c>
      <c r="K429" s="498">
        <f t="shared" si="55"/>
        <v>3</v>
      </c>
      <c r="N429" s="498">
        <f t="shared" si="56"/>
        <v>5</v>
      </c>
      <c r="Q429" s="487">
        <f t="shared" si="57"/>
        <v>4</v>
      </c>
      <c r="W429">
        <f t="shared" si="58"/>
        <v>12</v>
      </c>
      <c r="Y429" s="497">
        <v>12</v>
      </c>
      <c r="Z429" s="497">
        <v>12</v>
      </c>
      <c r="AA429" s="491">
        <v>0</v>
      </c>
      <c r="AB429" s="490">
        <v>3</v>
      </c>
      <c r="AC429" s="489">
        <v>5</v>
      </c>
      <c r="AD429" s="488">
        <v>4</v>
      </c>
      <c r="AF429" t="str">
        <f t="shared" si="59"/>
        <v>SI</v>
      </c>
      <c r="AG429" t="str">
        <f t="shared" si="60"/>
        <v>SI</v>
      </c>
      <c r="AH429" t="str">
        <f t="shared" si="61"/>
        <v>SI</v>
      </c>
      <c r="AI429" t="str">
        <f t="shared" si="62"/>
        <v>SI</v>
      </c>
    </row>
    <row r="430" spans="6:35" ht="15.75" thickBot="1" x14ac:dyDescent="0.3">
      <c r="F430" s="499">
        <v>13</v>
      </c>
      <c r="G430" s="499">
        <v>12</v>
      </c>
      <c r="H430" s="498">
        <f t="shared" si="54"/>
        <v>0</v>
      </c>
      <c r="K430" s="498">
        <f t="shared" si="55"/>
        <v>3</v>
      </c>
      <c r="N430" s="498">
        <f t="shared" si="56"/>
        <v>5</v>
      </c>
      <c r="Q430" s="487">
        <f t="shared" si="57"/>
        <v>5</v>
      </c>
      <c r="W430">
        <f t="shared" si="58"/>
        <v>13</v>
      </c>
      <c r="Y430" s="497">
        <v>13</v>
      </c>
      <c r="Z430" s="497">
        <v>12</v>
      </c>
      <c r="AA430" s="491">
        <v>0</v>
      </c>
      <c r="AB430" s="490">
        <v>3</v>
      </c>
      <c r="AC430" s="489">
        <v>5</v>
      </c>
      <c r="AD430" s="488">
        <v>5</v>
      </c>
      <c r="AF430" t="str">
        <f t="shared" si="59"/>
        <v>SI</v>
      </c>
      <c r="AG430" t="str">
        <f t="shared" si="60"/>
        <v>SI</v>
      </c>
      <c r="AH430" t="str">
        <f t="shared" si="61"/>
        <v>SI</v>
      </c>
      <c r="AI430" t="str">
        <f t="shared" si="62"/>
        <v>SI</v>
      </c>
    </row>
    <row r="431" spans="6:35" ht="15.75" thickBot="1" x14ac:dyDescent="0.3">
      <c r="F431" s="499">
        <v>14</v>
      </c>
      <c r="G431" s="499">
        <v>12</v>
      </c>
      <c r="H431" s="498">
        <f t="shared" si="54"/>
        <v>0</v>
      </c>
      <c r="K431" s="498">
        <f t="shared" si="55"/>
        <v>3</v>
      </c>
      <c r="N431" s="498">
        <f t="shared" si="56"/>
        <v>5</v>
      </c>
      <c r="Q431" s="487">
        <f t="shared" si="57"/>
        <v>6</v>
      </c>
      <c r="W431">
        <f t="shared" si="58"/>
        <v>14</v>
      </c>
      <c r="Y431" s="497">
        <v>14</v>
      </c>
      <c r="Z431" s="497">
        <v>12</v>
      </c>
      <c r="AA431" s="491">
        <v>0</v>
      </c>
      <c r="AB431" s="490">
        <v>3</v>
      </c>
      <c r="AC431" s="489">
        <v>5</v>
      </c>
      <c r="AD431" s="488">
        <v>6</v>
      </c>
      <c r="AF431" t="str">
        <f t="shared" si="59"/>
        <v>SI</v>
      </c>
      <c r="AG431" t="str">
        <f t="shared" si="60"/>
        <v>SI</v>
      </c>
      <c r="AH431" t="str">
        <f t="shared" si="61"/>
        <v>SI</v>
      </c>
      <c r="AI431" t="str">
        <f t="shared" si="62"/>
        <v>SI</v>
      </c>
    </row>
    <row r="432" spans="6:35" ht="15.75" thickBot="1" x14ac:dyDescent="0.3">
      <c r="F432" s="499">
        <v>15</v>
      </c>
      <c r="G432" s="499">
        <v>12</v>
      </c>
      <c r="H432" s="498">
        <f t="shared" si="54"/>
        <v>0</v>
      </c>
      <c r="K432" s="498">
        <f t="shared" si="55"/>
        <v>3</v>
      </c>
      <c r="N432" s="498">
        <f t="shared" si="56"/>
        <v>5</v>
      </c>
      <c r="Q432" s="487">
        <f t="shared" si="57"/>
        <v>7</v>
      </c>
      <c r="W432">
        <f t="shared" si="58"/>
        <v>15</v>
      </c>
      <c r="Y432" s="497">
        <v>15</v>
      </c>
      <c r="Z432" s="497">
        <v>12</v>
      </c>
      <c r="AA432" s="491">
        <v>0</v>
      </c>
      <c r="AB432" s="490">
        <v>3</v>
      </c>
      <c r="AC432" s="489">
        <v>5</v>
      </c>
      <c r="AD432" s="488">
        <v>7</v>
      </c>
      <c r="AF432" t="str">
        <f t="shared" si="59"/>
        <v>SI</v>
      </c>
      <c r="AG432" t="str">
        <f t="shared" si="60"/>
        <v>SI</v>
      </c>
      <c r="AH432" t="str">
        <f t="shared" si="61"/>
        <v>SI</v>
      </c>
      <c r="AI432" t="str">
        <f t="shared" si="62"/>
        <v>SI</v>
      </c>
    </row>
    <row r="433" spans="6:35" ht="15.75" thickBot="1" x14ac:dyDescent="0.3">
      <c r="F433" s="499">
        <v>16</v>
      </c>
      <c r="G433" s="499">
        <v>12</v>
      </c>
      <c r="H433" s="498">
        <f t="shared" si="54"/>
        <v>0</v>
      </c>
      <c r="K433" s="498">
        <f t="shared" si="55"/>
        <v>3</v>
      </c>
      <c r="N433" s="498">
        <f t="shared" si="56"/>
        <v>5</v>
      </c>
      <c r="Q433" s="487">
        <f t="shared" si="57"/>
        <v>8</v>
      </c>
      <c r="W433">
        <f t="shared" si="58"/>
        <v>16</v>
      </c>
      <c r="Y433" s="497">
        <v>16</v>
      </c>
      <c r="Z433" s="497">
        <v>12</v>
      </c>
      <c r="AA433" s="491">
        <v>0</v>
      </c>
      <c r="AB433" s="490">
        <v>3</v>
      </c>
      <c r="AC433" s="489">
        <v>5</v>
      </c>
      <c r="AD433" s="488">
        <v>8</v>
      </c>
      <c r="AF433" t="str">
        <f t="shared" si="59"/>
        <v>SI</v>
      </c>
      <c r="AG433" t="str">
        <f t="shared" si="60"/>
        <v>SI</v>
      </c>
      <c r="AH433" t="str">
        <f t="shared" si="61"/>
        <v>SI</v>
      </c>
      <c r="AI433" t="str">
        <f t="shared" si="62"/>
        <v>SI</v>
      </c>
    </row>
    <row r="434" spans="6:35" ht="15.75" thickBot="1" x14ac:dyDescent="0.3">
      <c r="F434" s="499">
        <v>17</v>
      </c>
      <c r="G434" s="499">
        <v>12</v>
      </c>
      <c r="H434" s="498">
        <f t="shared" si="54"/>
        <v>0</v>
      </c>
      <c r="K434" s="498">
        <f t="shared" si="55"/>
        <v>3</v>
      </c>
      <c r="N434" s="498">
        <f t="shared" si="56"/>
        <v>5</v>
      </c>
      <c r="Q434" s="487">
        <f t="shared" si="57"/>
        <v>9</v>
      </c>
      <c r="W434">
        <f t="shared" si="58"/>
        <v>17</v>
      </c>
      <c r="Y434" s="497">
        <v>17</v>
      </c>
      <c r="Z434" s="497">
        <v>12</v>
      </c>
      <c r="AA434" s="491">
        <v>0</v>
      </c>
      <c r="AB434" s="490">
        <v>3</v>
      </c>
      <c r="AC434" s="489">
        <v>5</v>
      </c>
      <c r="AD434" s="488">
        <v>9</v>
      </c>
      <c r="AF434" t="str">
        <f t="shared" si="59"/>
        <v>SI</v>
      </c>
      <c r="AG434" t="str">
        <f t="shared" si="60"/>
        <v>SI</v>
      </c>
      <c r="AH434" t="str">
        <f t="shared" si="61"/>
        <v>SI</v>
      </c>
      <c r="AI434" t="str">
        <f t="shared" si="62"/>
        <v>SI</v>
      </c>
    </row>
    <row r="435" spans="6:35" ht="15.75" thickBot="1" x14ac:dyDescent="0.3">
      <c r="F435" s="499">
        <v>18</v>
      </c>
      <c r="G435" s="499">
        <v>12</v>
      </c>
      <c r="H435" s="498">
        <f t="shared" si="54"/>
        <v>0</v>
      </c>
      <c r="K435" s="498">
        <f t="shared" si="55"/>
        <v>3</v>
      </c>
      <c r="N435" s="498">
        <f t="shared" si="56"/>
        <v>5</v>
      </c>
      <c r="Q435" s="487">
        <f t="shared" si="57"/>
        <v>10</v>
      </c>
      <c r="W435">
        <f t="shared" si="58"/>
        <v>18</v>
      </c>
      <c r="Y435" s="497">
        <v>18</v>
      </c>
      <c r="Z435" s="497">
        <v>12</v>
      </c>
      <c r="AA435" s="491">
        <v>0</v>
      </c>
      <c r="AB435" s="490">
        <v>3</v>
      </c>
      <c r="AC435" s="489">
        <v>5</v>
      </c>
      <c r="AD435" s="488">
        <v>10</v>
      </c>
      <c r="AF435" t="str">
        <f t="shared" si="59"/>
        <v>SI</v>
      </c>
      <c r="AG435" t="str">
        <f t="shared" si="60"/>
        <v>SI</v>
      </c>
      <c r="AH435" t="str">
        <f t="shared" si="61"/>
        <v>SI</v>
      </c>
      <c r="AI435" t="str">
        <f t="shared" si="62"/>
        <v>SI</v>
      </c>
    </row>
    <row r="436" spans="6:35" ht="15.75" thickBot="1" x14ac:dyDescent="0.3">
      <c r="F436" s="499">
        <v>19</v>
      </c>
      <c r="G436" s="499">
        <v>12</v>
      </c>
      <c r="H436" s="498">
        <f t="shared" si="54"/>
        <v>0</v>
      </c>
      <c r="K436" s="498">
        <f t="shared" si="55"/>
        <v>3</v>
      </c>
      <c r="N436" s="498">
        <f t="shared" si="56"/>
        <v>5</v>
      </c>
      <c r="Q436" s="487">
        <f t="shared" si="57"/>
        <v>11</v>
      </c>
      <c r="W436">
        <f t="shared" si="58"/>
        <v>19</v>
      </c>
      <c r="Y436" s="497">
        <v>19</v>
      </c>
      <c r="Z436" s="497">
        <v>12</v>
      </c>
      <c r="AA436" s="491">
        <v>0</v>
      </c>
      <c r="AB436" s="490">
        <v>3</v>
      </c>
      <c r="AC436" s="489">
        <v>5</v>
      </c>
      <c r="AD436" s="488">
        <v>11</v>
      </c>
      <c r="AF436" t="str">
        <f t="shared" si="59"/>
        <v>SI</v>
      </c>
      <c r="AG436" t="str">
        <f t="shared" si="60"/>
        <v>SI</v>
      </c>
      <c r="AH436" t="str">
        <f t="shared" si="61"/>
        <v>SI</v>
      </c>
      <c r="AI436" t="str">
        <f t="shared" si="62"/>
        <v>SI</v>
      </c>
    </row>
    <row r="437" spans="6:35" ht="15.75" thickBot="1" x14ac:dyDescent="0.3">
      <c r="F437" s="499">
        <v>20</v>
      </c>
      <c r="G437" s="499">
        <v>12</v>
      </c>
      <c r="H437" s="498">
        <f t="shared" si="54"/>
        <v>0</v>
      </c>
      <c r="K437" s="498">
        <f t="shared" si="55"/>
        <v>3</v>
      </c>
      <c r="N437" s="498">
        <f t="shared" si="56"/>
        <v>5</v>
      </c>
      <c r="Q437" s="487">
        <f t="shared" si="57"/>
        <v>12</v>
      </c>
      <c r="W437">
        <f t="shared" si="58"/>
        <v>20</v>
      </c>
      <c r="Y437" s="497">
        <v>20</v>
      </c>
      <c r="Z437" s="497">
        <v>12</v>
      </c>
      <c r="AA437" s="491">
        <v>0</v>
      </c>
      <c r="AB437" s="490">
        <v>3</v>
      </c>
      <c r="AC437" s="489">
        <v>5</v>
      </c>
      <c r="AD437" s="488">
        <v>12</v>
      </c>
      <c r="AF437" t="str">
        <f t="shared" si="59"/>
        <v>SI</v>
      </c>
      <c r="AG437" t="str">
        <f t="shared" si="60"/>
        <v>SI</v>
      </c>
      <c r="AH437" t="str">
        <f t="shared" si="61"/>
        <v>SI</v>
      </c>
      <c r="AI437" t="str">
        <f t="shared" si="62"/>
        <v>SI</v>
      </c>
    </row>
    <row r="438" spans="6:35" ht="15.75" thickBot="1" x14ac:dyDescent="0.3">
      <c r="F438" s="499">
        <v>21</v>
      </c>
      <c r="G438" s="499">
        <v>12</v>
      </c>
      <c r="H438" s="498">
        <f t="shared" si="54"/>
        <v>0</v>
      </c>
      <c r="K438" s="498">
        <f t="shared" si="55"/>
        <v>3</v>
      </c>
      <c r="N438" s="498">
        <f t="shared" si="56"/>
        <v>5</v>
      </c>
      <c r="Q438" s="487">
        <f t="shared" si="57"/>
        <v>13</v>
      </c>
      <c r="W438">
        <f t="shared" si="58"/>
        <v>21</v>
      </c>
      <c r="Y438" s="497">
        <v>21</v>
      </c>
      <c r="Z438" s="497">
        <v>12</v>
      </c>
      <c r="AA438" s="491">
        <v>0</v>
      </c>
      <c r="AB438" s="490">
        <v>3</v>
      </c>
      <c r="AC438" s="489">
        <v>5</v>
      </c>
      <c r="AD438" s="488">
        <v>13</v>
      </c>
      <c r="AF438" t="str">
        <f t="shared" si="59"/>
        <v>SI</v>
      </c>
      <c r="AG438" t="str">
        <f t="shared" si="60"/>
        <v>SI</v>
      </c>
      <c r="AH438" t="str">
        <f t="shared" si="61"/>
        <v>SI</v>
      </c>
      <c r="AI438" t="str">
        <f t="shared" si="62"/>
        <v>SI</v>
      </c>
    </row>
    <row r="439" spans="6:35" ht="15.75" thickBot="1" x14ac:dyDescent="0.3">
      <c r="F439" s="499">
        <v>22</v>
      </c>
      <c r="G439" s="499">
        <v>12</v>
      </c>
      <c r="H439" s="498">
        <f t="shared" si="54"/>
        <v>0</v>
      </c>
      <c r="K439" s="498">
        <f t="shared" si="55"/>
        <v>3</v>
      </c>
      <c r="N439" s="498">
        <f t="shared" si="56"/>
        <v>5</v>
      </c>
      <c r="Q439" s="487">
        <f t="shared" si="57"/>
        <v>14</v>
      </c>
      <c r="W439">
        <f t="shared" si="58"/>
        <v>22</v>
      </c>
      <c r="Y439" s="497">
        <v>22</v>
      </c>
      <c r="Z439" s="497">
        <v>12</v>
      </c>
      <c r="AA439" s="491">
        <v>0</v>
      </c>
      <c r="AB439" s="490">
        <v>3</v>
      </c>
      <c r="AC439" s="489">
        <v>5</v>
      </c>
      <c r="AD439" s="488">
        <v>14</v>
      </c>
      <c r="AF439" t="str">
        <f t="shared" si="59"/>
        <v>SI</v>
      </c>
      <c r="AG439" t="str">
        <f t="shared" si="60"/>
        <v>SI</v>
      </c>
      <c r="AH439" t="str">
        <f t="shared" si="61"/>
        <v>SI</v>
      </c>
      <c r="AI439" t="str">
        <f t="shared" si="62"/>
        <v>SI</v>
      </c>
    </row>
    <row r="440" spans="6:35" ht="15.75" thickBot="1" x14ac:dyDescent="0.3">
      <c r="F440" s="499">
        <v>23</v>
      </c>
      <c r="G440" s="499">
        <v>12</v>
      </c>
      <c r="H440" s="498">
        <f t="shared" si="54"/>
        <v>0</v>
      </c>
      <c r="K440" s="498">
        <f t="shared" si="55"/>
        <v>3</v>
      </c>
      <c r="N440" s="498">
        <f t="shared" si="56"/>
        <v>5</v>
      </c>
      <c r="Q440" s="487">
        <f t="shared" si="57"/>
        <v>15</v>
      </c>
      <c r="W440">
        <f t="shared" si="58"/>
        <v>23</v>
      </c>
      <c r="Y440" s="497">
        <v>23</v>
      </c>
      <c r="Z440" s="497">
        <v>12</v>
      </c>
      <c r="AA440" s="491">
        <v>0</v>
      </c>
      <c r="AB440" s="490">
        <v>3</v>
      </c>
      <c r="AC440" s="489">
        <v>5</v>
      </c>
      <c r="AD440" s="488">
        <v>15</v>
      </c>
      <c r="AF440" t="str">
        <f t="shared" si="59"/>
        <v>SI</v>
      </c>
      <c r="AG440" t="str">
        <f t="shared" si="60"/>
        <v>SI</v>
      </c>
      <c r="AH440" t="str">
        <f t="shared" si="61"/>
        <v>SI</v>
      </c>
      <c r="AI440" t="str">
        <f t="shared" si="62"/>
        <v>SI</v>
      </c>
    </row>
    <row r="441" spans="6:35" ht="15.75" thickBot="1" x14ac:dyDescent="0.3">
      <c r="F441" s="499">
        <v>24</v>
      </c>
      <c r="G441" s="499">
        <v>12</v>
      </c>
      <c r="H441" s="498">
        <f t="shared" si="54"/>
        <v>0</v>
      </c>
      <c r="K441" s="498">
        <f t="shared" si="55"/>
        <v>3</v>
      </c>
      <c r="N441" s="498">
        <f t="shared" si="56"/>
        <v>5</v>
      </c>
      <c r="Q441" s="487">
        <f t="shared" si="57"/>
        <v>16</v>
      </c>
      <c r="W441">
        <f t="shared" si="58"/>
        <v>24</v>
      </c>
      <c r="Y441" s="497">
        <v>24</v>
      </c>
      <c r="Z441" s="497">
        <v>12</v>
      </c>
      <c r="AA441" s="491">
        <v>0</v>
      </c>
      <c r="AB441" s="490">
        <v>3</v>
      </c>
      <c r="AC441" s="489">
        <v>5</v>
      </c>
      <c r="AD441" s="488">
        <v>16</v>
      </c>
      <c r="AF441" t="str">
        <f t="shared" si="59"/>
        <v>SI</v>
      </c>
      <c r="AG441" t="str">
        <f t="shared" si="60"/>
        <v>SI</v>
      </c>
      <c r="AH441" t="str">
        <f t="shared" si="61"/>
        <v>SI</v>
      </c>
      <c r="AI441" t="str">
        <f t="shared" si="62"/>
        <v>SI</v>
      </c>
    </row>
    <row r="442" spans="6:35" ht="15.75" thickBot="1" x14ac:dyDescent="0.3">
      <c r="F442" s="499">
        <v>25</v>
      </c>
      <c r="G442" s="499">
        <v>12</v>
      </c>
      <c r="H442" s="498">
        <f t="shared" si="54"/>
        <v>0</v>
      </c>
      <c r="K442" s="498">
        <f t="shared" si="55"/>
        <v>3</v>
      </c>
      <c r="N442" s="498">
        <f t="shared" si="56"/>
        <v>5</v>
      </c>
      <c r="Q442" s="487">
        <f t="shared" si="57"/>
        <v>17</v>
      </c>
      <c r="W442">
        <f t="shared" si="58"/>
        <v>25</v>
      </c>
      <c r="Y442" s="497">
        <v>25</v>
      </c>
      <c r="Z442" s="497">
        <v>12</v>
      </c>
      <c r="AA442" s="491">
        <v>0</v>
      </c>
      <c r="AB442" s="490">
        <v>3</v>
      </c>
      <c r="AC442" s="489">
        <v>5</v>
      </c>
      <c r="AD442" s="488">
        <v>17</v>
      </c>
      <c r="AF442" t="str">
        <f t="shared" si="59"/>
        <v>SI</v>
      </c>
      <c r="AG442" t="str">
        <f t="shared" si="60"/>
        <v>SI</v>
      </c>
      <c r="AH442" t="str">
        <f t="shared" si="61"/>
        <v>SI</v>
      </c>
      <c r="AI442" t="str">
        <f t="shared" si="62"/>
        <v>SI</v>
      </c>
    </row>
    <row r="443" spans="6:35" ht="15.75" thickBot="1" x14ac:dyDescent="0.3">
      <c r="F443" s="499">
        <v>26</v>
      </c>
      <c r="G443" s="499">
        <v>12</v>
      </c>
      <c r="H443" s="498">
        <f t="shared" si="54"/>
        <v>0</v>
      </c>
      <c r="K443" s="498">
        <f t="shared" si="55"/>
        <v>3</v>
      </c>
      <c r="N443" s="498">
        <f t="shared" si="56"/>
        <v>5</v>
      </c>
      <c r="Q443" s="487">
        <f t="shared" si="57"/>
        <v>18</v>
      </c>
      <c r="W443">
        <f t="shared" si="58"/>
        <v>26</v>
      </c>
      <c r="Y443" s="497">
        <v>26</v>
      </c>
      <c r="Z443" s="497">
        <v>12</v>
      </c>
      <c r="AA443" s="491">
        <v>0</v>
      </c>
      <c r="AB443" s="490">
        <v>3</v>
      </c>
      <c r="AC443" s="489">
        <v>5</v>
      </c>
      <c r="AD443" s="488">
        <v>18</v>
      </c>
      <c r="AF443" t="str">
        <f t="shared" si="59"/>
        <v>SI</v>
      </c>
      <c r="AG443" t="str">
        <f t="shared" si="60"/>
        <v>SI</v>
      </c>
      <c r="AH443" t="str">
        <f t="shared" si="61"/>
        <v>SI</v>
      </c>
      <c r="AI443" t="str">
        <f t="shared" si="62"/>
        <v>SI</v>
      </c>
    </row>
    <row r="444" spans="6:35" ht="15.75" thickBot="1" x14ac:dyDescent="0.3">
      <c r="F444" s="499">
        <v>27</v>
      </c>
      <c r="G444" s="499">
        <v>12</v>
      </c>
      <c r="H444" s="498">
        <f t="shared" si="54"/>
        <v>0</v>
      </c>
      <c r="K444" s="498">
        <f t="shared" si="55"/>
        <v>3</v>
      </c>
      <c r="N444" s="498">
        <f t="shared" si="56"/>
        <v>5</v>
      </c>
      <c r="Q444" s="487">
        <f t="shared" si="57"/>
        <v>19</v>
      </c>
      <c r="W444">
        <f t="shared" si="58"/>
        <v>27</v>
      </c>
      <c r="Y444" s="497">
        <v>27</v>
      </c>
      <c r="Z444" s="497">
        <v>12</v>
      </c>
      <c r="AA444" s="491">
        <v>0</v>
      </c>
      <c r="AB444" s="490">
        <v>3</v>
      </c>
      <c r="AC444" s="489">
        <v>5</v>
      </c>
      <c r="AD444" s="488">
        <v>19</v>
      </c>
      <c r="AF444" t="str">
        <f t="shared" si="59"/>
        <v>SI</v>
      </c>
      <c r="AG444" t="str">
        <f t="shared" si="60"/>
        <v>SI</v>
      </c>
      <c r="AH444" t="str">
        <f t="shared" si="61"/>
        <v>SI</v>
      </c>
      <c r="AI444" t="str">
        <f t="shared" si="62"/>
        <v>SI</v>
      </c>
    </row>
    <row r="445" spans="6:35" ht="15.75" thickBot="1" x14ac:dyDescent="0.3">
      <c r="F445" s="499">
        <v>28</v>
      </c>
      <c r="G445" s="499">
        <v>12</v>
      </c>
      <c r="H445" s="498">
        <f t="shared" si="54"/>
        <v>0</v>
      </c>
      <c r="K445" s="498">
        <f t="shared" si="55"/>
        <v>3</v>
      </c>
      <c r="N445" s="498">
        <f t="shared" si="56"/>
        <v>5</v>
      </c>
      <c r="Q445" s="487">
        <f t="shared" si="57"/>
        <v>20</v>
      </c>
      <c r="W445">
        <f t="shared" si="58"/>
        <v>28</v>
      </c>
      <c r="Y445" s="497">
        <v>28</v>
      </c>
      <c r="Z445" s="497">
        <v>12</v>
      </c>
      <c r="AA445" s="491">
        <v>0</v>
      </c>
      <c r="AB445" s="490">
        <v>3</v>
      </c>
      <c r="AC445" s="489">
        <v>5</v>
      </c>
      <c r="AD445" s="488">
        <v>20</v>
      </c>
      <c r="AF445" t="str">
        <f t="shared" si="59"/>
        <v>SI</v>
      </c>
      <c r="AG445" t="str">
        <f t="shared" si="60"/>
        <v>SI</v>
      </c>
      <c r="AH445" t="str">
        <f t="shared" si="61"/>
        <v>SI</v>
      </c>
      <c r="AI445" t="str">
        <f t="shared" si="62"/>
        <v>SI</v>
      </c>
    </row>
    <row r="446" spans="6:35" ht="15.75" thickBot="1" x14ac:dyDescent="0.3">
      <c r="F446" s="499">
        <v>29</v>
      </c>
      <c r="G446" s="499">
        <v>12</v>
      </c>
      <c r="H446" s="498">
        <f t="shared" si="54"/>
        <v>0</v>
      </c>
      <c r="K446" s="498">
        <f t="shared" si="55"/>
        <v>3</v>
      </c>
      <c r="N446" s="498">
        <f t="shared" si="56"/>
        <v>5</v>
      </c>
      <c r="Q446" s="487">
        <f t="shared" si="57"/>
        <v>21</v>
      </c>
      <c r="W446">
        <f t="shared" si="58"/>
        <v>29</v>
      </c>
      <c r="Y446" s="497">
        <v>29</v>
      </c>
      <c r="Z446" s="497">
        <v>12</v>
      </c>
      <c r="AA446" s="491">
        <v>0</v>
      </c>
      <c r="AB446" s="490">
        <v>3</v>
      </c>
      <c r="AC446" s="489">
        <v>5</v>
      </c>
      <c r="AD446" s="488">
        <v>21</v>
      </c>
      <c r="AF446" t="str">
        <f t="shared" si="59"/>
        <v>SI</v>
      </c>
      <c r="AG446" t="str">
        <f t="shared" si="60"/>
        <v>SI</v>
      </c>
      <c r="AH446" t="str">
        <f t="shared" si="61"/>
        <v>SI</v>
      </c>
      <c r="AI446" t="str">
        <f t="shared" si="62"/>
        <v>SI</v>
      </c>
    </row>
    <row r="447" spans="6:35" ht="15.75" thickBot="1" x14ac:dyDescent="0.3">
      <c r="F447" s="499">
        <v>30</v>
      </c>
      <c r="G447" s="499">
        <v>12</v>
      </c>
      <c r="H447" s="498">
        <f t="shared" si="54"/>
        <v>0</v>
      </c>
      <c r="K447" s="498">
        <f t="shared" si="55"/>
        <v>3</v>
      </c>
      <c r="N447" s="498">
        <f t="shared" si="56"/>
        <v>5</v>
      </c>
      <c r="Q447" s="487">
        <f t="shared" si="57"/>
        <v>22</v>
      </c>
      <c r="W447">
        <f t="shared" si="58"/>
        <v>30</v>
      </c>
      <c r="Y447" s="497">
        <v>30</v>
      </c>
      <c r="Z447" s="497">
        <v>12</v>
      </c>
      <c r="AA447" s="491">
        <v>0</v>
      </c>
      <c r="AB447" s="490">
        <v>3</v>
      </c>
      <c r="AC447" s="489">
        <v>5</v>
      </c>
      <c r="AD447" s="488">
        <v>22</v>
      </c>
      <c r="AF447" t="str">
        <f t="shared" si="59"/>
        <v>SI</v>
      </c>
      <c r="AG447" t="str">
        <f t="shared" si="60"/>
        <v>SI</v>
      </c>
      <c r="AH447" t="str">
        <f t="shared" si="61"/>
        <v>SI</v>
      </c>
      <c r="AI447" t="str">
        <f t="shared" si="62"/>
        <v>SI</v>
      </c>
    </row>
    <row r="448" spans="6:35" ht="15.75" thickBot="1" x14ac:dyDescent="0.3">
      <c r="F448" s="499">
        <v>31</v>
      </c>
      <c r="G448" s="499">
        <v>12</v>
      </c>
      <c r="H448" s="498">
        <f t="shared" si="54"/>
        <v>0</v>
      </c>
      <c r="K448" s="498">
        <f t="shared" si="55"/>
        <v>3</v>
      </c>
      <c r="N448" s="498">
        <f t="shared" si="56"/>
        <v>5</v>
      </c>
      <c r="Q448" s="487">
        <f t="shared" si="57"/>
        <v>22</v>
      </c>
      <c r="W448">
        <f t="shared" si="58"/>
        <v>30</v>
      </c>
      <c r="Y448" s="497">
        <v>31</v>
      </c>
      <c r="Z448" s="497">
        <v>12</v>
      </c>
      <c r="AA448" s="491">
        <v>0</v>
      </c>
      <c r="AB448" s="490">
        <v>3</v>
      </c>
      <c r="AC448" s="489">
        <v>5</v>
      </c>
      <c r="AD448" s="488">
        <v>23</v>
      </c>
      <c r="AF448" t="str">
        <f t="shared" si="59"/>
        <v>SI</v>
      </c>
      <c r="AG448" t="str">
        <f t="shared" si="60"/>
        <v>SI</v>
      </c>
      <c r="AH448" t="str">
        <f t="shared" si="61"/>
        <v>SI</v>
      </c>
      <c r="AI448" t="str">
        <f t="shared" si="62"/>
        <v>NO</v>
      </c>
    </row>
    <row r="449" spans="6:35" ht="15.75" thickBot="1" x14ac:dyDescent="0.3">
      <c r="F449" s="499">
        <v>32</v>
      </c>
      <c r="G449" s="499">
        <v>12</v>
      </c>
      <c r="H449" s="498">
        <f t="shared" si="54"/>
        <v>0</v>
      </c>
      <c r="K449" s="498">
        <f t="shared" si="55"/>
        <v>3</v>
      </c>
      <c r="N449" s="498">
        <f t="shared" si="56"/>
        <v>5</v>
      </c>
      <c r="Q449" s="487">
        <f t="shared" si="57"/>
        <v>22</v>
      </c>
      <c r="W449">
        <f t="shared" si="58"/>
        <v>30</v>
      </c>
      <c r="Y449" s="497">
        <v>32</v>
      </c>
      <c r="Z449" s="497">
        <v>12</v>
      </c>
      <c r="AA449" s="491">
        <v>0</v>
      </c>
      <c r="AB449" s="490">
        <v>3</v>
      </c>
      <c r="AC449" s="489">
        <v>5</v>
      </c>
      <c r="AD449" s="488">
        <v>24</v>
      </c>
      <c r="AF449" t="str">
        <f t="shared" si="59"/>
        <v>SI</v>
      </c>
      <c r="AG449" t="str">
        <f t="shared" si="60"/>
        <v>SI</v>
      </c>
      <c r="AH449" t="str">
        <f t="shared" si="61"/>
        <v>SI</v>
      </c>
      <c r="AI449" t="str">
        <f t="shared" si="62"/>
        <v>NO</v>
      </c>
    </row>
    <row r="450" spans="6:35" ht="15.75" thickBot="1" x14ac:dyDescent="0.3">
      <c r="F450" s="496">
        <v>33</v>
      </c>
      <c r="G450" s="496">
        <v>12</v>
      </c>
      <c r="H450" s="495">
        <f t="shared" si="54"/>
        <v>0</v>
      </c>
      <c r="I450" s="494"/>
      <c r="J450" s="494"/>
      <c r="K450" s="495">
        <f t="shared" si="55"/>
        <v>3</v>
      </c>
      <c r="L450" s="494"/>
      <c r="M450" s="494"/>
      <c r="N450" s="495">
        <f t="shared" si="56"/>
        <v>5</v>
      </c>
      <c r="O450" s="494"/>
      <c r="P450" s="494"/>
      <c r="Q450" s="493">
        <f t="shared" si="57"/>
        <v>22</v>
      </c>
      <c r="W450">
        <f t="shared" si="58"/>
        <v>30</v>
      </c>
      <c r="Y450" s="497">
        <v>33</v>
      </c>
      <c r="Z450" s="497">
        <v>12</v>
      </c>
      <c r="AA450" s="491">
        <v>0</v>
      </c>
      <c r="AB450" s="490">
        <v>3</v>
      </c>
      <c r="AC450" s="489">
        <v>5</v>
      </c>
      <c r="AD450" s="488">
        <v>25</v>
      </c>
      <c r="AF450" t="str">
        <f t="shared" si="59"/>
        <v>SI</v>
      </c>
      <c r="AG450" t="str">
        <f t="shared" si="60"/>
        <v>SI</v>
      </c>
      <c r="AH450" t="str">
        <f t="shared" si="61"/>
        <v>SI</v>
      </c>
      <c r="AI450" t="str">
        <f t="shared" si="62"/>
        <v>NO</v>
      </c>
    </row>
    <row r="451" spans="6:35" ht="16.5" thickTop="1" thickBot="1" x14ac:dyDescent="0.3">
      <c r="F451" s="499">
        <v>0</v>
      </c>
      <c r="G451" s="499">
        <v>12</v>
      </c>
      <c r="H451" s="498">
        <f t="shared" si="54"/>
        <v>0</v>
      </c>
      <c r="K451" s="498">
        <f t="shared" si="55"/>
        <v>0</v>
      </c>
      <c r="N451" s="498">
        <f t="shared" si="56"/>
        <v>0</v>
      </c>
      <c r="Q451" s="487">
        <f t="shared" si="57"/>
        <v>0</v>
      </c>
      <c r="W451">
        <f t="shared" si="58"/>
        <v>0</v>
      </c>
      <c r="Y451" s="497">
        <v>0</v>
      </c>
      <c r="Z451" s="497">
        <v>12</v>
      </c>
      <c r="AA451" s="491">
        <v>0</v>
      </c>
      <c r="AB451" s="490">
        <v>0</v>
      </c>
      <c r="AC451" s="489">
        <v>0</v>
      </c>
      <c r="AD451" s="488">
        <v>0</v>
      </c>
      <c r="AF451" t="str">
        <f t="shared" si="59"/>
        <v>SI</v>
      </c>
      <c r="AG451" t="str">
        <f t="shared" si="60"/>
        <v>SI</v>
      </c>
      <c r="AH451" t="str">
        <f t="shared" si="61"/>
        <v>SI</v>
      </c>
      <c r="AI451" t="str">
        <f t="shared" si="62"/>
        <v>SI</v>
      </c>
    </row>
    <row r="452" spans="6:35" ht="15.75" thickBot="1" x14ac:dyDescent="0.3">
      <c r="F452" s="499">
        <v>1</v>
      </c>
      <c r="G452" s="499">
        <v>12</v>
      </c>
      <c r="H452" s="498">
        <f t="shared" si="54"/>
        <v>0</v>
      </c>
      <c r="K452" s="498">
        <f t="shared" si="55"/>
        <v>1</v>
      </c>
      <c r="N452" s="498">
        <f t="shared" si="56"/>
        <v>0</v>
      </c>
      <c r="Q452" s="487">
        <f t="shared" si="57"/>
        <v>0</v>
      </c>
      <c r="W452">
        <f t="shared" si="58"/>
        <v>1</v>
      </c>
      <c r="Y452" s="497">
        <v>1</v>
      </c>
      <c r="Z452" s="497">
        <v>12</v>
      </c>
      <c r="AA452" s="491">
        <v>0</v>
      </c>
      <c r="AB452" s="490">
        <v>1</v>
      </c>
      <c r="AC452" s="489">
        <v>0</v>
      </c>
      <c r="AD452" s="488">
        <v>0</v>
      </c>
      <c r="AF452" t="str">
        <f t="shared" si="59"/>
        <v>SI</v>
      </c>
      <c r="AG452" t="str">
        <f t="shared" si="60"/>
        <v>SI</v>
      </c>
      <c r="AH452" t="str">
        <f t="shared" si="61"/>
        <v>SI</v>
      </c>
      <c r="AI452" t="str">
        <f t="shared" si="62"/>
        <v>SI</v>
      </c>
    </row>
    <row r="453" spans="6:35" ht="15.75" thickBot="1" x14ac:dyDescent="0.3">
      <c r="F453" s="499">
        <v>2</v>
      </c>
      <c r="G453" s="499">
        <v>12</v>
      </c>
      <c r="H453" s="498">
        <f t="shared" si="54"/>
        <v>0</v>
      </c>
      <c r="K453" s="498">
        <f t="shared" si="55"/>
        <v>2</v>
      </c>
      <c r="N453" s="498">
        <f t="shared" si="56"/>
        <v>0</v>
      </c>
      <c r="Q453" s="487">
        <f t="shared" si="57"/>
        <v>0</v>
      </c>
      <c r="W453">
        <f t="shared" si="58"/>
        <v>2</v>
      </c>
      <c r="Y453" s="497">
        <v>2</v>
      </c>
      <c r="Z453" s="497">
        <v>12</v>
      </c>
      <c r="AA453" s="491">
        <v>0</v>
      </c>
      <c r="AB453" s="490">
        <v>2</v>
      </c>
      <c r="AC453" s="489">
        <v>0</v>
      </c>
      <c r="AD453" s="488">
        <v>0</v>
      </c>
      <c r="AF453" t="str">
        <f t="shared" si="59"/>
        <v>SI</v>
      </c>
      <c r="AG453" t="str">
        <f t="shared" si="60"/>
        <v>SI</v>
      </c>
      <c r="AH453" t="str">
        <f t="shared" si="61"/>
        <v>SI</v>
      </c>
      <c r="AI453" t="str">
        <f t="shared" si="62"/>
        <v>SI</v>
      </c>
    </row>
    <row r="454" spans="6:35" ht="15.75" thickBot="1" x14ac:dyDescent="0.3">
      <c r="F454" s="499">
        <v>3</v>
      </c>
      <c r="G454" s="499">
        <v>12</v>
      </c>
      <c r="H454" s="498">
        <f t="shared" si="54"/>
        <v>0</v>
      </c>
      <c r="K454" s="498">
        <f t="shared" si="55"/>
        <v>3</v>
      </c>
      <c r="N454" s="498">
        <f t="shared" si="56"/>
        <v>0</v>
      </c>
      <c r="Q454" s="487">
        <f t="shared" si="57"/>
        <v>0</v>
      </c>
      <c r="W454">
        <f t="shared" si="58"/>
        <v>3</v>
      </c>
      <c r="Y454" s="497">
        <v>3</v>
      </c>
      <c r="Z454" s="497">
        <v>12</v>
      </c>
      <c r="AA454" s="491">
        <v>0</v>
      </c>
      <c r="AB454" s="490">
        <v>3</v>
      </c>
      <c r="AC454" s="489">
        <v>0</v>
      </c>
      <c r="AD454" s="488">
        <v>0</v>
      </c>
      <c r="AF454" t="str">
        <f t="shared" si="59"/>
        <v>SI</v>
      </c>
      <c r="AG454" t="str">
        <f t="shared" si="60"/>
        <v>SI</v>
      </c>
      <c r="AH454" t="str">
        <f t="shared" si="61"/>
        <v>SI</v>
      </c>
      <c r="AI454" t="str">
        <f t="shared" si="62"/>
        <v>SI</v>
      </c>
    </row>
    <row r="455" spans="6:35" ht="15.75" thickBot="1" x14ac:dyDescent="0.3">
      <c r="F455" s="499">
        <v>4</v>
      </c>
      <c r="G455" s="499">
        <v>11</v>
      </c>
      <c r="H455" s="498">
        <f t="shared" si="54"/>
        <v>0</v>
      </c>
      <c r="K455" s="498">
        <f t="shared" si="55"/>
        <v>4</v>
      </c>
      <c r="N455" s="498">
        <f t="shared" si="56"/>
        <v>0</v>
      </c>
      <c r="Q455" s="487">
        <f t="shared" si="57"/>
        <v>0</v>
      </c>
      <c r="W455">
        <f t="shared" si="58"/>
        <v>4</v>
      </c>
      <c r="Y455" s="497">
        <v>4</v>
      </c>
      <c r="Z455" s="497">
        <v>11</v>
      </c>
      <c r="AA455" s="491">
        <v>0</v>
      </c>
      <c r="AB455" s="490">
        <v>4</v>
      </c>
      <c r="AC455" s="489">
        <v>0</v>
      </c>
      <c r="AD455" s="488">
        <v>0</v>
      </c>
      <c r="AF455" t="str">
        <f t="shared" si="59"/>
        <v>SI</v>
      </c>
      <c r="AG455" t="str">
        <f t="shared" si="60"/>
        <v>SI</v>
      </c>
      <c r="AH455" t="str">
        <f t="shared" si="61"/>
        <v>SI</v>
      </c>
      <c r="AI455" t="str">
        <f t="shared" si="62"/>
        <v>SI</v>
      </c>
    </row>
    <row r="456" spans="6:35" ht="15.75" thickBot="1" x14ac:dyDescent="0.3">
      <c r="F456" s="499">
        <v>5</v>
      </c>
      <c r="G456" s="499">
        <v>11</v>
      </c>
      <c r="H456" s="498">
        <f t="shared" si="54"/>
        <v>0</v>
      </c>
      <c r="K456" s="498">
        <f t="shared" si="55"/>
        <v>4</v>
      </c>
      <c r="N456" s="498">
        <f t="shared" si="56"/>
        <v>1</v>
      </c>
      <c r="Q456" s="487">
        <f t="shared" si="57"/>
        <v>0</v>
      </c>
      <c r="W456">
        <f t="shared" si="58"/>
        <v>5</v>
      </c>
      <c r="Y456" s="497">
        <v>5</v>
      </c>
      <c r="Z456" s="497">
        <v>11</v>
      </c>
      <c r="AA456" s="491">
        <v>0</v>
      </c>
      <c r="AB456" s="490">
        <v>5</v>
      </c>
      <c r="AC456" s="489">
        <v>0</v>
      </c>
      <c r="AD456" s="488">
        <v>0</v>
      </c>
      <c r="AF456" t="str">
        <f t="shared" si="59"/>
        <v>SI</v>
      </c>
      <c r="AG456" t="str">
        <f t="shared" si="60"/>
        <v>NO</v>
      </c>
      <c r="AH456" t="str">
        <f t="shared" si="61"/>
        <v>NO</v>
      </c>
      <c r="AI456" t="str">
        <f t="shared" si="62"/>
        <v>SI</v>
      </c>
    </row>
    <row r="457" spans="6:35" ht="15.75" thickBot="1" x14ac:dyDescent="0.3">
      <c r="F457" s="499">
        <v>6</v>
      </c>
      <c r="G457" s="499">
        <v>11</v>
      </c>
      <c r="H457" s="498">
        <f t="shared" si="54"/>
        <v>0</v>
      </c>
      <c r="K457" s="498">
        <f t="shared" si="55"/>
        <v>4</v>
      </c>
      <c r="N457" s="498">
        <f t="shared" si="56"/>
        <v>2</v>
      </c>
      <c r="Q457" s="487">
        <f t="shared" si="57"/>
        <v>0</v>
      </c>
      <c r="W457">
        <f t="shared" si="58"/>
        <v>6</v>
      </c>
      <c r="Y457" s="497">
        <v>6</v>
      </c>
      <c r="Z457" s="497">
        <v>11</v>
      </c>
      <c r="AA457" s="491">
        <v>0</v>
      </c>
      <c r="AB457" s="490">
        <v>6</v>
      </c>
      <c r="AC457" s="489">
        <v>0</v>
      </c>
      <c r="AD457" s="488">
        <v>0</v>
      </c>
      <c r="AF457" t="str">
        <f t="shared" si="59"/>
        <v>SI</v>
      </c>
      <c r="AG457" t="str">
        <f t="shared" si="60"/>
        <v>NO</v>
      </c>
      <c r="AH457" t="str">
        <f t="shared" si="61"/>
        <v>NO</v>
      </c>
      <c r="AI457" t="str">
        <f t="shared" si="62"/>
        <v>SI</v>
      </c>
    </row>
    <row r="458" spans="6:35" ht="15.75" thickBot="1" x14ac:dyDescent="0.3">
      <c r="F458" s="499">
        <v>7</v>
      </c>
      <c r="G458" s="499">
        <v>11</v>
      </c>
      <c r="H458" s="498">
        <f t="shared" si="54"/>
        <v>0</v>
      </c>
      <c r="K458" s="498">
        <f t="shared" si="55"/>
        <v>4</v>
      </c>
      <c r="N458" s="498">
        <f t="shared" si="56"/>
        <v>3</v>
      </c>
      <c r="Q458" s="487">
        <f t="shared" si="57"/>
        <v>0</v>
      </c>
      <c r="W458">
        <f t="shared" si="58"/>
        <v>7</v>
      </c>
      <c r="Y458" s="497">
        <v>7</v>
      </c>
      <c r="Z458" s="497">
        <v>11</v>
      </c>
      <c r="AA458" s="491">
        <v>0</v>
      </c>
      <c r="AB458" s="490">
        <v>7</v>
      </c>
      <c r="AC458" s="489">
        <v>0</v>
      </c>
      <c r="AD458" s="488">
        <v>0</v>
      </c>
      <c r="AF458" t="str">
        <f t="shared" si="59"/>
        <v>SI</v>
      </c>
      <c r="AG458" t="str">
        <f t="shared" si="60"/>
        <v>NO</v>
      </c>
      <c r="AH458" t="str">
        <f t="shared" si="61"/>
        <v>NO</v>
      </c>
      <c r="AI458" t="str">
        <f t="shared" si="62"/>
        <v>SI</v>
      </c>
    </row>
    <row r="459" spans="6:35" ht="15.75" thickBot="1" x14ac:dyDescent="0.3">
      <c r="F459" s="499">
        <v>8</v>
      </c>
      <c r="G459" s="499">
        <v>11</v>
      </c>
      <c r="H459" s="498">
        <f t="shared" ref="H459:H522" si="63">IF(G459&lt;3,
IF(G459+F459&lt;=3,F459,3-G459),
0)</f>
        <v>0</v>
      </c>
      <c r="K459" s="498">
        <f t="shared" ref="K459:K522" si="64">IF(AND(G459&gt;=3,G459&lt;15),
IF(G459+F459&lt;=15,F459,15-G459),
IF(AND(G459&lt;3,G459+F459&gt;3),IF(F459-H459&lt;=12,F459-H459,12),0) )</f>
        <v>4</v>
      </c>
      <c r="N459" s="498">
        <f t="shared" ref="N459:N522" si="65">IF(AND(G459&gt;=15,G459&lt;20),
IF(G459+F459&lt;=20,F459,20-G459),
IF(AND(G459&lt;15,G459+F459&gt;15),       IF((F459-H459-K459)&lt;=5,   F459-H459-K459,5    ),0)  )</f>
        <v>4</v>
      </c>
      <c r="Q459" s="487">
        <f t="shared" ref="Q459:Q522" si="66">IF(AND(G459&gt;=20),
IF(F459&gt;30,30,F459),
IF(AND(G459&lt;20,G459+F459&gt;20),IF((F459-H459-K459-N459)&gt;=(30-H459-K459-N459),30-H459-K459-N459,F459-H459-K459-N459),0))</f>
        <v>0</v>
      </c>
      <c r="W459">
        <f t="shared" ref="W459:W522" si="67">SUM(H459+K459+N459+Q459)</f>
        <v>8</v>
      </c>
      <c r="Y459" s="497">
        <v>8</v>
      </c>
      <c r="Z459" s="497">
        <v>11</v>
      </c>
      <c r="AA459" s="491">
        <v>0</v>
      </c>
      <c r="AB459" s="490">
        <v>4</v>
      </c>
      <c r="AC459" s="489">
        <v>4</v>
      </c>
      <c r="AD459" s="488">
        <v>0</v>
      </c>
      <c r="AF459" t="str">
        <f t="shared" ref="AF459:AF522" si="68">IF(AA459=H459,"SI","NO")</f>
        <v>SI</v>
      </c>
      <c r="AG459" t="str">
        <f t="shared" ref="AG459:AG522" si="69">IF(K459=AB459,"SI","NO")</f>
        <v>SI</v>
      </c>
      <c r="AH459" t="str">
        <f t="shared" ref="AH459:AH522" si="70">IF(N459=AC459,"SI","NO")</f>
        <v>SI</v>
      </c>
      <c r="AI459" t="str">
        <f t="shared" ref="AI459:AI522" si="71">IF(Q459=AD459,"SI","NO")</f>
        <v>SI</v>
      </c>
    </row>
    <row r="460" spans="6:35" ht="15.75" thickBot="1" x14ac:dyDescent="0.3">
      <c r="F460" s="499">
        <v>9</v>
      </c>
      <c r="G460" s="499">
        <v>11</v>
      </c>
      <c r="H460" s="498">
        <f t="shared" si="63"/>
        <v>0</v>
      </c>
      <c r="K460" s="498">
        <f t="shared" si="64"/>
        <v>4</v>
      </c>
      <c r="N460" s="498">
        <f t="shared" si="65"/>
        <v>5</v>
      </c>
      <c r="Q460" s="487">
        <f t="shared" si="66"/>
        <v>0</v>
      </c>
      <c r="W460">
        <f t="shared" si="67"/>
        <v>9</v>
      </c>
      <c r="Y460" s="497">
        <v>9</v>
      </c>
      <c r="Z460" s="497">
        <v>11</v>
      </c>
      <c r="AA460" s="491">
        <v>0</v>
      </c>
      <c r="AB460" s="490">
        <v>4</v>
      </c>
      <c r="AC460" s="489">
        <v>5</v>
      </c>
      <c r="AD460" s="488">
        <v>0</v>
      </c>
      <c r="AF460" t="str">
        <f t="shared" si="68"/>
        <v>SI</v>
      </c>
      <c r="AG460" t="str">
        <f t="shared" si="69"/>
        <v>SI</v>
      </c>
      <c r="AH460" t="str">
        <f t="shared" si="70"/>
        <v>SI</v>
      </c>
      <c r="AI460" t="str">
        <f t="shared" si="71"/>
        <v>SI</v>
      </c>
    </row>
    <row r="461" spans="6:35" ht="15.75" thickBot="1" x14ac:dyDescent="0.3">
      <c r="F461" s="499">
        <v>10</v>
      </c>
      <c r="G461" s="499">
        <v>11</v>
      </c>
      <c r="H461" s="498">
        <f t="shared" si="63"/>
        <v>0</v>
      </c>
      <c r="K461" s="498">
        <f t="shared" si="64"/>
        <v>4</v>
      </c>
      <c r="N461" s="498">
        <f t="shared" si="65"/>
        <v>5</v>
      </c>
      <c r="Q461" s="487">
        <f t="shared" si="66"/>
        <v>1</v>
      </c>
      <c r="W461">
        <f t="shared" si="67"/>
        <v>10</v>
      </c>
      <c r="Y461" s="497">
        <v>10</v>
      </c>
      <c r="Z461" s="497">
        <v>11</v>
      </c>
      <c r="AA461" s="491">
        <v>0</v>
      </c>
      <c r="AB461" s="490">
        <v>4</v>
      </c>
      <c r="AC461" s="489">
        <v>5</v>
      </c>
      <c r="AD461" s="488">
        <v>1</v>
      </c>
      <c r="AF461" t="str">
        <f t="shared" si="68"/>
        <v>SI</v>
      </c>
      <c r="AG461" t="str">
        <f t="shared" si="69"/>
        <v>SI</v>
      </c>
      <c r="AH461" t="str">
        <f t="shared" si="70"/>
        <v>SI</v>
      </c>
      <c r="AI461" t="str">
        <f t="shared" si="71"/>
        <v>SI</v>
      </c>
    </row>
    <row r="462" spans="6:35" ht="15.75" thickBot="1" x14ac:dyDescent="0.3">
      <c r="F462" s="499">
        <v>11</v>
      </c>
      <c r="G462" s="499">
        <v>11</v>
      </c>
      <c r="H462" s="498">
        <f t="shared" si="63"/>
        <v>0</v>
      </c>
      <c r="K462" s="498">
        <f t="shared" si="64"/>
        <v>4</v>
      </c>
      <c r="N462" s="498">
        <f t="shared" si="65"/>
        <v>5</v>
      </c>
      <c r="Q462" s="487">
        <f t="shared" si="66"/>
        <v>2</v>
      </c>
      <c r="W462">
        <f t="shared" si="67"/>
        <v>11</v>
      </c>
      <c r="Y462" s="497">
        <v>11</v>
      </c>
      <c r="Z462" s="497">
        <v>11</v>
      </c>
      <c r="AA462" s="491">
        <v>0</v>
      </c>
      <c r="AB462" s="490">
        <v>4</v>
      </c>
      <c r="AC462" s="489">
        <v>5</v>
      </c>
      <c r="AD462" s="488">
        <v>2</v>
      </c>
      <c r="AF462" t="str">
        <f t="shared" si="68"/>
        <v>SI</v>
      </c>
      <c r="AG462" t="str">
        <f t="shared" si="69"/>
        <v>SI</v>
      </c>
      <c r="AH462" t="str">
        <f t="shared" si="70"/>
        <v>SI</v>
      </c>
      <c r="AI462" t="str">
        <f t="shared" si="71"/>
        <v>SI</v>
      </c>
    </row>
    <row r="463" spans="6:35" ht="15.75" thickBot="1" x14ac:dyDescent="0.3">
      <c r="F463" s="499">
        <v>12</v>
      </c>
      <c r="G463" s="499">
        <v>11</v>
      </c>
      <c r="H463" s="498">
        <f t="shared" si="63"/>
        <v>0</v>
      </c>
      <c r="K463" s="498">
        <f t="shared" si="64"/>
        <v>4</v>
      </c>
      <c r="N463" s="498">
        <f t="shared" si="65"/>
        <v>5</v>
      </c>
      <c r="Q463" s="487">
        <f t="shared" si="66"/>
        <v>3</v>
      </c>
      <c r="W463">
        <f t="shared" si="67"/>
        <v>12</v>
      </c>
      <c r="Y463" s="497">
        <v>12</v>
      </c>
      <c r="Z463" s="497">
        <v>11</v>
      </c>
      <c r="AA463" s="491">
        <v>0</v>
      </c>
      <c r="AB463" s="490">
        <v>4</v>
      </c>
      <c r="AC463" s="489">
        <v>5</v>
      </c>
      <c r="AD463" s="488">
        <v>3</v>
      </c>
      <c r="AF463" t="str">
        <f t="shared" si="68"/>
        <v>SI</v>
      </c>
      <c r="AG463" t="str">
        <f t="shared" si="69"/>
        <v>SI</v>
      </c>
      <c r="AH463" t="str">
        <f t="shared" si="70"/>
        <v>SI</v>
      </c>
      <c r="AI463" t="str">
        <f t="shared" si="71"/>
        <v>SI</v>
      </c>
    </row>
    <row r="464" spans="6:35" ht="15.75" thickBot="1" x14ac:dyDescent="0.3">
      <c r="F464" s="499">
        <v>13</v>
      </c>
      <c r="G464" s="499">
        <v>11</v>
      </c>
      <c r="H464" s="498">
        <f t="shared" si="63"/>
        <v>0</v>
      </c>
      <c r="K464" s="498">
        <f t="shared" si="64"/>
        <v>4</v>
      </c>
      <c r="N464" s="498">
        <f t="shared" si="65"/>
        <v>5</v>
      </c>
      <c r="Q464" s="487">
        <f t="shared" si="66"/>
        <v>4</v>
      </c>
      <c r="W464">
        <f t="shared" si="67"/>
        <v>13</v>
      </c>
      <c r="Y464" s="497">
        <v>13</v>
      </c>
      <c r="Z464" s="497">
        <v>11</v>
      </c>
      <c r="AA464" s="491">
        <v>0</v>
      </c>
      <c r="AB464" s="490">
        <v>4</v>
      </c>
      <c r="AC464" s="489">
        <v>5</v>
      </c>
      <c r="AD464" s="488">
        <v>4</v>
      </c>
      <c r="AF464" t="str">
        <f t="shared" si="68"/>
        <v>SI</v>
      </c>
      <c r="AG464" t="str">
        <f t="shared" si="69"/>
        <v>SI</v>
      </c>
      <c r="AH464" t="str">
        <f t="shared" si="70"/>
        <v>SI</v>
      </c>
      <c r="AI464" t="str">
        <f t="shared" si="71"/>
        <v>SI</v>
      </c>
    </row>
    <row r="465" spans="6:35" ht="15.75" thickBot="1" x14ac:dyDescent="0.3">
      <c r="F465" s="499">
        <v>14</v>
      </c>
      <c r="G465" s="499">
        <v>11</v>
      </c>
      <c r="H465" s="498">
        <f t="shared" si="63"/>
        <v>0</v>
      </c>
      <c r="K465" s="498">
        <f t="shared" si="64"/>
        <v>4</v>
      </c>
      <c r="N465" s="498">
        <f t="shared" si="65"/>
        <v>5</v>
      </c>
      <c r="Q465" s="487">
        <f t="shared" si="66"/>
        <v>5</v>
      </c>
      <c r="W465">
        <f t="shared" si="67"/>
        <v>14</v>
      </c>
      <c r="Y465" s="497">
        <v>14</v>
      </c>
      <c r="Z465" s="497">
        <v>11</v>
      </c>
      <c r="AA465" s="491">
        <v>0</v>
      </c>
      <c r="AB465" s="490">
        <v>4</v>
      </c>
      <c r="AC465" s="489">
        <v>5</v>
      </c>
      <c r="AD465" s="488">
        <v>5</v>
      </c>
      <c r="AF465" t="str">
        <f t="shared" si="68"/>
        <v>SI</v>
      </c>
      <c r="AG465" t="str">
        <f t="shared" si="69"/>
        <v>SI</v>
      </c>
      <c r="AH465" t="str">
        <f t="shared" si="70"/>
        <v>SI</v>
      </c>
      <c r="AI465" t="str">
        <f t="shared" si="71"/>
        <v>SI</v>
      </c>
    </row>
    <row r="466" spans="6:35" ht="15.75" thickBot="1" x14ac:dyDescent="0.3">
      <c r="F466" s="499">
        <v>15</v>
      </c>
      <c r="G466" s="499">
        <v>11</v>
      </c>
      <c r="H466" s="498">
        <f t="shared" si="63"/>
        <v>0</v>
      </c>
      <c r="K466" s="498">
        <f t="shared" si="64"/>
        <v>4</v>
      </c>
      <c r="N466" s="498">
        <f t="shared" si="65"/>
        <v>5</v>
      </c>
      <c r="Q466" s="487">
        <f t="shared" si="66"/>
        <v>6</v>
      </c>
      <c r="W466">
        <f t="shared" si="67"/>
        <v>15</v>
      </c>
      <c r="Y466" s="497">
        <v>15</v>
      </c>
      <c r="Z466" s="497">
        <v>11</v>
      </c>
      <c r="AA466" s="491">
        <v>0</v>
      </c>
      <c r="AB466" s="490">
        <v>4</v>
      </c>
      <c r="AC466" s="489">
        <v>5</v>
      </c>
      <c r="AD466" s="488">
        <v>6</v>
      </c>
      <c r="AF466" t="str">
        <f t="shared" si="68"/>
        <v>SI</v>
      </c>
      <c r="AG466" t="str">
        <f t="shared" si="69"/>
        <v>SI</v>
      </c>
      <c r="AH466" t="str">
        <f t="shared" si="70"/>
        <v>SI</v>
      </c>
      <c r="AI466" t="str">
        <f t="shared" si="71"/>
        <v>SI</v>
      </c>
    </row>
    <row r="467" spans="6:35" ht="15.75" thickBot="1" x14ac:dyDescent="0.3">
      <c r="F467" s="499">
        <v>16</v>
      </c>
      <c r="G467" s="499">
        <v>11</v>
      </c>
      <c r="H467" s="498">
        <f t="shared" si="63"/>
        <v>0</v>
      </c>
      <c r="K467" s="498">
        <f t="shared" si="64"/>
        <v>4</v>
      </c>
      <c r="N467" s="498">
        <f t="shared" si="65"/>
        <v>5</v>
      </c>
      <c r="Q467" s="487">
        <f t="shared" si="66"/>
        <v>7</v>
      </c>
      <c r="W467">
        <f t="shared" si="67"/>
        <v>16</v>
      </c>
      <c r="Y467" s="497">
        <v>16</v>
      </c>
      <c r="Z467" s="497">
        <v>11</v>
      </c>
      <c r="AA467" s="491">
        <v>0</v>
      </c>
      <c r="AB467" s="490">
        <v>4</v>
      </c>
      <c r="AC467" s="489">
        <v>5</v>
      </c>
      <c r="AD467" s="488">
        <v>7</v>
      </c>
      <c r="AF467" t="str">
        <f t="shared" si="68"/>
        <v>SI</v>
      </c>
      <c r="AG467" t="str">
        <f t="shared" si="69"/>
        <v>SI</v>
      </c>
      <c r="AH467" t="str">
        <f t="shared" si="70"/>
        <v>SI</v>
      </c>
      <c r="AI467" t="str">
        <f t="shared" si="71"/>
        <v>SI</v>
      </c>
    </row>
    <row r="468" spans="6:35" ht="15.75" thickBot="1" x14ac:dyDescent="0.3">
      <c r="F468" s="499">
        <v>17</v>
      </c>
      <c r="G468" s="499">
        <v>11</v>
      </c>
      <c r="H468" s="498">
        <f t="shared" si="63"/>
        <v>0</v>
      </c>
      <c r="K468" s="498">
        <f t="shared" si="64"/>
        <v>4</v>
      </c>
      <c r="N468" s="498">
        <f t="shared" si="65"/>
        <v>5</v>
      </c>
      <c r="Q468" s="487">
        <f t="shared" si="66"/>
        <v>8</v>
      </c>
      <c r="W468">
        <f t="shared" si="67"/>
        <v>17</v>
      </c>
      <c r="Y468" s="497">
        <v>17</v>
      </c>
      <c r="Z468" s="497">
        <v>11</v>
      </c>
      <c r="AA468" s="491">
        <v>0</v>
      </c>
      <c r="AB468" s="490">
        <v>4</v>
      </c>
      <c r="AC468" s="489">
        <v>5</v>
      </c>
      <c r="AD468" s="488">
        <v>8</v>
      </c>
      <c r="AF468" t="str">
        <f t="shared" si="68"/>
        <v>SI</v>
      </c>
      <c r="AG468" t="str">
        <f t="shared" si="69"/>
        <v>SI</v>
      </c>
      <c r="AH468" t="str">
        <f t="shared" si="70"/>
        <v>SI</v>
      </c>
      <c r="AI468" t="str">
        <f t="shared" si="71"/>
        <v>SI</v>
      </c>
    </row>
    <row r="469" spans="6:35" ht="15.75" thickBot="1" x14ac:dyDescent="0.3">
      <c r="F469" s="499">
        <v>18</v>
      </c>
      <c r="G469" s="499">
        <v>11</v>
      </c>
      <c r="H469" s="498">
        <f t="shared" si="63"/>
        <v>0</v>
      </c>
      <c r="K469" s="498">
        <f t="shared" si="64"/>
        <v>4</v>
      </c>
      <c r="N469" s="498">
        <f t="shared" si="65"/>
        <v>5</v>
      </c>
      <c r="Q469" s="487">
        <f t="shared" si="66"/>
        <v>9</v>
      </c>
      <c r="W469">
        <f t="shared" si="67"/>
        <v>18</v>
      </c>
      <c r="Y469" s="497">
        <v>18</v>
      </c>
      <c r="Z469" s="497">
        <v>11</v>
      </c>
      <c r="AA469" s="491">
        <v>0</v>
      </c>
      <c r="AB469" s="490">
        <v>4</v>
      </c>
      <c r="AC469" s="489">
        <v>5</v>
      </c>
      <c r="AD469" s="488">
        <v>9</v>
      </c>
      <c r="AF469" t="str">
        <f t="shared" si="68"/>
        <v>SI</v>
      </c>
      <c r="AG469" t="str">
        <f t="shared" si="69"/>
        <v>SI</v>
      </c>
      <c r="AH469" t="str">
        <f t="shared" si="70"/>
        <v>SI</v>
      </c>
      <c r="AI469" t="str">
        <f t="shared" si="71"/>
        <v>SI</v>
      </c>
    </row>
    <row r="470" spans="6:35" ht="15.75" thickBot="1" x14ac:dyDescent="0.3">
      <c r="F470" s="499">
        <v>19</v>
      </c>
      <c r="G470" s="499">
        <v>11</v>
      </c>
      <c r="H470" s="498">
        <f t="shared" si="63"/>
        <v>0</v>
      </c>
      <c r="K470" s="498">
        <f t="shared" si="64"/>
        <v>4</v>
      </c>
      <c r="N470" s="498">
        <f t="shared" si="65"/>
        <v>5</v>
      </c>
      <c r="Q470" s="487">
        <f t="shared" si="66"/>
        <v>10</v>
      </c>
      <c r="W470">
        <f t="shared" si="67"/>
        <v>19</v>
      </c>
      <c r="Y470" s="497">
        <v>19</v>
      </c>
      <c r="Z470" s="497">
        <v>11</v>
      </c>
      <c r="AA470" s="491">
        <v>0</v>
      </c>
      <c r="AB470" s="490">
        <v>4</v>
      </c>
      <c r="AC470" s="489">
        <v>5</v>
      </c>
      <c r="AD470" s="488">
        <v>10</v>
      </c>
      <c r="AF470" t="str">
        <f t="shared" si="68"/>
        <v>SI</v>
      </c>
      <c r="AG470" t="str">
        <f t="shared" si="69"/>
        <v>SI</v>
      </c>
      <c r="AH470" t="str">
        <f t="shared" si="70"/>
        <v>SI</v>
      </c>
      <c r="AI470" t="str">
        <f t="shared" si="71"/>
        <v>SI</v>
      </c>
    </row>
    <row r="471" spans="6:35" ht="15.75" thickBot="1" x14ac:dyDescent="0.3">
      <c r="F471" s="499">
        <v>20</v>
      </c>
      <c r="G471" s="499">
        <v>11</v>
      </c>
      <c r="H471" s="498">
        <f t="shared" si="63"/>
        <v>0</v>
      </c>
      <c r="K471" s="498">
        <f t="shared" si="64"/>
        <v>4</v>
      </c>
      <c r="N471" s="498">
        <f t="shared" si="65"/>
        <v>5</v>
      </c>
      <c r="Q471" s="487">
        <f t="shared" si="66"/>
        <v>11</v>
      </c>
      <c r="W471">
        <f t="shared" si="67"/>
        <v>20</v>
      </c>
      <c r="Y471" s="497">
        <v>20</v>
      </c>
      <c r="Z471" s="497">
        <v>11</v>
      </c>
      <c r="AA471" s="491">
        <v>0</v>
      </c>
      <c r="AB471" s="490">
        <v>4</v>
      </c>
      <c r="AC471" s="489">
        <v>5</v>
      </c>
      <c r="AD471" s="488">
        <v>11</v>
      </c>
      <c r="AF471" t="str">
        <f t="shared" si="68"/>
        <v>SI</v>
      </c>
      <c r="AG471" t="str">
        <f t="shared" si="69"/>
        <v>SI</v>
      </c>
      <c r="AH471" t="str">
        <f t="shared" si="70"/>
        <v>SI</v>
      </c>
      <c r="AI471" t="str">
        <f t="shared" si="71"/>
        <v>SI</v>
      </c>
    </row>
    <row r="472" spans="6:35" ht="15.75" thickBot="1" x14ac:dyDescent="0.3">
      <c r="F472" s="499">
        <v>21</v>
      </c>
      <c r="G472" s="499">
        <v>11</v>
      </c>
      <c r="H472" s="498">
        <f t="shared" si="63"/>
        <v>0</v>
      </c>
      <c r="K472" s="498">
        <f t="shared" si="64"/>
        <v>4</v>
      </c>
      <c r="N472" s="498">
        <f t="shared" si="65"/>
        <v>5</v>
      </c>
      <c r="Q472" s="487">
        <f t="shared" si="66"/>
        <v>12</v>
      </c>
      <c r="W472">
        <f t="shared" si="67"/>
        <v>21</v>
      </c>
      <c r="Y472" s="497">
        <v>21</v>
      </c>
      <c r="Z472" s="497">
        <v>11</v>
      </c>
      <c r="AA472" s="491">
        <v>0</v>
      </c>
      <c r="AB472" s="490">
        <v>4</v>
      </c>
      <c r="AC472" s="489">
        <v>5</v>
      </c>
      <c r="AD472" s="488">
        <v>12</v>
      </c>
      <c r="AF472" t="str">
        <f t="shared" si="68"/>
        <v>SI</v>
      </c>
      <c r="AG472" t="str">
        <f t="shared" si="69"/>
        <v>SI</v>
      </c>
      <c r="AH472" t="str">
        <f t="shared" si="70"/>
        <v>SI</v>
      </c>
      <c r="AI472" t="str">
        <f t="shared" si="71"/>
        <v>SI</v>
      </c>
    </row>
    <row r="473" spans="6:35" ht="15.75" thickBot="1" x14ac:dyDescent="0.3">
      <c r="F473" s="499">
        <v>22</v>
      </c>
      <c r="G473" s="499">
        <v>11</v>
      </c>
      <c r="H473" s="498">
        <f t="shared" si="63"/>
        <v>0</v>
      </c>
      <c r="K473" s="498">
        <f t="shared" si="64"/>
        <v>4</v>
      </c>
      <c r="N473" s="498">
        <f t="shared" si="65"/>
        <v>5</v>
      </c>
      <c r="Q473" s="487">
        <f t="shared" si="66"/>
        <v>13</v>
      </c>
      <c r="W473">
        <f t="shared" si="67"/>
        <v>22</v>
      </c>
      <c r="Y473" s="497">
        <v>22</v>
      </c>
      <c r="Z473" s="497">
        <v>11</v>
      </c>
      <c r="AA473" s="491">
        <v>0</v>
      </c>
      <c r="AB473" s="490">
        <v>4</v>
      </c>
      <c r="AC473" s="489">
        <v>5</v>
      </c>
      <c r="AD473" s="488">
        <v>13</v>
      </c>
      <c r="AF473" t="str">
        <f t="shared" si="68"/>
        <v>SI</v>
      </c>
      <c r="AG473" t="str">
        <f t="shared" si="69"/>
        <v>SI</v>
      </c>
      <c r="AH473" t="str">
        <f t="shared" si="70"/>
        <v>SI</v>
      </c>
      <c r="AI473" t="str">
        <f t="shared" si="71"/>
        <v>SI</v>
      </c>
    </row>
    <row r="474" spans="6:35" ht="15.75" thickBot="1" x14ac:dyDescent="0.3">
      <c r="F474" s="499">
        <v>23</v>
      </c>
      <c r="G474" s="499">
        <v>11</v>
      </c>
      <c r="H474" s="498">
        <f t="shared" si="63"/>
        <v>0</v>
      </c>
      <c r="K474" s="498">
        <f t="shared" si="64"/>
        <v>4</v>
      </c>
      <c r="N474" s="498">
        <f t="shared" si="65"/>
        <v>5</v>
      </c>
      <c r="Q474" s="487">
        <f t="shared" si="66"/>
        <v>14</v>
      </c>
      <c r="W474">
        <f t="shared" si="67"/>
        <v>23</v>
      </c>
      <c r="Y474" s="497">
        <v>23</v>
      </c>
      <c r="Z474" s="497">
        <v>11</v>
      </c>
      <c r="AA474" s="491">
        <v>0</v>
      </c>
      <c r="AB474" s="490">
        <v>4</v>
      </c>
      <c r="AC474" s="489">
        <v>5</v>
      </c>
      <c r="AD474" s="488">
        <v>14</v>
      </c>
      <c r="AF474" t="str">
        <f t="shared" si="68"/>
        <v>SI</v>
      </c>
      <c r="AG474" t="str">
        <f t="shared" si="69"/>
        <v>SI</v>
      </c>
      <c r="AH474" t="str">
        <f t="shared" si="70"/>
        <v>SI</v>
      </c>
      <c r="AI474" t="str">
        <f t="shared" si="71"/>
        <v>SI</v>
      </c>
    </row>
    <row r="475" spans="6:35" ht="15.75" thickBot="1" x14ac:dyDescent="0.3">
      <c r="F475" s="499">
        <v>24</v>
      </c>
      <c r="G475" s="499">
        <v>11</v>
      </c>
      <c r="H475" s="498">
        <f t="shared" si="63"/>
        <v>0</v>
      </c>
      <c r="K475" s="498">
        <f t="shared" si="64"/>
        <v>4</v>
      </c>
      <c r="N475" s="498">
        <f t="shared" si="65"/>
        <v>5</v>
      </c>
      <c r="Q475" s="487">
        <f t="shared" si="66"/>
        <v>15</v>
      </c>
      <c r="W475">
        <f t="shared" si="67"/>
        <v>24</v>
      </c>
      <c r="Y475" s="497">
        <v>24</v>
      </c>
      <c r="Z475" s="497">
        <v>11</v>
      </c>
      <c r="AA475" s="491">
        <v>0</v>
      </c>
      <c r="AB475" s="490">
        <v>4</v>
      </c>
      <c r="AC475" s="489">
        <v>5</v>
      </c>
      <c r="AD475" s="488">
        <v>15</v>
      </c>
      <c r="AF475" t="str">
        <f t="shared" si="68"/>
        <v>SI</v>
      </c>
      <c r="AG475" t="str">
        <f t="shared" si="69"/>
        <v>SI</v>
      </c>
      <c r="AH475" t="str">
        <f t="shared" si="70"/>
        <v>SI</v>
      </c>
      <c r="AI475" t="str">
        <f t="shared" si="71"/>
        <v>SI</v>
      </c>
    </row>
    <row r="476" spans="6:35" ht="15.75" thickBot="1" x14ac:dyDescent="0.3">
      <c r="F476" s="499">
        <v>25</v>
      </c>
      <c r="G476" s="499">
        <v>11</v>
      </c>
      <c r="H476" s="498">
        <f t="shared" si="63"/>
        <v>0</v>
      </c>
      <c r="K476" s="498">
        <f t="shared" si="64"/>
        <v>4</v>
      </c>
      <c r="N476" s="498">
        <f t="shared" si="65"/>
        <v>5</v>
      </c>
      <c r="Q476" s="487">
        <f t="shared" si="66"/>
        <v>16</v>
      </c>
      <c r="W476">
        <f t="shared" si="67"/>
        <v>25</v>
      </c>
      <c r="Y476" s="497">
        <v>25</v>
      </c>
      <c r="Z476" s="497">
        <v>11</v>
      </c>
      <c r="AA476" s="491">
        <v>0</v>
      </c>
      <c r="AB476" s="490">
        <v>4</v>
      </c>
      <c r="AC476" s="489">
        <v>5</v>
      </c>
      <c r="AD476" s="488">
        <v>16</v>
      </c>
      <c r="AF476" t="str">
        <f t="shared" si="68"/>
        <v>SI</v>
      </c>
      <c r="AG476" t="str">
        <f t="shared" si="69"/>
        <v>SI</v>
      </c>
      <c r="AH476" t="str">
        <f t="shared" si="70"/>
        <v>SI</v>
      </c>
      <c r="AI476" t="str">
        <f t="shared" si="71"/>
        <v>SI</v>
      </c>
    </row>
    <row r="477" spans="6:35" ht="15.75" thickBot="1" x14ac:dyDescent="0.3">
      <c r="F477" s="499">
        <v>26</v>
      </c>
      <c r="G477" s="499">
        <v>11</v>
      </c>
      <c r="H477" s="498">
        <f t="shared" si="63"/>
        <v>0</v>
      </c>
      <c r="K477" s="498">
        <f t="shared" si="64"/>
        <v>4</v>
      </c>
      <c r="N477" s="498">
        <f t="shared" si="65"/>
        <v>5</v>
      </c>
      <c r="Q477" s="487">
        <f t="shared" si="66"/>
        <v>17</v>
      </c>
      <c r="W477">
        <f t="shared" si="67"/>
        <v>26</v>
      </c>
      <c r="Y477" s="497">
        <v>26</v>
      </c>
      <c r="Z477" s="497">
        <v>11</v>
      </c>
      <c r="AA477" s="491">
        <v>0</v>
      </c>
      <c r="AB477" s="490">
        <v>4</v>
      </c>
      <c r="AC477" s="489">
        <v>5</v>
      </c>
      <c r="AD477" s="488">
        <v>17</v>
      </c>
      <c r="AF477" t="str">
        <f t="shared" si="68"/>
        <v>SI</v>
      </c>
      <c r="AG477" t="str">
        <f t="shared" si="69"/>
        <v>SI</v>
      </c>
      <c r="AH477" t="str">
        <f t="shared" si="70"/>
        <v>SI</v>
      </c>
      <c r="AI477" t="str">
        <f t="shared" si="71"/>
        <v>SI</v>
      </c>
    </row>
    <row r="478" spans="6:35" ht="15.75" thickBot="1" x14ac:dyDescent="0.3">
      <c r="F478" s="499">
        <v>27</v>
      </c>
      <c r="G478" s="499">
        <v>11</v>
      </c>
      <c r="H478" s="498">
        <f t="shared" si="63"/>
        <v>0</v>
      </c>
      <c r="K478" s="498">
        <f t="shared" si="64"/>
        <v>4</v>
      </c>
      <c r="N478" s="498">
        <f t="shared" si="65"/>
        <v>5</v>
      </c>
      <c r="Q478" s="487">
        <f t="shared" si="66"/>
        <v>18</v>
      </c>
      <c r="W478">
        <f t="shared" si="67"/>
        <v>27</v>
      </c>
      <c r="Y478" s="497">
        <v>27</v>
      </c>
      <c r="Z478" s="497">
        <v>11</v>
      </c>
      <c r="AA478" s="491">
        <v>0</v>
      </c>
      <c r="AB478" s="490">
        <v>4</v>
      </c>
      <c r="AC478" s="489">
        <v>5</v>
      </c>
      <c r="AD478" s="488">
        <v>18</v>
      </c>
      <c r="AF478" t="str">
        <f t="shared" si="68"/>
        <v>SI</v>
      </c>
      <c r="AG478" t="str">
        <f t="shared" si="69"/>
        <v>SI</v>
      </c>
      <c r="AH478" t="str">
        <f t="shared" si="70"/>
        <v>SI</v>
      </c>
      <c r="AI478" t="str">
        <f t="shared" si="71"/>
        <v>SI</v>
      </c>
    </row>
    <row r="479" spans="6:35" ht="15.75" thickBot="1" x14ac:dyDescent="0.3">
      <c r="F479" s="499">
        <v>28</v>
      </c>
      <c r="G479" s="499">
        <v>11</v>
      </c>
      <c r="H479" s="498">
        <f t="shared" si="63"/>
        <v>0</v>
      </c>
      <c r="K479" s="498">
        <f t="shared" si="64"/>
        <v>4</v>
      </c>
      <c r="N479" s="498">
        <f t="shared" si="65"/>
        <v>5</v>
      </c>
      <c r="Q479" s="487">
        <f t="shared" si="66"/>
        <v>19</v>
      </c>
      <c r="W479">
        <f t="shared" si="67"/>
        <v>28</v>
      </c>
      <c r="Y479" s="497">
        <v>28</v>
      </c>
      <c r="Z479" s="497">
        <v>11</v>
      </c>
      <c r="AA479" s="491">
        <v>0</v>
      </c>
      <c r="AB479" s="490">
        <v>4</v>
      </c>
      <c r="AC479" s="489">
        <v>5</v>
      </c>
      <c r="AD479" s="488">
        <v>19</v>
      </c>
      <c r="AF479" t="str">
        <f t="shared" si="68"/>
        <v>SI</v>
      </c>
      <c r="AG479" t="str">
        <f t="shared" si="69"/>
        <v>SI</v>
      </c>
      <c r="AH479" t="str">
        <f t="shared" si="70"/>
        <v>SI</v>
      </c>
      <c r="AI479" t="str">
        <f t="shared" si="71"/>
        <v>SI</v>
      </c>
    </row>
    <row r="480" spans="6:35" ht="15.75" thickBot="1" x14ac:dyDescent="0.3">
      <c r="F480" s="499">
        <v>29</v>
      </c>
      <c r="G480" s="499">
        <v>11</v>
      </c>
      <c r="H480" s="498">
        <f t="shared" si="63"/>
        <v>0</v>
      </c>
      <c r="K480" s="498">
        <f t="shared" si="64"/>
        <v>4</v>
      </c>
      <c r="N480" s="498">
        <f t="shared" si="65"/>
        <v>5</v>
      </c>
      <c r="Q480" s="487">
        <f t="shared" si="66"/>
        <v>20</v>
      </c>
      <c r="W480">
        <f t="shared" si="67"/>
        <v>29</v>
      </c>
      <c r="Y480" s="497">
        <v>29</v>
      </c>
      <c r="Z480" s="497">
        <v>11</v>
      </c>
      <c r="AA480" s="491">
        <v>0</v>
      </c>
      <c r="AB480" s="490">
        <v>4</v>
      </c>
      <c r="AC480" s="489">
        <v>5</v>
      </c>
      <c r="AD480" s="488">
        <v>20</v>
      </c>
      <c r="AF480" t="str">
        <f t="shared" si="68"/>
        <v>SI</v>
      </c>
      <c r="AG480" t="str">
        <f t="shared" si="69"/>
        <v>SI</v>
      </c>
      <c r="AH480" t="str">
        <f t="shared" si="70"/>
        <v>SI</v>
      </c>
      <c r="AI480" t="str">
        <f t="shared" si="71"/>
        <v>SI</v>
      </c>
    </row>
    <row r="481" spans="6:35" ht="15.75" thickBot="1" x14ac:dyDescent="0.3">
      <c r="F481" s="499">
        <v>30</v>
      </c>
      <c r="G481" s="499">
        <v>11</v>
      </c>
      <c r="H481" s="498">
        <f t="shared" si="63"/>
        <v>0</v>
      </c>
      <c r="K481" s="498">
        <f t="shared" si="64"/>
        <v>4</v>
      </c>
      <c r="N481" s="498">
        <f t="shared" si="65"/>
        <v>5</v>
      </c>
      <c r="Q481" s="487">
        <f t="shared" si="66"/>
        <v>21</v>
      </c>
      <c r="W481">
        <f t="shared" si="67"/>
        <v>30</v>
      </c>
      <c r="Y481" s="497">
        <v>30</v>
      </c>
      <c r="Z481" s="497">
        <v>11</v>
      </c>
      <c r="AA481" s="491">
        <v>0</v>
      </c>
      <c r="AB481" s="490">
        <v>4</v>
      </c>
      <c r="AC481" s="489">
        <v>5</v>
      </c>
      <c r="AD481" s="488">
        <v>21</v>
      </c>
      <c r="AF481" t="str">
        <f t="shared" si="68"/>
        <v>SI</v>
      </c>
      <c r="AG481" t="str">
        <f t="shared" si="69"/>
        <v>SI</v>
      </c>
      <c r="AH481" t="str">
        <f t="shared" si="70"/>
        <v>SI</v>
      </c>
      <c r="AI481" t="str">
        <f t="shared" si="71"/>
        <v>SI</v>
      </c>
    </row>
    <row r="482" spans="6:35" ht="15.75" thickBot="1" x14ac:dyDescent="0.3">
      <c r="F482" s="499">
        <v>31</v>
      </c>
      <c r="G482" s="499">
        <v>11</v>
      </c>
      <c r="H482" s="498">
        <f t="shared" si="63"/>
        <v>0</v>
      </c>
      <c r="K482" s="498">
        <f t="shared" si="64"/>
        <v>4</v>
      </c>
      <c r="N482" s="498">
        <f t="shared" si="65"/>
        <v>5</v>
      </c>
      <c r="Q482" s="487">
        <f t="shared" si="66"/>
        <v>21</v>
      </c>
      <c r="W482">
        <f t="shared" si="67"/>
        <v>30</v>
      </c>
      <c r="Y482" s="497">
        <v>31</v>
      </c>
      <c r="Z482" s="497">
        <v>11</v>
      </c>
      <c r="AA482" s="491">
        <v>0</v>
      </c>
      <c r="AB482" s="490">
        <v>4</v>
      </c>
      <c r="AC482" s="489">
        <v>5</v>
      </c>
      <c r="AD482" s="488">
        <v>22</v>
      </c>
      <c r="AF482" t="str">
        <f t="shared" si="68"/>
        <v>SI</v>
      </c>
      <c r="AG482" t="str">
        <f t="shared" si="69"/>
        <v>SI</v>
      </c>
      <c r="AH482" t="str">
        <f t="shared" si="70"/>
        <v>SI</v>
      </c>
      <c r="AI482" t="str">
        <f t="shared" si="71"/>
        <v>NO</v>
      </c>
    </row>
    <row r="483" spans="6:35" ht="15.75" thickBot="1" x14ac:dyDescent="0.3">
      <c r="F483" s="499">
        <v>32</v>
      </c>
      <c r="G483" s="499">
        <v>11</v>
      </c>
      <c r="H483" s="498">
        <f t="shared" si="63"/>
        <v>0</v>
      </c>
      <c r="K483" s="498">
        <f t="shared" si="64"/>
        <v>4</v>
      </c>
      <c r="N483" s="498">
        <f t="shared" si="65"/>
        <v>5</v>
      </c>
      <c r="Q483" s="487">
        <f t="shared" si="66"/>
        <v>21</v>
      </c>
      <c r="W483">
        <f t="shared" si="67"/>
        <v>30</v>
      </c>
      <c r="Y483" s="497">
        <v>32</v>
      </c>
      <c r="Z483" s="497">
        <v>11</v>
      </c>
      <c r="AA483" s="491">
        <v>0</v>
      </c>
      <c r="AB483" s="490">
        <v>4</v>
      </c>
      <c r="AC483" s="489">
        <v>5</v>
      </c>
      <c r="AD483" s="488">
        <v>23</v>
      </c>
      <c r="AF483" t="str">
        <f t="shared" si="68"/>
        <v>SI</v>
      </c>
      <c r="AG483" t="str">
        <f t="shared" si="69"/>
        <v>SI</v>
      </c>
      <c r="AH483" t="str">
        <f t="shared" si="70"/>
        <v>SI</v>
      </c>
      <c r="AI483" t="str">
        <f t="shared" si="71"/>
        <v>NO</v>
      </c>
    </row>
    <row r="484" spans="6:35" ht="15.75" thickBot="1" x14ac:dyDescent="0.3">
      <c r="F484" s="496">
        <v>33</v>
      </c>
      <c r="G484" s="496">
        <v>11</v>
      </c>
      <c r="H484" s="495">
        <f t="shared" si="63"/>
        <v>0</v>
      </c>
      <c r="I484" s="494"/>
      <c r="J484" s="494"/>
      <c r="K484" s="495">
        <f t="shared" si="64"/>
        <v>4</v>
      </c>
      <c r="L484" s="494"/>
      <c r="M484" s="494"/>
      <c r="N484" s="495">
        <f t="shared" si="65"/>
        <v>5</v>
      </c>
      <c r="O484" s="494"/>
      <c r="P484" s="494"/>
      <c r="Q484" s="493">
        <f t="shared" si="66"/>
        <v>21</v>
      </c>
      <c r="W484">
        <f t="shared" si="67"/>
        <v>30</v>
      </c>
      <c r="Y484" s="497">
        <v>33</v>
      </c>
      <c r="Z484" s="497">
        <v>11</v>
      </c>
      <c r="AA484" s="491">
        <v>0</v>
      </c>
      <c r="AB484" s="490">
        <v>4</v>
      </c>
      <c r="AC484" s="489">
        <v>5</v>
      </c>
      <c r="AD484" s="488">
        <v>24</v>
      </c>
      <c r="AF484" t="str">
        <f t="shared" si="68"/>
        <v>SI</v>
      </c>
      <c r="AG484" t="str">
        <f t="shared" si="69"/>
        <v>SI</v>
      </c>
      <c r="AH484" t="str">
        <f t="shared" si="70"/>
        <v>SI</v>
      </c>
      <c r="AI484" t="str">
        <f t="shared" si="71"/>
        <v>NO</v>
      </c>
    </row>
    <row r="485" spans="6:35" ht="16.5" thickTop="1" thickBot="1" x14ac:dyDescent="0.3">
      <c r="F485" s="499">
        <v>0</v>
      </c>
      <c r="G485" s="499">
        <v>12</v>
      </c>
      <c r="H485" s="498">
        <f t="shared" si="63"/>
        <v>0</v>
      </c>
      <c r="K485" s="498">
        <f t="shared" si="64"/>
        <v>0</v>
      </c>
      <c r="N485" s="498">
        <f t="shared" si="65"/>
        <v>0</v>
      </c>
      <c r="Q485" s="487">
        <f t="shared" si="66"/>
        <v>0</v>
      </c>
      <c r="W485">
        <f t="shared" si="67"/>
        <v>0</v>
      </c>
      <c r="Y485" s="497">
        <v>0</v>
      </c>
      <c r="Z485" s="497">
        <v>12</v>
      </c>
      <c r="AA485" s="491">
        <v>0</v>
      </c>
      <c r="AB485" s="490">
        <v>0</v>
      </c>
      <c r="AC485" s="489">
        <v>0</v>
      </c>
      <c r="AD485" s="488">
        <v>0</v>
      </c>
      <c r="AF485" t="str">
        <f t="shared" si="68"/>
        <v>SI</v>
      </c>
      <c r="AG485" t="str">
        <f t="shared" si="69"/>
        <v>SI</v>
      </c>
      <c r="AH485" t="str">
        <f t="shared" si="70"/>
        <v>SI</v>
      </c>
      <c r="AI485" t="str">
        <f t="shared" si="71"/>
        <v>SI</v>
      </c>
    </row>
    <row r="486" spans="6:35" ht="15.75" thickBot="1" x14ac:dyDescent="0.3">
      <c r="F486" s="499">
        <v>1</v>
      </c>
      <c r="G486" s="499">
        <v>12</v>
      </c>
      <c r="H486" s="498">
        <f t="shared" si="63"/>
        <v>0</v>
      </c>
      <c r="K486" s="498">
        <f t="shared" si="64"/>
        <v>1</v>
      </c>
      <c r="N486" s="498">
        <f t="shared" si="65"/>
        <v>0</v>
      </c>
      <c r="Q486" s="487">
        <f t="shared" si="66"/>
        <v>0</v>
      </c>
      <c r="W486">
        <f t="shared" si="67"/>
        <v>1</v>
      </c>
      <c r="Y486" s="497">
        <v>1</v>
      </c>
      <c r="Z486" s="497">
        <v>12</v>
      </c>
      <c r="AA486" s="491">
        <v>0</v>
      </c>
      <c r="AB486" s="490">
        <v>1</v>
      </c>
      <c r="AC486" s="489">
        <v>0</v>
      </c>
      <c r="AD486" s="488">
        <v>0</v>
      </c>
      <c r="AF486" t="str">
        <f t="shared" si="68"/>
        <v>SI</v>
      </c>
      <c r="AG486" t="str">
        <f t="shared" si="69"/>
        <v>SI</v>
      </c>
      <c r="AH486" t="str">
        <f t="shared" si="70"/>
        <v>SI</v>
      </c>
      <c r="AI486" t="str">
        <f t="shared" si="71"/>
        <v>SI</v>
      </c>
    </row>
    <row r="487" spans="6:35" ht="15.75" thickBot="1" x14ac:dyDescent="0.3">
      <c r="F487" s="499">
        <v>2</v>
      </c>
      <c r="G487" s="499">
        <v>12</v>
      </c>
      <c r="H487" s="498">
        <f t="shared" si="63"/>
        <v>0</v>
      </c>
      <c r="K487" s="498">
        <f t="shared" si="64"/>
        <v>2</v>
      </c>
      <c r="N487" s="498">
        <f t="shared" si="65"/>
        <v>0</v>
      </c>
      <c r="Q487" s="487">
        <f t="shared" si="66"/>
        <v>0</v>
      </c>
      <c r="W487">
        <f t="shared" si="67"/>
        <v>2</v>
      </c>
      <c r="Y487" s="497">
        <v>2</v>
      </c>
      <c r="Z487" s="497">
        <v>12</v>
      </c>
      <c r="AA487" s="491">
        <v>0</v>
      </c>
      <c r="AB487" s="490">
        <v>2</v>
      </c>
      <c r="AC487" s="489">
        <v>0</v>
      </c>
      <c r="AD487" s="488">
        <v>0</v>
      </c>
      <c r="AF487" t="str">
        <f t="shared" si="68"/>
        <v>SI</v>
      </c>
      <c r="AG487" t="str">
        <f t="shared" si="69"/>
        <v>SI</v>
      </c>
      <c r="AH487" t="str">
        <f t="shared" si="70"/>
        <v>SI</v>
      </c>
      <c r="AI487" t="str">
        <f t="shared" si="71"/>
        <v>SI</v>
      </c>
    </row>
    <row r="488" spans="6:35" ht="15.75" thickBot="1" x14ac:dyDescent="0.3">
      <c r="F488" s="499">
        <v>3</v>
      </c>
      <c r="G488" s="499">
        <v>12</v>
      </c>
      <c r="H488" s="498">
        <f t="shared" si="63"/>
        <v>0</v>
      </c>
      <c r="K488" s="498">
        <f t="shared" si="64"/>
        <v>3</v>
      </c>
      <c r="N488" s="498">
        <f t="shared" si="65"/>
        <v>0</v>
      </c>
      <c r="Q488" s="487">
        <f t="shared" si="66"/>
        <v>0</v>
      </c>
      <c r="W488">
        <f t="shared" si="67"/>
        <v>3</v>
      </c>
      <c r="Y488" s="497">
        <v>3</v>
      </c>
      <c r="Z488" s="497">
        <v>12</v>
      </c>
      <c r="AA488" s="491">
        <v>0</v>
      </c>
      <c r="AB488" s="490">
        <v>3</v>
      </c>
      <c r="AC488" s="489">
        <v>0</v>
      </c>
      <c r="AD488" s="488">
        <v>0</v>
      </c>
      <c r="AF488" t="str">
        <f t="shared" si="68"/>
        <v>SI</v>
      </c>
      <c r="AG488" t="str">
        <f t="shared" si="69"/>
        <v>SI</v>
      </c>
      <c r="AH488" t="str">
        <f t="shared" si="70"/>
        <v>SI</v>
      </c>
      <c r="AI488" t="str">
        <f t="shared" si="71"/>
        <v>SI</v>
      </c>
    </row>
    <row r="489" spans="6:35" ht="15.75" thickBot="1" x14ac:dyDescent="0.3">
      <c r="F489" s="499">
        <v>4</v>
      </c>
      <c r="G489" s="499">
        <v>12</v>
      </c>
      <c r="H489" s="498">
        <f t="shared" si="63"/>
        <v>0</v>
      </c>
      <c r="K489" s="498">
        <f t="shared" si="64"/>
        <v>3</v>
      </c>
      <c r="N489" s="498">
        <f t="shared" si="65"/>
        <v>1</v>
      </c>
      <c r="Q489" s="487">
        <f t="shared" si="66"/>
        <v>0</v>
      </c>
      <c r="W489">
        <f t="shared" si="67"/>
        <v>4</v>
      </c>
      <c r="Y489" s="497">
        <v>4</v>
      </c>
      <c r="Z489" s="497">
        <v>12</v>
      </c>
      <c r="AA489" s="491">
        <v>0</v>
      </c>
      <c r="AB489" s="490">
        <v>4</v>
      </c>
      <c r="AC489" s="489">
        <v>0</v>
      </c>
      <c r="AD489" s="488">
        <v>0</v>
      </c>
      <c r="AF489" t="str">
        <f t="shared" si="68"/>
        <v>SI</v>
      </c>
      <c r="AG489" t="str">
        <f t="shared" si="69"/>
        <v>NO</v>
      </c>
      <c r="AH489" t="str">
        <f t="shared" si="70"/>
        <v>NO</v>
      </c>
      <c r="AI489" t="str">
        <f t="shared" si="71"/>
        <v>SI</v>
      </c>
    </row>
    <row r="490" spans="6:35" ht="15.75" thickBot="1" x14ac:dyDescent="0.3">
      <c r="F490" s="499">
        <v>5</v>
      </c>
      <c r="G490" s="499">
        <v>12</v>
      </c>
      <c r="H490" s="498">
        <f t="shared" si="63"/>
        <v>0</v>
      </c>
      <c r="K490" s="498">
        <f t="shared" si="64"/>
        <v>3</v>
      </c>
      <c r="N490" s="498">
        <f t="shared" si="65"/>
        <v>2</v>
      </c>
      <c r="Q490" s="487">
        <f t="shared" si="66"/>
        <v>0</v>
      </c>
      <c r="W490">
        <f t="shared" si="67"/>
        <v>5</v>
      </c>
      <c r="Y490" s="497">
        <v>5</v>
      </c>
      <c r="Z490" s="497">
        <v>12</v>
      </c>
      <c r="AA490" s="491">
        <v>0</v>
      </c>
      <c r="AB490" s="490">
        <v>5</v>
      </c>
      <c r="AC490" s="489">
        <v>0</v>
      </c>
      <c r="AD490" s="488">
        <v>0</v>
      </c>
      <c r="AF490" t="str">
        <f t="shared" si="68"/>
        <v>SI</v>
      </c>
      <c r="AG490" t="str">
        <f t="shared" si="69"/>
        <v>NO</v>
      </c>
      <c r="AH490" t="str">
        <f t="shared" si="70"/>
        <v>NO</v>
      </c>
      <c r="AI490" t="str">
        <f t="shared" si="71"/>
        <v>SI</v>
      </c>
    </row>
    <row r="491" spans="6:35" ht="15.75" thickBot="1" x14ac:dyDescent="0.3">
      <c r="F491" s="499">
        <v>6</v>
      </c>
      <c r="G491" s="499">
        <v>12</v>
      </c>
      <c r="H491" s="498">
        <f t="shared" si="63"/>
        <v>0</v>
      </c>
      <c r="K491" s="498">
        <f t="shared" si="64"/>
        <v>3</v>
      </c>
      <c r="N491" s="498">
        <f t="shared" si="65"/>
        <v>3</v>
      </c>
      <c r="Q491" s="487">
        <f t="shared" si="66"/>
        <v>0</v>
      </c>
      <c r="W491">
        <f t="shared" si="67"/>
        <v>6</v>
      </c>
      <c r="Y491" s="497">
        <v>6</v>
      </c>
      <c r="Z491" s="497">
        <v>12</v>
      </c>
      <c r="AA491" s="491">
        <v>0</v>
      </c>
      <c r="AB491" s="490">
        <v>6</v>
      </c>
      <c r="AC491" s="489">
        <v>0</v>
      </c>
      <c r="AD491" s="488">
        <v>0</v>
      </c>
      <c r="AF491" t="str">
        <f t="shared" si="68"/>
        <v>SI</v>
      </c>
      <c r="AG491" t="str">
        <f t="shared" si="69"/>
        <v>NO</v>
      </c>
      <c r="AH491" t="str">
        <f t="shared" si="70"/>
        <v>NO</v>
      </c>
      <c r="AI491" t="str">
        <f t="shared" si="71"/>
        <v>SI</v>
      </c>
    </row>
    <row r="492" spans="6:35" ht="15.75" thickBot="1" x14ac:dyDescent="0.3">
      <c r="F492" s="499">
        <v>7</v>
      </c>
      <c r="G492" s="499">
        <v>12</v>
      </c>
      <c r="H492" s="498">
        <f t="shared" si="63"/>
        <v>0</v>
      </c>
      <c r="K492" s="498">
        <f t="shared" si="64"/>
        <v>3</v>
      </c>
      <c r="N492" s="498">
        <f t="shared" si="65"/>
        <v>4</v>
      </c>
      <c r="Q492" s="487">
        <f t="shared" si="66"/>
        <v>0</v>
      </c>
      <c r="W492">
        <f t="shared" si="67"/>
        <v>7</v>
      </c>
      <c r="Y492" s="497">
        <v>7</v>
      </c>
      <c r="Z492" s="497">
        <v>12</v>
      </c>
      <c r="AA492" s="491">
        <v>0</v>
      </c>
      <c r="AB492" s="490">
        <v>3</v>
      </c>
      <c r="AC492" s="489">
        <v>4</v>
      </c>
      <c r="AD492" s="488">
        <v>0</v>
      </c>
      <c r="AF492" t="str">
        <f t="shared" si="68"/>
        <v>SI</v>
      </c>
      <c r="AG492" t="str">
        <f t="shared" si="69"/>
        <v>SI</v>
      </c>
      <c r="AH492" t="str">
        <f t="shared" si="70"/>
        <v>SI</v>
      </c>
      <c r="AI492" t="str">
        <f t="shared" si="71"/>
        <v>SI</v>
      </c>
    </row>
    <row r="493" spans="6:35" ht="15.75" thickBot="1" x14ac:dyDescent="0.3">
      <c r="F493" s="499">
        <v>8</v>
      </c>
      <c r="G493" s="499">
        <v>12</v>
      </c>
      <c r="H493" s="498">
        <f t="shared" si="63"/>
        <v>0</v>
      </c>
      <c r="K493" s="498">
        <f t="shared" si="64"/>
        <v>3</v>
      </c>
      <c r="N493" s="498">
        <f t="shared" si="65"/>
        <v>5</v>
      </c>
      <c r="Q493" s="487">
        <f t="shared" si="66"/>
        <v>0</v>
      </c>
      <c r="W493">
        <f t="shared" si="67"/>
        <v>8</v>
      </c>
      <c r="Y493" s="497">
        <v>8</v>
      </c>
      <c r="Z493" s="497">
        <v>12</v>
      </c>
      <c r="AA493" s="491">
        <v>0</v>
      </c>
      <c r="AB493" s="490">
        <v>3</v>
      </c>
      <c r="AC493" s="489">
        <v>5</v>
      </c>
      <c r="AD493" s="488">
        <v>0</v>
      </c>
      <c r="AF493" t="str">
        <f t="shared" si="68"/>
        <v>SI</v>
      </c>
      <c r="AG493" t="str">
        <f t="shared" si="69"/>
        <v>SI</v>
      </c>
      <c r="AH493" t="str">
        <f t="shared" si="70"/>
        <v>SI</v>
      </c>
      <c r="AI493" t="str">
        <f t="shared" si="71"/>
        <v>SI</v>
      </c>
    </row>
    <row r="494" spans="6:35" ht="15.75" thickBot="1" x14ac:dyDescent="0.3">
      <c r="F494" s="499">
        <v>9</v>
      </c>
      <c r="G494" s="499">
        <v>12</v>
      </c>
      <c r="H494" s="498">
        <f t="shared" si="63"/>
        <v>0</v>
      </c>
      <c r="K494" s="498">
        <f t="shared" si="64"/>
        <v>3</v>
      </c>
      <c r="N494" s="498">
        <f t="shared" si="65"/>
        <v>5</v>
      </c>
      <c r="Q494" s="487">
        <f t="shared" si="66"/>
        <v>1</v>
      </c>
      <c r="W494">
        <f t="shared" si="67"/>
        <v>9</v>
      </c>
      <c r="Y494" s="497">
        <v>9</v>
      </c>
      <c r="Z494" s="497">
        <v>12</v>
      </c>
      <c r="AA494" s="491">
        <v>0</v>
      </c>
      <c r="AB494" s="490">
        <v>3</v>
      </c>
      <c r="AC494" s="489">
        <v>5</v>
      </c>
      <c r="AD494" s="488">
        <v>1</v>
      </c>
      <c r="AF494" t="str">
        <f t="shared" si="68"/>
        <v>SI</v>
      </c>
      <c r="AG494" t="str">
        <f t="shared" si="69"/>
        <v>SI</v>
      </c>
      <c r="AH494" t="str">
        <f t="shared" si="70"/>
        <v>SI</v>
      </c>
      <c r="AI494" t="str">
        <f t="shared" si="71"/>
        <v>SI</v>
      </c>
    </row>
    <row r="495" spans="6:35" ht="15.75" thickBot="1" x14ac:dyDescent="0.3">
      <c r="F495" s="499">
        <v>10</v>
      </c>
      <c r="G495" s="499">
        <v>12</v>
      </c>
      <c r="H495" s="498">
        <f t="shared" si="63"/>
        <v>0</v>
      </c>
      <c r="K495" s="498">
        <f t="shared" si="64"/>
        <v>3</v>
      </c>
      <c r="N495" s="498">
        <f t="shared" si="65"/>
        <v>5</v>
      </c>
      <c r="Q495" s="487">
        <f t="shared" si="66"/>
        <v>2</v>
      </c>
      <c r="W495">
        <f t="shared" si="67"/>
        <v>10</v>
      </c>
      <c r="Y495" s="497">
        <v>10</v>
      </c>
      <c r="Z495" s="497">
        <v>12</v>
      </c>
      <c r="AA495" s="491">
        <v>0</v>
      </c>
      <c r="AB495" s="490">
        <v>3</v>
      </c>
      <c r="AC495" s="489">
        <v>5</v>
      </c>
      <c r="AD495" s="488">
        <v>2</v>
      </c>
      <c r="AF495" t="str">
        <f t="shared" si="68"/>
        <v>SI</v>
      </c>
      <c r="AG495" t="str">
        <f t="shared" si="69"/>
        <v>SI</v>
      </c>
      <c r="AH495" t="str">
        <f t="shared" si="70"/>
        <v>SI</v>
      </c>
      <c r="AI495" t="str">
        <f t="shared" si="71"/>
        <v>SI</v>
      </c>
    </row>
    <row r="496" spans="6:35" ht="15.75" thickBot="1" x14ac:dyDescent="0.3">
      <c r="F496" s="499">
        <v>11</v>
      </c>
      <c r="G496" s="499">
        <v>12</v>
      </c>
      <c r="H496" s="498">
        <f t="shared" si="63"/>
        <v>0</v>
      </c>
      <c r="K496" s="498">
        <f t="shared" si="64"/>
        <v>3</v>
      </c>
      <c r="N496" s="498">
        <f t="shared" si="65"/>
        <v>5</v>
      </c>
      <c r="Q496" s="487">
        <f t="shared" si="66"/>
        <v>3</v>
      </c>
      <c r="W496">
        <f t="shared" si="67"/>
        <v>11</v>
      </c>
      <c r="Y496" s="497">
        <v>11</v>
      </c>
      <c r="Z496" s="497">
        <v>12</v>
      </c>
      <c r="AA496" s="491">
        <v>0</v>
      </c>
      <c r="AB496" s="490">
        <v>3</v>
      </c>
      <c r="AC496" s="489">
        <v>5</v>
      </c>
      <c r="AD496" s="488">
        <v>3</v>
      </c>
      <c r="AF496" t="str">
        <f t="shared" si="68"/>
        <v>SI</v>
      </c>
      <c r="AG496" t="str">
        <f t="shared" si="69"/>
        <v>SI</v>
      </c>
      <c r="AH496" t="str">
        <f t="shared" si="70"/>
        <v>SI</v>
      </c>
      <c r="AI496" t="str">
        <f t="shared" si="71"/>
        <v>SI</v>
      </c>
    </row>
    <row r="497" spans="6:35" ht="15.75" thickBot="1" x14ac:dyDescent="0.3">
      <c r="F497" s="499">
        <v>12</v>
      </c>
      <c r="G497" s="499">
        <v>12</v>
      </c>
      <c r="H497" s="498">
        <f t="shared" si="63"/>
        <v>0</v>
      </c>
      <c r="K497" s="498">
        <f t="shared" si="64"/>
        <v>3</v>
      </c>
      <c r="N497" s="498">
        <f t="shared" si="65"/>
        <v>5</v>
      </c>
      <c r="Q497" s="487">
        <f t="shared" si="66"/>
        <v>4</v>
      </c>
      <c r="W497">
        <f t="shared" si="67"/>
        <v>12</v>
      </c>
      <c r="Y497" s="497">
        <v>12</v>
      </c>
      <c r="Z497" s="497">
        <v>12</v>
      </c>
      <c r="AA497" s="491">
        <v>0</v>
      </c>
      <c r="AB497" s="490">
        <v>3</v>
      </c>
      <c r="AC497" s="489">
        <v>5</v>
      </c>
      <c r="AD497" s="488">
        <v>4</v>
      </c>
      <c r="AF497" t="str">
        <f t="shared" si="68"/>
        <v>SI</v>
      </c>
      <c r="AG497" t="str">
        <f t="shared" si="69"/>
        <v>SI</v>
      </c>
      <c r="AH497" t="str">
        <f t="shared" si="70"/>
        <v>SI</v>
      </c>
      <c r="AI497" t="str">
        <f t="shared" si="71"/>
        <v>SI</v>
      </c>
    </row>
    <row r="498" spans="6:35" ht="15.75" thickBot="1" x14ac:dyDescent="0.3">
      <c r="F498" s="499">
        <v>13</v>
      </c>
      <c r="G498" s="499">
        <v>12</v>
      </c>
      <c r="H498" s="498">
        <f t="shared" si="63"/>
        <v>0</v>
      </c>
      <c r="K498" s="498">
        <f t="shared" si="64"/>
        <v>3</v>
      </c>
      <c r="N498" s="498">
        <f t="shared" si="65"/>
        <v>5</v>
      </c>
      <c r="Q498" s="487">
        <f t="shared" si="66"/>
        <v>5</v>
      </c>
      <c r="W498">
        <f t="shared" si="67"/>
        <v>13</v>
      </c>
      <c r="Y498" s="497">
        <v>13</v>
      </c>
      <c r="Z498" s="497">
        <v>12</v>
      </c>
      <c r="AA498" s="491">
        <v>0</v>
      </c>
      <c r="AB498" s="490">
        <v>3</v>
      </c>
      <c r="AC498" s="489">
        <v>5</v>
      </c>
      <c r="AD498" s="488">
        <v>5</v>
      </c>
      <c r="AF498" t="str">
        <f t="shared" si="68"/>
        <v>SI</v>
      </c>
      <c r="AG498" t="str">
        <f t="shared" si="69"/>
        <v>SI</v>
      </c>
      <c r="AH498" t="str">
        <f t="shared" si="70"/>
        <v>SI</v>
      </c>
      <c r="AI498" t="str">
        <f t="shared" si="71"/>
        <v>SI</v>
      </c>
    </row>
    <row r="499" spans="6:35" ht="15.75" thickBot="1" x14ac:dyDescent="0.3">
      <c r="F499" s="499">
        <v>14</v>
      </c>
      <c r="G499" s="499">
        <v>12</v>
      </c>
      <c r="H499" s="498">
        <f t="shared" si="63"/>
        <v>0</v>
      </c>
      <c r="K499" s="498">
        <f t="shared" si="64"/>
        <v>3</v>
      </c>
      <c r="N499" s="498">
        <f t="shared" si="65"/>
        <v>5</v>
      </c>
      <c r="Q499" s="487">
        <f t="shared" si="66"/>
        <v>6</v>
      </c>
      <c r="W499">
        <f t="shared" si="67"/>
        <v>14</v>
      </c>
      <c r="Y499" s="497">
        <v>14</v>
      </c>
      <c r="Z499" s="497">
        <v>12</v>
      </c>
      <c r="AA499" s="491">
        <v>0</v>
      </c>
      <c r="AB499" s="490">
        <v>3</v>
      </c>
      <c r="AC499" s="489">
        <v>5</v>
      </c>
      <c r="AD499" s="488">
        <v>6</v>
      </c>
      <c r="AF499" t="str">
        <f t="shared" si="68"/>
        <v>SI</v>
      </c>
      <c r="AG499" t="str">
        <f t="shared" si="69"/>
        <v>SI</v>
      </c>
      <c r="AH499" t="str">
        <f t="shared" si="70"/>
        <v>SI</v>
      </c>
      <c r="AI499" t="str">
        <f t="shared" si="71"/>
        <v>SI</v>
      </c>
    </row>
    <row r="500" spans="6:35" ht="15.75" thickBot="1" x14ac:dyDescent="0.3">
      <c r="F500" s="499">
        <v>15</v>
      </c>
      <c r="G500" s="499">
        <v>12</v>
      </c>
      <c r="H500" s="498">
        <f t="shared" si="63"/>
        <v>0</v>
      </c>
      <c r="K500" s="498">
        <f t="shared" si="64"/>
        <v>3</v>
      </c>
      <c r="N500" s="498">
        <f t="shared" si="65"/>
        <v>5</v>
      </c>
      <c r="Q500" s="487">
        <f t="shared" si="66"/>
        <v>7</v>
      </c>
      <c r="W500">
        <f t="shared" si="67"/>
        <v>15</v>
      </c>
      <c r="Y500" s="497">
        <v>15</v>
      </c>
      <c r="Z500" s="497">
        <v>12</v>
      </c>
      <c r="AA500" s="491">
        <v>0</v>
      </c>
      <c r="AB500" s="490">
        <v>3</v>
      </c>
      <c r="AC500" s="489">
        <v>5</v>
      </c>
      <c r="AD500" s="488">
        <v>7</v>
      </c>
      <c r="AF500" t="str">
        <f t="shared" si="68"/>
        <v>SI</v>
      </c>
      <c r="AG500" t="str">
        <f t="shared" si="69"/>
        <v>SI</v>
      </c>
      <c r="AH500" t="str">
        <f t="shared" si="70"/>
        <v>SI</v>
      </c>
      <c r="AI500" t="str">
        <f t="shared" si="71"/>
        <v>SI</v>
      </c>
    </row>
    <row r="501" spans="6:35" ht="15.75" thickBot="1" x14ac:dyDescent="0.3">
      <c r="F501" s="499">
        <v>16</v>
      </c>
      <c r="G501" s="499">
        <v>12</v>
      </c>
      <c r="H501" s="498">
        <f t="shared" si="63"/>
        <v>0</v>
      </c>
      <c r="K501" s="498">
        <f t="shared" si="64"/>
        <v>3</v>
      </c>
      <c r="N501" s="498">
        <f t="shared" si="65"/>
        <v>5</v>
      </c>
      <c r="Q501" s="487">
        <f t="shared" si="66"/>
        <v>8</v>
      </c>
      <c r="W501">
        <f t="shared" si="67"/>
        <v>16</v>
      </c>
      <c r="Y501" s="497">
        <v>16</v>
      </c>
      <c r="Z501" s="497">
        <v>12</v>
      </c>
      <c r="AA501" s="491">
        <v>0</v>
      </c>
      <c r="AB501" s="490">
        <v>3</v>
      </c>
      <c r="AC501" s="489">
        <v>5</v>
      </c>
      <c r="AD501" s="488">
        <v>8</v>
      </c>
      <c r="AF501" t="str">
        <f t="shared" si="68"/>
        <v>SI</v>
      </c>
      <c r="AG501" t="str">
        <f t="shared" si="69"/>
        <v>SI</v>
      </c>
      <c r="AH501" t="str">
        <f t="shared" si="70"/>
        <v>SI</v>
      </c>
      <c r="AI501" t="str">
        <f t="shared" si="71"/>
        <v>SI</v>
      </c>
    </row>
    <row r="502" spans="6:35" ht="15.75" thickBot="1" x14ac:dyDescent="0.3">
      <c r="F502" s="499">
        <v>17</v>
      </c>
      <c r="G502" s="499">
        <v>12</v>
      </c>
      <c r="H502" s="498">
        <f t="shared" si="63"/>
        <v>0</v>
      </c>
      <c r="K502" s="498">
        <f t="shared" si="64"/>
        <v>3</v>
      </c>
      <c r="N502" s="498">
        <f t="shared" si="65"/>
        <v>5</v>
      </c>
      <c r="Q502" s="487">
        <f t="shared" si="66"/>
        <v>9</v>
      </c>
      <c r="W502">
        <f t="shared" si="67"/>
        <v>17</v>
      </c>
      <c r="Y502" s="497">
        <v>17</v>
      </c>
      <c r="Z502" s="497">
        <v>12</v>
      </c>
      <c r="AA502" s="491">
        <v>0</v>
      </c>
      <c r="AB502" s="490">
        <v>3</v>
      </c>
      <c r="AC502" s="489">
        <v>5</v>
      </c>
      <c r="AD502" s="488">
        <v>9</v>
      </c>
      <c r="AF502" t="str">
        <f t="shared" si="68"/>
        <v>SI</v>
      </c>
      <c r="AG502" t="str">
        <f t="shared" si="69"/>
        <v>SI</v>
      </c>
      <c r="AH502" t="str">
        <f t="shared" si="70"/>
        <v>SI</v>
      </c>
      <c r="AI502" t="str">
        <f t="shared" si="71"/>
        <v>SI</v>
      </c>
    </row>
    <row r="503" spans="6:35" ht="15.75" thickBot="1" x14ac:dyDescent="0.3">
      <c r="F503" s="499">
        <v>18</v>
      </c>
      <c r="G503" s="499">
        <v>12</v>
      </c>
      <c r="H503" s="498">
        <f t="shared" si="63"/>
        <v>0</v>
      </c>
      <c r="K503" s="498">
        <f t="shared" si="64"/>
        <v>3</v>
      </c>
      <c r="N503" s="498">
        <f t="shared" si="65"/>
        <v>5</v>
      </c>
      <c r="Q503" s="487">
        <f t="shared" si="66"/>
        <v>10</v>
      </c>
      <c r="W503">
        <f t="shared" si="67"/>
        <v>18</v>
      </c>
      <c r="Y503" s="497">
        <v>18</v>
      </c>
      <c r="Z503" s="497">
        <v>12</v>
      </c>
      <c r="AA503" s="491">
        <v>0</v>
      </c>
      <c r="AB503" s="490">
        <v>3</v>
      </c>
      <c r="AC503" s="489">
        <v>5</v>
      </c>
      <c r="AD503" s="488">
        <v>10</v>
      </c>
      <c r="AF503" t="str">
        <f t="shared" si="68"/>
        <v>SI</v>
      </c>
      <c r="AG503" t="str">
        <f t="shared" si="69"/>
        <v>SI</v>
      </c>
      <c r="AH503" t="str">
        <f t="shared" si="70"/>
        <v>SI</v>
      </c>
      <c r="AI503" t="str">
        <f t="shared" si="71"/>
        <v>SI</v>
      </c>
    </row>
    <row r="504" spans="6:35" ht="15.75" thickBot="1" x14ac:dyDescent="0.3">
      <c r="F504" s="499">
        <v>19</v>
      </c>
      <c r="G504" s="499">
        <v>12</v>
      </c>
      <c r="H504" s="498">
        <f t="shared" si="63"/>
        <v>0</v>
      </c>
      <c r="K504" s="498">
        <f t="shared" si="64"/>
        <v>3</v>
      </c>
      <c r="N504" s="498">
        <f t="shared" si="65"/>
        <v>5</v>
      </c>
      <c r="Q504" s="487">
        <f t="shared" si="66"/>
        <v>11</v>
      </c>
      <c r="W504">
        <f t="shared" si="67"/>
        <v>19</v>
      </c>
      <c r="Y504" s="497">
        <v>19</v>
      </c>
      <c r="Z504" s="497">
        <v>12</v>
      </c>
      <c r="AA504" s="491">
        <v>0</v>
      </c>
      <c r="AB504" s="490">
        <v>3</v>
      </c>
      <c r="AC504" s="489">
        <v>5</v>
      </c>
      <c r="AD504" s="488">
        <v>11</v>
      </c>
      <c r="AF504" t="str">
        <f t="shared" si="68"/>
        <v>SI</v>
      </c>
      <c r="AG504" t="str">
        <f t="shared" si="69"/>
        <v>SI</v>
      </c>
      <c r="AH504" t="str">
        <f t="shared" si="70"/>
        <v>SI</v>
      </c>
      <c r="AI504" t="str">
        <f t="shared" si="71"/>
        <v>SI</v>
      </c>
    </row>
    <row r="505" spans="6:35" ht="15.75" thickBot="1" x14ac:dyDescent="0.3">
      <c r="F505" s="499">
        <v>20</v>
      </c>
      <c r="G505" s="499">
        <v>12</v>
      </c>
      <c r="H505" s="498">
        <f t="shared" si="63"/>
        <v>0</v>
      </c>
      <c r="K505" s="498">
        <f t="shared" si="64"/>
        <v>3</v>
      </c>
      <c r="N505" s="498">
        <f t="shared" si="65"/>
        <v>5</v>
      </c>
      <c r="Q505" s="487">
        <f t="shared" si="66"/>
        <v>12</v>
      </c>
      <c r="W505">
        <f t="shared" si="67"/>
        <v>20</v>
      </c>
      <c r="Y505" s="497">
        <v>20</v>
      </c>
      <c r="Z505" s="497">
        <v>12</v>
      </c>
      <c r="AA505" s="491">
        <v>0</v>
      </c>
      <c r="AB505" s="490">
        <v>3</v>
      </c>
      <c r="AC505" s="489">
        <v>5</v>
      </c>
      <c r="AD505" s="488">
        <v>12</v>
      </c>
      <c r="AF505" t="str">
        <f t="shared" si="68"/>
        <v>SI</v>
      </c>
      <c r="AG505" t="str">
        <f t="shared" si="69"/>
        <v>SI</v>
      </c>
      <c r="AH505" t="str">
        <f t="shared" si="70"/>
        <v>SI</v>
      </c>
      <c r="AI505" t="str">
        <f t="shared" si="71"/>
        <v>SI</v>
      </c>
    </row>
    <row r="506" spans="6:35" ht="15.75" thickBot="1" x14ac:dyDescent="0.3">
      <c r="F506" s="499">
        <v>21</v>
      </c>
      <c r="G506" s="499">
        <v>12</v>
      </c>
      <c r="H506" s="498">
        <f t="shared" si="63"/>
        <v>0</v>
      </c>
      <c r="K506" s="498">
        <f t="shared" si="64"/>
        <v>3</v>
      </c>
      <c r="N506" s="498">
        <f t="shared" si="65"/>
        <v>5</v>
      </c>
      <c r="Q506" s="487">
        <f t="shared" si="66"/>
        <v>13</v>
      </c>
      <c r="W506">
        <f t="shared" si="67"/>
        <v>21</v>
      </c>
      <c r="Y506" s="497">
        <v>21</v>
      </c>
      <c r="Z506" s="497">
        <v>12</v>
      </c>
      <c r="AA506" s="491">
        <v>0</v>
      </c>
      <c r="AB506" s="490">
        <v>3</v>
      </c>
      <c r="AC506" s="489">
        <v>5</v>
      </c>
      <c r="AD506" s="488">
        <v>13</v>
      </c>
      <c r="AF506" t="str">
        <f t="shared" si="68"/>
        <v>SI</v>
      </c>
      <c r="AG506" t="str">
        <f t="shared" si="69"/>
        <v>SI</v>
      </c>
      <c r="AH506" t="str">
        <f t="shared" si="70"/>
        <v>SI</v>
      </c>
      <c r="AI506" t="str">
        <f t="shared" si="71"/>
        <v>SI</v>
      </c>
    </row>
    <row r="507" spans="6:35" ht="15.75" thickBot="1" x14ac:dyDescent="0.3">
      <c r="F507" s="499">
        <v>22</v>
      </c>
      <c r="G507" s="499">
        <v>12</v>
      </c>
      <c r="H507" s="498">
        <f t="shared" si="63"/>
        <v>0</v>
      </c>
      <c r="K507" s="498">
        <f t="shared" si="64"/>
        <v>3</v>
      </c>
      <c r="N507" s="498">
        <f t="shared" si="65"/>
        <v>5</v>
      </c>
      <c r="Q507" s="487">
        <f t="shared" si="66"/>
        <v>14</v>
      </c>
      <c r="W507">
        <f t="shared" si="67"/>
        <v>22</v>
      </c>
      <c r="Y507" s="497">
        <v>22</v>
      </c>
      <c r="Z507" s="497">
        <v>12</v>
      </c>
      <c r="AA507" s="491">
        <v>0</v>
      </c>
      <c r="AB507" s="490">
        <v>3</v>
      </c>
      <c r="AC507" s="489">
        <v>5</v>
      </c>
      <c r="AD507" s="488">
        <v>14</v>
      </c>
      <c r="AF507" t="str">
        <f t="shared" si="68"/>
        <v>SI</v>
      </c>
      <c r="AG507" t="str">
        <f t="shared" si="69"/>
        <v>SI</v>
      </c>
      <c r="AH507" t="str">
        <f t="shared" si="70"/>
        <v>SI</v>
      </c>
      <c r="AI507" t="str">
        <f t="shared" si="71"/>
        <v>SI</v>
      </c>
    </row>
    <row r="508" spans="6:35" ht="15.75" thickBot="1" x14ac:dyDescent="0.3">
      <c r="F508" s="499">
        <v>23</v>
      </c>
      <c r="G508" s="499">
        <v>12</v>
      </c>
      <c r="H508" s="498">
        <f t="shared" si="63"/>
        <v>0</v>
      </c>
      <c r="K508" s="498">
        <f t="shared" si="64"/>
        <v>3</v>
      </c>
      <c r="N508" s="498">
        <f t="shared" si="65"/>
        <v>5</v>
      </c>
      <c r="Q508" s="487">
        <f t="shared" si="66"/>
        <v>15</v>
      </c>
      <c r="W508">
        <f t="shared" si="67"/>
        <v>23</v>
      </c>
      <c r="Y508" s="497">
        <v>23</v>
      </c>
      <c r="Z508" s="497">
        <v>12</v>
      </c>
      <c r="AA508" s="491">
        <v>0</v>
      </c>
      <c r="AB508" s="490">
        <v>3</v>
      </c>
      <c r="AC508" s="489">
        <v>5</v>
      </c>
      <c r="AD508" s="488">
        <v>15</v>
      </c>
      <c r="AF508" t="str">
        <f t="shared" si="68"/>
        <v>SI</v>
      </c>
      <c r="AG508" t="str">
        <f t="shared" si="69"/>
        <v>SI</v>
      </c>
      <c r="AH508" t="str">
        <f t="shared" si="70"/>
        <v>SI</v>
      </c>
      <c r="AI508" t="str">
        <f t="shared" si="71"/>
        <v>SI</v>
      </c>
    </row>
    <row r="509" spans="6:35" ht="15.75" thickBot="1" x14ac:dyDescent="0.3">
      <c r="F509" s="499">
        <v>24</v>
      </c>
      <c r="G509" s="499">
        <v>12</v>
      </c>
      <c r="H509" s="498">
        <f t="shared" si="63"/>
        <v>0</v>
      </c>
      <c r="K509" s="498">
        <f t="shared" si="64"/>
        <v>3</v>
      </c>
      <c r="N509" s="498">
        <f t="shared" si="65"/>
        <v>5</v>
      </c>
      <c r="Q509" s="487">
        <f t="shared" si="66"/>
        <v>16</v>
      </c>
      <c r="W509">
        <f t="shared" si="67"/>
        <v>24</v>
      </c>
      <c r="Y509" s="497">
        <v>24</v>
      </c>
      <c r="Z509" s="497">
        <v>12</v>
      </c>
      <c r="AA509" s="491">
        <v>0</v>
      </c>
      <c r="AB509" s="490">
        <v>3</v>
      </c>
      <c r="AC509" s="489">
        <v>5</v>
      </c>
      <c r="AD509" s="488">
        <v>16</v>
      </c>
      <c r="AF509" t="str">
        <f t="shared" si="68"/>
        <v>SI</v>
      </c>
      <c r="AG509" t="str">
        <f t="shared" si="69"/>
        <v>SI</v>
      </c>
      <c r="AH509" t="str">
        <f t="shared" si="70"/>
        <v>SI</v>
      </c>
      <c r="AI509" t="str">
        <f t="shared" si="71"/>
        <v>SI</v>
      </c>
    </row>
    <row r="510" spans="6:35" ht="15.75" thickBot="1" x14ac:dyDescent="0.3">
      <c r="F510" s="499">
        <v>25</v>
      </c>
      <c r="G510" s="499">
        <v>12</v>
      </c>
      <c r="H510" s="498">
        <f t="shared" si="63"/>
        <v>0</v>
      </c>
      <c r="K510" s="498">
        <f t="shared" si="64"/>
        <v>3</v>
      </c>
      <c r="N510" s="498">
        <f t="shared" si="65"/>
        <v>5</v>
      </c>
      <c r="Q510" s="487">
        <f t="shared" si="66"/>
        <v>17</v>
      </c>
      <c r="W510">
        <f t="shared" si="67"/>
        <v>25</v>
      </c>
      <c r="Y510" s="497">
        <v>25</v>
      </c>
      <c r="Z510" s="497">
        <v>12</v>
      </c>
      <c r="AA510" s="491">
        <v>0</v>
      </c>
      <c r="AB510" s="490">
        <v>3</v>
      </c>
      <c r="AC510" s="489">
        <v>5</v>
      </c>
      <c r="AD510" s="488">
        <v>17</v>
      </c>
      <c r="AF510" t="str">
        <f t="shared" si="68"/>
        <v>SI</v>
      </c>
      <c r="AG510" t="str">
        <f t="shared" si="69"/>
        <v>SI</v>
      </c>
      <c r="AH510" t="str">
        <f t="shared" si="70"/>
        <v>SI</v>
      </c>
      <c r="AI510" t="str">
        <f t="shared" si="71"/>
        <v>SI</v>
      </c>
    </row>
    <row r="511" spans="6:35" ht="15.75" thickBot="1" x14ac:dyDescent="0.3">
      <c r="F511" s="499">
        <v>26</v>
      </c>
      <c r="G511" s="499">
        <v>12</v>
      </c>
      <c r="H511" s="498">
        <f t="shared" si="63"/>
        <v>0</v>
      </c>
      <c r="K511" s="498">
        <f t="shared" si="64"/>
        <v>3</v>
      </c>
      <c r="N511" s="498">
        <f t="shared" si="65"/>
        <v>5</v>
      </c>
      <c r="Q511" s="487">
        <f t="shared" si="66"/>
        <v>18</v>
      </c>
      <c r="W511">
        <f t="shared" si="67"/>
        <v>26</v>
      </c>
      <c r="Y511" s="497">
        <v>26</v>
      </c>
      <c r="Z511" s="497">
        <v>12</v>
      </c>
      <c r="AA511" s="491">
        <v>0</v>
      </c>
      <c r="AB511" s="490">
        <v>3</v>
      </c>
      <c r="AC511" s="489">
        <v>5</v>
      </c>
      <c r="AD511" s="488">
        <v>18</v>
      </c>
      <c r="AF511" t="str">
        <f t="shared" si="68"/>
        <v>SI</v>
      </c>
      <c r="AG511" t="str">
        <f t="shared" si="69"/>
        <v>SI</v>
      </c>
      <c r="AH511" t="str">
        <f t="shared" si="70"/>
        <v>SI</v>
      </c>
      <c r="AI511" t="str">
        <f t="shared" si="71"/>
        <v>SI</v>
      </c>
    </row>
    <row r="512" spans="6:35" ht="15.75" thickBot="1" x14ac:dyDescent="0.3">
      <c r="F512" s="499">
        <v>27</v>
      </c>
      <c r="G512" s="499">
        <v>12</v>
      </c>
      <c r="H512" s="498">
        <f t="shared" si="63"/>
        <v>0</v>
      </c>
      <c r="K512" s="498">
        <f t="shared" si="64"/>
        <v>3</v>
      </c>
      <c r="N512" s="498">
        <f t="shared" si="65"/>
        <v>5</v>
      </c>
      <c r="Q512" s="487">
        <f t="shared" si="66"/>
        <v>19</v>
      </c>
      <c r="W512">
        <f t="shared" si="67"/>
        <v>27</v>
      </c>
      <c r="Y512" s="497">
        <v>27</v>
      </c>
      <c r="Z512" s="497">
        <v>12</v>
      </c>
      <c r="AA512" s="491">
        <v>0</v>
      </c>
      <c r="AB512" s="490">
        <v>3</v>
      </c>
      <c r="AC512" s="489">
        <v>5</v>
      </c>
      <c r="AD512" s="488">
        <v>19</v>
      </c>
      <c r="AF512" t="str">
        <f t="shared" si="68"/>
        <v>SI</v>
      </c>
      <c r="AG512" t="str">
        <f t="shared" si="69"/>
        <v>SI</v>
      </c>
      <c r="AH512" t="str">
        <f t="shared" si="70"/>
        <v>SI</v>
      </c>
      <c r="AI512" t="str">
        <f t="shared" si="71"/>
        <v>SI</v>
      </c>
    </row>
    <row r="513" spans="6:35" ht="15.75" thickBot="1" x14ac:dyDescent="0.3">
      <c r="F513" s="499">
        <v>28</v>
      </c>
      <c r="G513" s="499">
        <v>12</v>
      </c>
      <c r="H513" s="498">
        <f t="shared" si="63"/>
        <v>0</v>
      </c>
      <c r="K513" s="498">
        <f t="shared" si="64"/>
        <v>3</v>
      </c>
      <c r="N513" s="498">
        <f t="shared" si="65"/>
        <v>5</v>
      </c>
      <c r="Q513" s="487">
        <f t="shared" si="66"/>
        <v>20</v>
      </c>
      <c r="W513">
        <f t="shared" si="67"/>
        <v>28</v>
      </c>
      <c r="Y513" s="497">
        <v>28</v>
      </c>
      <c r="Z513" s="497">
        <v>12</v>
      </c>
      <c r="AA513" s="491">
        <v>0</v>
      </c>
      <c r="AB513" s="490">
        <v>3</v>
      </c>
      <c r="AC513" s="489">
        <v>5</v>
      </c>
      <c r="AD513" s="488">
        <v>20</v>
      </c>
      <c r="AF513" t="str">
        <f t="shared" si="68"/>
        <v>SI</v>
      </c>
      <c r="AG513" t="str">
        <f t="shared" si="69"/>
        <v>SI</v>
      </c>
      <c r="AH513" t="str">
        <f t="shared" si="70"/>
        <v>SI</v>
      </c>
      <c r="AI513" t="str">
        <f t="shared" si="71"/>
        <v>SI</v>
      </c>
    </row>
    <row r="514" spans="6:35" ht="15.75" thickBot="1" x14ac:dyDescent="0.3">
      <c r="F514" s="499">
        <v>29</v>
      </c>
      <c r="G514" s="499">
        <v>12</v>
      </c>
      <c r="H514" s="498">
        <f t="shared" si="63"/>
        <v>0</v>
      </c>
      <c r="K514" s="498">
        <f t="shared" si="64"/>
        <v>3</v>
      </c>
      <c r="N514" s="498">
        <f t="shared" si="65"/>
        <v>5</v>
      </c>
      <c r="Q514" s="487">
        <f t="shared" si="66"/>
        <v>21</v>
      </c>
      <c r="W514">
        <f t="shared" si="67"/>
        <v>29</v>
      </c>
      <c r="Y514" s="497">
        <v>29</v>
      </c>
      <c r="Z514" s="497">
        <v>12</v>
      </c>
      <c r="AA514" s="491">
        <v>0</v>
      </c>
      <c r="AB514" s="490">
        <v>3</v>
      </c>
      <c r="AC514" s="489">
        <v>5</v>
      </c>
      <c r="AD514" s="488">
        <v>21</v>
      </c>
      <c r="AF514" t="str">
        <f t="shared" si="68"/>
        <v>SI</v>
      </c>
      <c r="AG514" t="str">
        <f t="shared" si="69"/>
        <v>SI</v>
      </c>
      <c r="AH514" t="str">
        <f t="shared" si="70"/>
        <v>SI</v>
      </c>
      <c r="AI514" t="str">
        <f t="shared" si="71"/>
        <v>SI</v>
      </c>
    </row>
    <row r="515" spans="6:35" ht="15.75" thickBot="1" x14ac:dyDescent="0.3">
      <c r="F515" s="499">
        <v>30</v>
      </c>
      <c r="G515" s="499">
        <v>12</v>
      </c>
      <c r="H515" s="498">
        <f t="shared" si="63"/>
        <v>0</v>
      </c>
      <c r="K515" s="498">
        <f t="shared" si="64"/>
        <v>3</v>
      </c>
      <c r="N515" s="498">
        <f t="shared" si="65"/>
        <v>5</v>
      </c>
      <c r="Q515" s="487">
        <f t="shared" si="66"/>
        <v>22</v>
      </c>
      <c r="W515">
        <f t="shared" si="67"/>
        <v>30</v>
      </c>
      <c r="Y515" s="497">
        <v>30</v>
      </c>
      <c r="Z515" s="497">
        <v>12</v>
      </c>
      <c r="AA515" s="491">
        <v>0</v>
      </c>
      <c r="AB515" s="490">
        <v>3</v>
      </c>
      <c r="AC515" s="489">
        <v>5</v>
      </c>
      <c r="AD515" s="488">
        <v>22</v>
      </c>
      <c r="AF515" t="str">
        <f t="shared" si="68"/>
        <v>SI</v>
      </c>
      <c r="AG515" t="str">
        <f t="shared" si="69"/>
        <v>SI</v>
      </c>
      <c r="AH515" t="str">
        <f t="shared" si="70"/>
        <v>SI</v>
      </c>
      <c r="AI515" t="str">
        <f t="shared" si="71"/>
        <v>SI</v>
      </c>
    </row>
    <row r="516" spans="6:35" ht="15.75" thickBot="1" x14ac:dyDescent="0.3">
      <c r="F516" s="499">
        <v>31</v>
      </c>
      <c r="G516" s="499">
        <v>12</v>
      </c>
      <c r="H516" s="498">
        <f t="shared" si="63"/>
        <v>0</v>
      </c>
      <c r="K516" s="498">
        <f t="shared" si="64"/>
        <v>3</v>
      </c>
      <c r="N516" s="498">
        <f t="shared" si="65"/>
        <v>5</v>
      </c>
      <c r="Q516" s="487">
        <f t="shared" si="66"/>
        <v>22</v>
      </c>
      <c r="W516">
        <f t="shared" si="67"/>
        <v>30</v>
      </c>
      <c r="Y516" s="497">
        <v>31</v>
      </c>
      <c r="Z516" s="497">
        <v>12</v>
      </c>
      <c r="AA516" s="491">
        <v>0</v>
      </c>
      <c r="AB516" s="490">
        <v>3</v>
      </c>
      <c r="AC516" s="489">
        <v>5</v>
      </c>
      <c r="AD516" s="488">
        <v>23</v>
      </c>
      <c r="AF516" t="str">
        <f t="shared" si="68"/>
        <v>SI</v>
      </c>
      <c r="AG516" t="str">
        <f t="shared" si="69"/>
        <v>SI</v>
      </c>
      <c r="AH516" t="str">
        <f t="shared" si="70"/>
        <v>SI</v>
      </c>
      <c r="AI516" t="str">
        <f t="shared" si="71"/>
        <v>NO</v>
      </c>
    </row>
    <row r="517" spans="6:35" ht="15.75" thickBot="1" x14ac:dyDescent="0.3">
      <c r="F517" s="499">
        <v>32</v>
      </c>
      <c r="G517" s="499">
        <v>12</v>
      </c>
      <c r="H517" s="498">
        <f t="shared" si="63"/>
        <v>0</v>
      </c>
      <c r="K517" s="498">
        <f t="shared" si="64"/>
        <v>3</v>
      </c>
      <c r="N517" s="498">
        <f t="shared" si="65"/>
        <v>5</v>
      </c>
      <c r="Q517" s="487">
        <f t="shared" si="66"/>
        <v>22</v>
      </c>
      <c r="W517">
        <f t="shared" si="67"/>
        <v>30</v>
      </c>
      <c r="Y517" s="497">
        <v>32</v>
      </c>
      <c r="Z517" s="497">
        <v>12</v>
      </c>
      <c r="AA517" s="491">
        <v>0</v>
      </c>
      <c r="AB517" s="490">
        <v>3</v>
      </c>
      <c r="AC517" s="489">
        <v>5</v>
      </c>
      <c r="AD517" s="488">
        <v>24</v>
      </c>
      <c r="AF517" t="str">
        <f t="shared" si="68"/>
        <v>SI</v>
      </c>
      <c r="AG517" t="str">
        <f t="shared" si="69"/>
        <v>SI</v>
      </c>
      <c r="AH517" t="str">
        <f t="shared" si="70"/>
        <v>SI</v>
      </c>
      <c r="AI517" t="str">
        <f t="shared" si="71"/>
        <v>NO</v>
      </c>
    </row>
    <row r="518" spans="6:35" ht="15.75" thickBot="1" x14ac:dyDescent="0.3">
      <c r="F518" s="496">
        <v>33</v>
      </c>
      <c r="G518" s="496">
        <v>12</v>
      </c>
      <c r="H518" s="495">
        <f t="shared" si="63"/>
        <v>0</v>
      </c>
      <c r="I518" s="494"/>
      <c r="J518" s="494"/>
      <c r="K518" s="495">
        <f t="shared" si="64"/>
        <v>3</v>
      </c>
      <c r="L518" s="494"/>
      <c r="M518" s="494"/>
      <c r="N518" s="495">
        <f t="shared" si="65"/>
        <v>5</v>
      </c>
      <c r="O518" s="494"/>
      <c r="P518" s="494"/>
      <c r="Q518" s="493">
        <f t="shared" si="66"/>
        <v>22</v>
      </c>
      <c r="W518">
        <f t="shared" si="67"/>
        <v>30</v>
      </c>
      <c r="Y518" s="497">
        <v>33</v>
      </c>
      <c r="Z518" s="497">
        <v>12</v>
      </c>
      <c r="AA518" s="491">
        <v>0</v>
      </c>
      <c r="AB518" s="490">
        <v>3</v>
      </c>
      <c r="AC518" s="489">
        <v>5</v>
      </c>
      <c r="AD518" s="488">
        <v>25</v>
      </c>
      <c r="AF518" t="str">
        <f t="shared" si="68"/>
        <v>SI</v>
      </c>
      <c r="AG518" t="str">
        <f t="shared" si="69"/>
        <v>SI</v>
      </c>
      <c r="AH518" t="str">
        <f t="shared" si="70"/>
        <v>SI</v>
      </c>
      <c r="AI518" t="str">
        <f t="shared" si="71"/>
        <v>NO</v>
      </c>
    </row>
    <row r="519" spans="6:35" ht="16.5" thickTop="1" thickBot="1" x14ac:dyDescent="0.3">
      <c r="F519" s="499">
        <v>0</v>
      </c>
      <c r="G519" s="499">
        <v>13</v>
      </c>
      <c r="H519" s="498">
        <f t="shared" si="63"/>
        <v>0</v>
      </c>
      <c r="K519" s="498">
        <f t="shared" si="64"/>
        <v>0</v>
      </c>
      <c r="N519" s="498">
        <f t="shared" si="65"/>
        <v>0</v>
      </c>
      <c r="Q519" s="487">
        <f t="shared" si="66"/>
        <v>0</v>
      </c>
      <c r="W519">
        <f t="shared" si="67"/>
        <v>0</v>
      </c>
      <c r="Y519" s="497">
        <v>0</v>
      </c>
      <c r="Z519" s="497">
        <v>13</v>
      </c>
      <c r="AA519" s="491">
        <v>0</v>
      </c>
      <c r="AB519" s="490">
        <v>0</v>
      </c>
      <c r="AC519" s="489">
        <v>0</v>
      </c>
      <c r="AD519" s="488">
        <v>0</v>
      </c>
      <c r="AF519" t="str">
        <f t="shared" si="68"/>
        <v>SI</v>
      </c>
      <c r="AG519" t="str">
        <f t="shared" si="69"/>
        <v>SI</v>
      </c>
      <c r="AH519" t="str">
        <f t="shared" si="70"/>
        <v>SI</v>
      </c>
      <c r="AI519" t="str">
        <f t="shared" si="71"/>
        <v>SI</v>
      </c>
    </row>
    <row r="520" spans="6:35" ht="15.75" thickBot="1" x14ac:dyDescent="0.3">
      <c r="F520" s="499">
        <v>1</v>
      </c>
      <c r="G520" s="499">
        <v>13</v>
      </c>
      <c r="H520" s="498">
        <f t="shared" si="63"/>
        <v>0</v>
      </c>
      <c r="K520" s="498">
        <f t="shared" si="64"/>
        <v>1</v>
      </c>
      <c r="N520" s="498">
        <f t="shared" si="65"/>
        <v>0</v>
      </c>
      <c r="Q520" s="487">
        <f t="shared" si="66"/>
        <v>0</v>
      </c>
      <c r="W520">
        <f t="shared" si="67"/>
        <v>1</v>
      </c>
      <c r="Y520" s="497">
        <v>1</v>
      </c>
      <c r="Z520" s="497">
        <v>13</v>
      </c>
      <c r="AA520" s="491">
        <v>0</v>
      </c>
      <c r="AB520" s="490">
        <v>1</v>
      </c>
      <c r="AC520" s="489">
        <v>0</v>
      </c>
      <c r="AD520" s="488">
        <v>0</v>
      </c>
      <c r="AF520" t="str">
        <f t="shared" si="68"/>
        <v>SI</v>
      </c>
      <c r="AG520" t="str">
        <f t="shared" si="69"/>
        <v>SI</v>
      </c>
      <c r="AH520" t="str">
        <f t="shared" si="70"/>
        <v>SI</v>
      </c>
      <c r="AI520" t="str">
        <f t="shared" si="71"/>
        <v>SI</v>
      </c>
    </row>
    <row r="521" spans="6:35" ht="15.75" thickBot="1" x14ac:dyDescent="0.3">
      <c r="F521" s="499">
        <v>2</v>
      </c>
      <c r="G521" s="499">
        <v>13</v>
      </c>
      <c r="H521" s="498">
        <f t="shared" si="63"/>
        <v>0</v>
      </c>
      <c r="K521" s="498">
        <f t="shared" si="64"/>
        <v>2</v>
      </c>
      <c r="N521" s="498">
        <f t="shared" si="65"/>
        <v>0</v>
      </c>
      <c r="Q521" s="487">
        <f t="shared" si="66"/>
        <v>0</v>
      </c>
      <c r="W521">
        <f t="shared" si="67"/>
        <v>2</v>
      </c>
      <c r="Y521" s="497">
        <v>2</v>
      </c>
      <c r="Z521" s="497">
        <v>13</v>
      </c>
      <c r="AA521" s="491">
        <v>0</v>
      </c>
      <c r="AB521" s="490">
        <v>2</v>
      </c>
      <c r="AC521" s="489">
        <v>0</v>
      </c>
      <c r="AD521" s="488">
        <v>0</v>
      </c>
      <c r="AF521" t="str">
        <f t="shared" si="68"/>
        <v>SI</v>
      </c>
      <c r="AG521" t="str">
        <f t="shared" si="69"/>
        <v>SI</v>
      </c>
      <c r="AH521" t="str">
        <f t="shared" si="70"/>
        <v>SI</v>
      </c>
      <c r="AI521" t="str">
        <f t="shared" si="71"/>
        <v>SI</v>
      </c>
    </row>
    <row r="522" spans="6:35" ht="15.75" thickBot="1" x14ac:dyDescent="0.3">
      <c r="F522" s="499">
        <v>3</v>
      </c>
      <c r="G522" s="499">
        <v>13</v>
      </c>
      <c r="H522" s="498">
        <f t="shared" si="63"/>
        <v>0</v>
      </c>
      <c r="K522" s="498">
        <f t="shared" si="64"/>
        <v>2</v>
      </c>
      <c r="N522" s="498">
        <f t="shared" si="65"/>
        <v>1</v>
      </c>
      <c r="Q522" s="487">
        <f t="shared" si="66"/>
        <v>0</v>
      </c>
      <c r="W522">
        <f t="shared" si="67"/>
        <v>3</v>
      </c>
      <c r="Y522" s="497">
        <v>3</v>
      </c>
      <c r="Z522" s="497">
        <v>13</v>
      </c>
      <c r="AA522" s="491">
        <v>0</v>
      </c>
      <c r="AB522" s="490">
        <v>3</v>
      </c>
      <c r="AC522" s="489">
        <v>0</v>
      </c>
      <c r="AD522" s="488">
        <v>0</v>
      </c>
      <c r="AF522" t="str">
        <f t="shared" si="68"/>
        <v>SI</v>
      </c>
      <c r="AG522" t="str">
        <f t="shared" si="69"/>
        <v>NO</v>
      </c>
      <c r="AH522" t="str">
        <f t="shared" si="70"/>
        <v>NO</v>
      </c>
      <c r="AI522" t="str">
        <f t="shared" si="71"/>
        <v>SI</v>
      </c>
    </row>
    <row r="523" spans="6:35" ht="15.75" thickBot="1" x14ac:dyDescent="0.3">
      <c r="F523" s="499">
        <v>4</v>
      </c>
      <c r="G523" s="499">
        <v>13</v>
      </c>
      <c r="H523" s="498">
        <f t="shared" ref="H523:H586" si="72">IF(G523&lt;3,
IF(G523+F523&lt;=3,F523,3-G523),
0)</f>
        <v>0</v>
      </c>
      <c r="K523" s="498">
        <f t="shared" ref="K523:K586" si="73">IF(AND(G523&gt;=3,G523&lt;15),
IF(G523+F523&lt;=15,F523,15-G523),
IF(AND(G523&lt;3,G523+F523&gt;3),IF(F523-H523&lt;=12,F523-H523,12),0) )</f>
        <v>2</v>
      </c>
      <c r="N523" s="498">
        <f t="shared" ref="N523:N586" si="74">IF(AND(G523&gt;=15,G523&lt;20),
IF(G523+F523&lt;=20,F523,20-G523),
IF(AND(G523&lt;15,G523+F523&gt;15),       IF((F523-H523-K523)&lt;=5,   F523-H523-K523,5    ),0)  )</f>
        <v>2</v>
      </c>
      <c r="Q523" s="487">
        <f t="shared" ref="Q523:Q586" si="75">IF(AND(G523&gt;=20),
IF(F523&gt;30,30,F523),
IF(AND(G523&lt;20,G523+F523&gt;20),IF((F523-H523-K523-N523)&gt;=(30-H523-K523-N523),30-H523-K523-N523,F523-H523-K523-N523),0))</f>
        <v>0</v>
      </c>
      <c r="W523">
        <f t="shared" ref="W523:W586" si="76">SUM(H523+K523+N523+Q523)</f>
        <v>4</v>
      </c>
      <c r="Y523" s="497">
        <v>4</v>
      </c>
      <c r="Z523" s="497">
        <v>13</v>
      </c>
      <c r="AA523" s="491">
        <v>0</v>
      </c>
      <c r="AB523" s="490">
        <v>4</v>
      </c>
      <c r="AC523" s="489">
        <v>0</v>
      </c>
      <c r="AD523" s="488">
        <v>0</v>
      </c>
      <c r="AF523" t="str">
        <f t="shared" ref="AF523:AF586" si="77">IF(AA523=H523,"SI","NO")</f>
        <v>SI</v>
      </c>
      <c r="AG523" t="str">
        <f t="shared" ref="AG523:AG586" si="78">IF(K523=AB523,"SI","NO")</f>
        <v>NO</v>
      </c>
      <c r="AH523" t="str">
        <f t="shared" ref="AH523:AH586" si="79">IF(N523=AC523,"SI","NO")</f>
        <v>NO</v>
      </c>
      <c r="AI523" t="str">
        <f t="shared" ref="AI523:AI586" si="80">IF(Q523=AD523,"SI","NO")</f>
        <v>SI</v>
      </c>
    </row>
    <row r="524" spans="6:35" ht="15.75" thickBot="1" x14ac:dyDescent="0.3">
      <c r="F524" s="499">
        <v>5</v>
      </c>
      <c r="G524" s="499">
        <v>13</v>
      </c>
      <c r="H524" s="498">
        <f t="shared" si="72"/>
        <v>0</v>
      </c>
      <c r="K524" s="498">
        <f t="shared" si="73"/>
        <v>2</v>
      </c>
      <c r="N524" s="498">
        <f t="shared" si="74"/>
        <v>3</v>
      </c>
      <c r="Q524" s="487">
        <f t="shared" si="75"/>
        <v>0</v>
      </c>
      <c r="W524">
        <f t="shared" si="76"/>
        <v>5</v>
      </c>
      <c r="Y524" s="497">
        <v>5</v>
      </c>
      <c r="Z524" s="497">
        <v>13</v>
      </c>
      <c r="AA524" s="491">
        <v>0</v>
      </c>
      <c r="AB524" s="490">
        <v>5</v>
      </c>
      <c r="AC524" s="489">
        <v>0</v>
      </c>
      <c r="AD524" s="488">
        <v>0</v>
      </c>
      <c r="AF524" t="str">
        <f t="shared" si="77"/>
        <v>SI</v>
      </c>
      <c r="AG524" t="str">
        <f t="shared" si="78"/>
        <v>NO</v>
      </c>
      <c r="AH524" t="str">
        <f t="shared" si="79"/>
        <v>NO</v>
      </c>
      <c r="AI524" t="str">
        <f t="shared" si="80"/>
        <v>SI</v>
      </c>
    </row>
    <row r="525" spans="6:35" ht="15.75" thickBot="1" x14ac:dyDescent="0.3">
      <c r="F525" s="499">
        <v>6</v>
      </c>
      <c r="G525" s="499">
        <v>13</v>
      </c>
      <c r="H525" s="498">
        <f t="shared" si="72"/>
        <v>0</v>
      </c>
      <c r="K525" s="498">
        <f t="shared" si="73"/>
        <v>2</v>
      </c>
      <c r="N525" s="498">
        <f t="shared" si="74"/>
        <v>4</v>
      </c>
      <c r="Q525" s="487">
        <f t="shared" si="75"/>
        <v>0</v>
      </c>
      <c r="W525">
        <f t="shared" si="76"/>
        <v>6</v>
      </c>
      <c r="Y525" s="497">
        <v>6</v>
      </c>
      <c r="Z525" s="497">
        <v>13</v>
      </c>
      <c r="AA525" s="491">
        <v>0</v>
      </c>
      <c r="AB525" s="490">
        <v>2</v>
      </c>
      <c r="AC525" s="489">
        <v>4</v>
      </c>
      <c r="AD525" s="488">
        <v>0</v>
      </c>
      <c r="AF525" t="str">
        <f t="shared" si="77"/>
        <v>SI</v>
      </c>
      <c r="AG525" t="str">
        <f t="shared" si="78"/>
        <v>SI</v>
      </c>
      <c r="AH525" t="str">
        <f t="shared" si="79"/>
        <v>SI</v>
      </c>
      <c r="AI525" t="str">
        <f t="shared" si="80"/>
        <v>SI</v>
      </c>
    </row>
    <row r="526" spans="6:35" ht="15.75" thickBot="1" x14ac:dyDescent="0.3">
      <c r="F526" s="499">
        <v>7</v>
      </c>
      <c r="G526" s="499">
        <v>13</v>
      </c>
      <c r="H526" s="498">
        <f t="shared" si="72"/>
        <v>0</v>
      </c>
      <c r="K526" s="498">
        <f t="shared" si="73"/>
        <v>2</v>
      </c>
      <c r="N526" s="498">
        <f t="shared" si="74"/>
        <v>5</v>
      </c>
      <c r="Q526" s="487">
        <f t="shared" si="75"/>
        <v>0</v>
      </c>
      <c r="W526">
        <f t="shared" si="76"/>
        <v>7</v>
      </c>
      <c r="Y526" s="497">
        <v>7</v>
      </c>
      <c r="Z526" s="497">
        <v>13</v>
      </c>
      <c r="AA526" s="491">
        <v>0</v>
      </c>
      <c r="AB526" s="490">
        <v>2</v>
      </c>
      <c r="AC526" s="489">
        <v>5</v>
      </c>
      <c r="AD526" s="488">
        <v>0</v>
      </c>
      <c r="AF526" t="str">
        <f t="shared" si="77"/>
        <v>SI</v>
      </c>
      <c r="AG526" t="str">
        <f t="shared" si="78"/>
        <v>SI</v>
      </c>
      <c r="AH526" t="str">
        <f t="shared" si="79"/>
        <v>SI</v>
      </c>
      <c r="AI526" t="str">
        <f t="shared" si="80"/>
        <v>SI</v>
      </c>
    </row>
    <row r="527" spans="6:35" ht="15.75" thickBot="1" x14ac:dyDescent="0.3">
      <c r="F527" s="499">
        <v>8</v>
      </c>
      <c r="G527" s="499">
        <v>13</v>
      </c>
      <c r="H527" s="498">
        <f t="shared" si="72"/>
        <v>0</v>
      </c>
      <c r="K527" s="498">
        <f t="shared" si="73"/>
        <v>2</v>
      </c>
      <c r="N527" s="498">
        <f t="shared" si="74"/>
        <v>5</v>
      </c>
      <c r="Q527" s="487">
        <f t="shared" si="75"/>
        <v>1</v>
      </c>
      <c r="W527">
        <f t="shared" si="76"/>
        <v>8</v>
      </c>
      <c r="Y527" s="497">
        <v>8</v>
      </c>
      <c r="Z527" s="497">
        <v>13</v>
      </c>
      <c r="AA527" s="491">
        <v>0</v>
      </c>
      <c r="AB527" s="490">
        <v>2</v>
      </c>
      <c r="AC527" s="489">
        <v>5</v>
      </c>
      <c r="AD527" s="488">
        <v>1</v>
      </c>
      <c r="AF527" t="str">
        <f t="shared" si="77"/>
        <v>SI</v>
      </c>
      <c r="AG527" t="str">
        <f t="shared" si="78"/>
        <v>SI</v>
      </c>
      <c r="AH527" t="str">
        <f t="shared" si="79"/>
        <v>SI</v>
      </c>
      <c r="AI527" t="str">
        <f t="shared" si="80"/>
        <v>SI</v>
      </c>
    </row>
    <row r="528" spans="6:35" ht="15.75" thickBot="1" x14ac:dyDescent="0.3">
      <c r="F528" s="499">
        <v>9</v>
      </c>
      <c r="G528" s="499">
        <v>13</v>
      </c>
      <c r="H528" s="498">
        <f t="shared" si="72"/>
        <v>0</v>
      </c>
      <c r="K528" s="498">
        <f t="shared" si="73"/>
        <v>2</v>
      </c>
      <c r="N528" s="498">
        <f t="shared" si="74"/>
        <v>5</v>
      </c>
      <c r="Q528" s="487">
        <f t="shared" si="75"/>
        <v>2</v>
      </c>
      <c r="W528">
        <f t="shared" si="76"/>
        <v>9</v>
      </c>
      <c r="Y528" s="497">
        <v>9</v>
      </c>
      <c r="Z528" s="497">
        <v>13</v>
      </c>
      <c r="AA528" s="491">
        <v>0</v>
      </c>
      <c r="AB528" s="490">
        <v>2</v>
      </c>
      <c r="AC528" s="489">
        <v>5</v>
      </c>
      <c r="AD528" s="488">
        <v>2</v>
      </c>
      <c r="AF528" t="str">
        <f t="shared" si="77"/>
        <v>SI</v>
      </c>
      <c r="AG528" t="str">
        <f t="shared" si="78"/>
        <v>SI</v>
      </c>
      <c r="AH528" t="str">
        <f t="shared" si="79"/>
        <v>SI</v>
      </c>
      <c r="AI528" t="str">
        <f t="shared" si="80"/>
        <v>SI</v>
      </c>
    </row>
    <row r="529" spans="6:35" ht="15.75" thickBot="1" x14ac:dyDescent="0.3">
      <c r="F529" s="499">
        <v>10</v>
      </c>
      <c r="G529" s="499">
        <v>13</v>
      </c>
      <c r="H529" s="498">
        <f t="shared" si="72"/>
        <v>0</v>
      </c>
      <c r="K529" s="498">
        <f t="shared" si="73"/>
        <v>2</v>
      </c>
      <c r="N529" s="498">
        <f t="shared" si="74"/>
        <v>5</v>
      </c>
      <c r="Q529" s="487">
        <f t="shared" si="75"/>
        <v>3</v>
      </c>
      <c r="W529">
        <f t="shared" si="76"/>
        <v>10</v>
      </c>
      <c r="Y529" s="497">
        <v>10</v>
      </c>
      <c r="Z529" s="497">
        <v>13</v>
      </c>
      <c r="AA529" s="491">
        <v>0</v>
      </c>
      <c r="AB529" s="490">
        <v>2</v>
      </c>
      <c r="AC529" s="489">
        <v>5</v>
      </c>
      <c r="AD529" s="488">
        <v>3</v>
      </c>
      <c r="AF529" t="str">
        <f t="shared" si="77"/>
        <v>SI</v>
      </c>
      <c r="AG529" t="str">
        <f t="shared" si="78"/>
        <v>SI</v>
      </c>
      <c r="AH529" t="str">
        <f t="shared" si="79"/>
        <v>SI</v>
      </c>
      <c r="AI529" t="str">
        <f t="shared" si="80"/>
        <v>SI</v>
      </c>
    </row>
    <row r="530" spans="6:35" ht="15.75" thickBot="1" x14ac:dyDescent="0.3">
      <c r="F530" s="499">
        <v>11</v>
      </c>
      <c r="G530" s="499">
        <v>13</v>
      </c>
      <c r="H530" s="498">
        <f t="shared" si="72"/>
        <v>0</v>
      </c>
      <c r="K530" s="498">
        <f t="shared" si="73"/>
        <v>2</v>
      </c>
      <c r="N530" s="498">
        <f t="shared" si="74"/>
        <v>5</v>
      </c>
      <c r="Q530" s="487">
        <f t="shared" si="75"/>
        <v>4</v>
      </c>
      <c r="W530">
        <f t="shared" si="76"/>
        <v>11</v>
      </c>
      <c r="Y530" s="497">
        <v>11</v>
      </c>
      <c r="Z530" s="497">
        <v>13</v>
      </c>
      <c r="AA530" s="491">
        <v>0</v>
      </c>
      <c r="AB530" s="490">
        <v>2</v>
      </c>
      <c r="AC530" s="489">
        <v>5</v>
      </c>
      <c r="AD530" s="488">
        <v>4</v>
      </c>
      <c r="AF530" t="str">
        <f t="shared" si="77"/>
        <v>SI</v>
      </c>
      <c r="AG530" t="str">
        <f t="shared" si="78"/>
        <v>SI</v>
      </c>
      <c r="AH530" t="str">
        <f t="shared" si="79"/>
        <v>SI</v>
      </c>
      <c r="AI530" t="str">
        <f t="shared" si="80"/>
        <v>SI</v>
      </c>
    </row>
    <row r="531" spans="6:35" ht="15.75" thickBot="1" x14ac:dyDescent="0.3">
      <c r="F531" s="499">
        <v>12</v>
      </c>
      <c r="G531" s="499">
        <v>13</v>
      </c>
      <c r="H531" s="498">
        <f t="shared" si="72"/>
        <v>0</v>
      </c>
      <c r="K531" s="498">
        <f t="shared" si="73"/>
        <v>2</v>
      </c>
      <c r="N531" s="498">
        <f t="shared" si="74"/>
        <v>5</v>
      </c>
      <c r="Q531" s="487">
        <f t="shared" si="75"/>
        <v>5</v>
      </c>
      <c r="W531">
        <f t="shared" si="76"/>
        <v>12</v>
      </c>
      <c r="Y531" s="497">
        <v>12</v>
      </c>
      <c r="Z531" s="497">
        <v>13</v>
      </c>
      <c r="AA531" s="491">
        <v>0</v>
      </c>
      <c r="AB531" s="490">
        <v>2</v>
      </c>
      <c r="AC531" s="489">
        <v>5</v>
      </c>
      <c r="AD531" s="488">
        <v>5</v>
      </c>
      <c r="AF531" t="str">
        <f t="shared" si="77"/>
        <v>SI</v>
      </c>
      <c r="AG531" t="str">
        <f t="shared" si="78"/>
        <v>SI</v>
      </c>
      <c r="AH531" t="str">
        <f t="shared" si="79"/>
        <v>SI</v>
      </c>
      <c r="AI531" t="str">
        <f t="shared" si="80"/>
        <v>SI</v>
      </c>
    </row>
    <row r="532" spans="6:35" ht="15.75" thickBot="1" x14ac:dyDescent="0.3">
      <c r="F532" s="499">
        <v>13</v>
      </c>
      <c r="G532" s="499">
        <v>13</v>
      </c>
      <c r="H532" s="498">
        <f t="shared" si="72"/>
        <v>0</v>
      </c>
      <c r="K532" s="498">
        <f t="shared" si="73"/>
        <v>2</v>
      </c>
      <c r="N532" s="498">
        <f t="shared" si="74"/>
        <v>5</v>
      </c>
      <c r="Q532" s="487">
        <f t="shared" si="75"/>
        <v>6</v>
      </c>
      <c r="W532">
        <f t="shared" si="76"/>
        <v>13</v>
      </c>
      <c r="Y532" s="497">
        <v>13</v>
      </c>
      <c r="Z532" s="497">
        <v>13</v>
      </c>
      <c r="AA532" s="491">
        <v>0</v>
      </c>
      <c r="AB532" s="490">
        <v>2</v>
      </c>
      <c r="AC532" s="489">
        <v>5</v>
      </c>
      <c r="AD532" s="488">
        <v>6</v>
      </c>
      <c r="AF532" t="str">
        <f t="shared" si="77"/>
        <v>SI</v>
      </c>
      <c r="AG532" t="str">
        <f t="shared" si="78"/>
        <v>SI</v>
      </c>
      <c r="AH532" t="str">
        <f t="shared" si="79"/>
        <v>SI</v>
      </c>
      <c r="AI532" t="str">
        <f t="shared" si="80"/>
        <v>SI</v>
      </c>
    </row>
    <row r="533" spans="6:35" ht="15.75" thickBot="1" x14ac:dyDescent="0.3">
      <c r="F533" s="499">
        <v>14</v>
      </c>
      <c r="G533" s="499">
        <v>13</v>
      </c>
      <c r="H533" s="498">
        <f t="shared" si="72"/>
        <v>0</v>
      </c>
      <c r="K533" s="498">
        <f t="shared" si="73"/>
        <v>2</v>
      </c>
      <c r="N533" s="498">
        <f t="shared" si="74"/>
        <v>5</v>
      </c>
      <c r="Q533" s="487">
        <f t="shared" si="75"/>
        <v>7</v>
      </c>
      <c r="W533">
        <f t="shared" si="76"/>
        <v>14</v>
      </c>
      <c r="Y533" s="497">
        <v>14</v>
      </c>
      <c r="Z533" s="497">
        <v>13</v>
      </c>
      <c r="AA533" s="491">
        <v>0</v>
      </c>
      <c r="AB533" s="490">
        <v>2</v>
      </c>
      <c r="AC533" s="489">
        <v>5</v>
      </c>
      <c r="AD533" s="488">
        <v>7</v>
      </c>
      <c r="AF533" t="str">
        <f t="shared" si="77"/>
        <v>SI</v>
      </c>
      <c r="AG533" t="str">
        <f t="shared" si="78"/>
        <v>SI</v>
      </c>
      <c r="AH533" t="str">
        <f t="shared" si="79"/>
        <v>SI</v>
      </c>
      <c r="AI533" t="str">
        <f t="shared" si="80"/>
        <v>SI</v>
      </c>
    </row>
    <row r="534" spans="6:35" ht="15.75" thickBot="1" x14ac:dyDescent="0.3">
      <c r="F534" s="499">
        <v>15</v>
      </c>
      <c r="G534" s="499">
        <v>13</v>
      </c>
      <c r="H534" s="498">
        <f t="shared" si="72"/>
        <v>0</v>
      </c>
      <c r="K534" s="498">
        <f t="shared" si="73"/>
        <v>2</v>
      </c>
      <c r="N534" s="498">
        <f t="shared" si="74"/>
        <v>5</v>
      </c>
      <c r="Q534" s="487">
        <f t="shared" si="75"/>
        <v>8</v>
      </c>
      <c r="W534">
        <f t="shared" si="76"/>
        <v>15</v>
      </c>
      <c r="Y534" s="497">
        <v>15</v>
      </c>
      <c r="Z534" s="497">
        <v>13</v>
      </c>
      <c r="AA534" s="491">
        <v>0</v>
      </c>
      <c r="AB534" s="490">
        <v>2</v>
      </c>
      <c r="AC534" s="489">
        <v>5</v>
      </c>
      <c r="AD534" s="488">
        <v>8</v>
      </c>
      <c r="AF534" t="str">
        <f t="shared" si="77"/>
        <v>SI</v>
      </c>
      <c r="AG534" t="str">
        <f t="shared" si="78"/>
        <v>SI</v>
      </c>
      <c r="AH534" t="str">
        <f t="shared" si="79"/>
        <v>SI</v>
      </c>
      <c r="AI534" t="str">
        <f t="shared" si="80"/>
        <v>SI</v>
      </c>
    </row>
    <row r="535" spans="6:35" ht="15.75" thickBot="1" x14ac:dyDescent="0.3">
      <c r="F535" s="499">
        <v>16</v>
      </c>
      <c r="G535" s="499">
        <v>13</v>
      </c>
      <c r="H535" s="498">
        <f t="shared" si="72"/>
        <v>0</v>
      </c>
      <c r="K535" s="498">
        <f t="shared" si="73"/>
        <v>2</v>
      </c>
      <c r="N535" s="498">
        <f t="shared" si="74"/>
        <v>5</v>
      </c>
      <c r="Q535" s="487">
        <f t="shared" si="75"/>
        <v>9</v>
      </c>
      <c r="W535">
        <f t="shared" si="76"/>
        <v>16</v>
      </c>
      <c r="Y535" s="497">
        <v>16</v>
      </c>
      <c r="Z535" s="497">
        <v>13</v>
      </c>
      <c r="AA535" s="491">
        <v>0</v>
      </c>
      <c r="AB535" s="490">
        <v>2</v>
      </c>
      <c r="AC535" s="489">
        <v>5</v>
      </c>
      <c r="AD535" s="488">
        <v>9</v>
      </c>
      <c r="AF535" t="str">
        <f t="shared" si="77"/>
        <v>SI</v>
      </c>
      <c r="AG535" t="str">
        <f t="shared" si="78"/>
        <v>SI</v>
      </c>
      <c r="AH535" t="str">
        <f t="shared" si="79"/>
        <v>SI</v>
      </c>
      <c r="AI535" t="str">
        <f t="shared" si="80"/>
        <v>SI</v>
      </c>
    </row>
    <row r="536" spans="6:35" ht="15.75" thickBot="1" x14ac:dyDescent="0.3">
      <c r="F536" s="499">
        <v>17</v>
      </c>
      <c r="G536" s="499">
        <v>13</v>
      </c>
      <c r="H536" s="498">
        <f t="shared" si="72"/>
        <v>0</v>
      </c>
      <c r="K536" s="498">
        <f t="shared" si="73"/>
        <v>2</v>
      </c>
      <c r="N536" s="498">
        <f t="shared" si="74"/>
        <v>5</v>
      </c>
      <c r="Q536" s="487">
        <f t="shared" si="75"/>
        <v>10</v>
      </c>
      <c r="W536">
        <f t="shared" si="76"/>
        <v>17</v>
      </c>
      <c r="Y536" s="497">
        <v>17</v>
      </c>
      <c r="Z536" s="497">
        <v>13</v>
      </c>
      <c r="AA536" s="491">
        <v>0</v>
      </c>
      <c r="AB536" s="490">
        <v>2</v>
      </c>
      <c r="AC536" s="489">
        <v>5</v>
      </c>
      <c r="AD536" s="488">
        <v>10</v>
      </c>
      <c r="AF536" t="str">
        <f t="shared" si="77"/>
        <v>SI</v>
      </c>
      <c r="AG536" t="str">
        <f t="shared" si="78"/>
        <v>SI</v>
      </c>
      <c r="AH536" t="str">
        <f t="shared" si="79"/>
        <v>SI</v>
      </c>
      <c r="AI536" t="str">
        <f t="shared" si="80"/>
        <v>SI</v>
      </c>
    </row>
    <row r="537" spans="6:35" ht="15.75" thickBot="1" x14ac:dyDescent="0.3">
      <c r="F537" s="499">
        <v>18</v>
      </c>
      <c r="G537" s="499">
        <v>13</v>
      </c>
      <c r="H537" s="498">
        <f t="shared" si="72"/>
        <v>0</v>
      </c>
      <c r="K537" s="498">
        <f t="shared" si="73"/>
        <v>2</v>
      </c>
      <c r="N537" s="498">
        <f t="shared" si="74"/>
        <v>5</v>
      </c>
      <c r="Q537" s="487">
        <f t="shared" si="75"/>
        <v>11</v>
      </c>
      <c r="W537">
        <f t="shared" si="76"/>
        <v>18</v>
      </c>
      <c r="Y537" s="497">
        <v>18</v>
      </c>
      <c r="Z537" s="497">
        <v>13</v>
      </c>
      <c r="AA537" s="491">
        <v>0</v>
      </c>
      <c r="AB537" s="490">
        <v>2</v>
      </c>
      <c r="AC537" s="489">
        <v>5</v>
      </c>
      <c r="AD537" s="488">
        <v>11</v>
      </c>
      <c r="AF537" t="str">
        <f t="shared" si="77"/>
        <v>SI</v>
      </c>
      <c r="AG537" t="str">
        <f t="shared" si="78"/>
        <v>SI</v>
      </c>
      <c r="AH537" t="str">
        <f t="shared" si="79"/>
        <v>SI</v>
      </c>
      <c r="AI537" t="str">
        <f t="shared" si="80"/>
        <v>SI</v>
      </c>
    </row>
    <row r="538" spans="6:35" ht="15.75" thickBot="1" x14ac:dyDescent="0.3">
      <c r="F538" s="499">
        <v>19</v>
      </c>
      <c r="G538" s="499">
        <v>13</v>
      </c>
      <c r="H538" s="498">
        <f t="shared" si="72"/>
        <v>0</v>
      </c>
      <c r="K538" s="498">
        <f t="shared" si="73"/>
        <v>2</v>
      </c>
      <c r="N538" s="498">
        <f t="shared" si="74"/>
        <v>5</v>
      </c>
      <c r="Q538" s="487">
        <f t="shared" si="75"/>
        <v>12</v>
      </c>
      <c r="W538">
        <f t="shared" si="76"/>
        <v>19</v>
      </c>
      <c r="Y538" s="497">
        <v>19</v>
      </c>
      <c r="Z538" s="497">
        <v>13</v>
      </c>
      <c r="AA538" s="491">
        <v>0</v>
      </c>
      <c r="AB538" s="490">
        <v>2</v>
      </c>
      <c r="AC538" s="489">
        <v>5</v>
      </c>
      <c r="AD538" s="488">
        <v>12</v>
      </c>
      <c r="AF538" t="str">
        <f t="shared" si="77"/>
        <v>SI</v>
      </c>
      <c r="AG538" t="str">
        <f t="shared" si="78"/>
        <v>SI</v>
      </c>
      <c r="AH538" t="str">
        <f t="shared" si="79"/>
        <v>SI</v>
      </c>
      <c r="AI538" t="str">
        <f t="shared" si="80"/>
        <v>SI</v>
      </c>
    </row>
    <row r="539" spans="6:35" ht="15.75" thickBot="1" x14ac:dyDescent="0.3">
      <c r="F539" s="499">
        <v>20</v>
      </c>
      <c r="G539" s="499">
        <v>13</v>
      </c>
      <c r="H539" s="498">
        <f t="shared" si="72"/>
        <v>0</v>
      </c>
      <c r="K539" s="498">
        <f t="shared" si="73"/>
        <v>2</v>
      </c>
      <c r="N539" s="498">
        <f t="shared" si="74"/>
        <v>5</v>
      </c>
      <c r="Q539" s="487">
        <f t="shared" si="75"/>
        <v>13</v>
      </c>
      <c r="W539">
        <f t="shared" si="76"/>
        <v>20</v>
      </c>
      <c r="Y539" s="497">
        <v>20</v>
      </c>
      <c r="Z539" s="497">
        <v>13</v>
      </c>
      <c r="AA539" s="491">
        <v>0</v>
      </c>
      <c r="AB539" s="490">
        <v>2</v>
      </c>
      <c r="AC539" s="489">
        <v>5</v>
      </c>
      <c r="AD539" s="488">
        <v>13</v>
      </c>
      <c r="AF539" t="str">
        <f t="shared" si="77"/>
        <v>SI</v>
      </c>
      <c r="AG539" t="str">
        <f t="shared" si="78"/>
        <v>SI</v>
      </c>
      <c r="AH539" t="str">
        <f t="shared" si="79"/>
        <v>SI</v>
      </c>
      <c r="AI539" t="str">
        <f t="shared" si="80"/>
        <v>SI</v>
      </c>
    </row>
    <row r="540" spans="6:35" ht="15.75" thickBot="1" x14ac:dyDescent="0.3">
      <c r="F540" s="499">
        <v>21</v>
      </c>
      <c r="G540" s="499">
        <v>13</v>
      </c>
      <c r="H540" s="498">
        <f t="shared" si="72"/>
        <v>0</v>
      </c>
      <c r="K540" s="498">
        <f t="shared" si="73"/>
        <v>2</v>
      </c>
      <c r="N540" s="498">
        <f t="shared" si="74"/>
        <v>5</v>
      </c>
      <c r="Q540" s="487">
        <f t="shared" si="75"/>
        <v>14</v>
      </c>
      <c r="W540">
        <f t="shared" si="76"/>
        <v>21</v>
      </c>
      <c r="Y540" s="497">
        <v>21</v>
      </c>
      <c r="Z540" s="497">
        <v>13</v>
      </c>
      <c r="AA540" s="491">
        <v>0</v>
      </c>
      <c r="AB540" s="490">
        <v>2</v>
      </c>
      <c r="AC540" s="489">
        <v>5</v>
      </c>
      <c r="AD540" s="488">
        <v>14</v>
      </c>
      <c r="AF540" t="str">
        <f t="shared" si="77"/>
        <v>SI</v>
      </c>
      <c r="AG540" t="str">
        <f t="shared" si="78"/>
        <v>SI</v>
      </c>
      <c r="AH540" t="str">
        <f t="shared" si="79"/>
        <v>SI</v>
      </c>
      <c r="AI540" t="str">
        <f t="shared" si="80"/>
        <v>SI</v>
      </c>
    </row>
    <row r="541" spans="6:35" ht="15.75" thickBot="1" x14ac:dyDescent="0.3">
      <c r="F541" s="499">
        <v>22</v>
      </c>
      <c r="G541" s="499">
        <v>13</v>
      </c>
      <c r="H541" s="498">
        <f t="shared" si="72"/>
        <v>0</v>
      </c>
      <c r="K541" s="498">
        <f t="shared" si="73"/>
        <v>2</v>
      </c>
      <c r="N541" s="498">
        <f t="shared" si="74"/>
        <v>5</v>
      </c>
      <c r="Q541" s="487">
        <f t="shared" si="75"/>
        <v>15</v>
      </c>
      <c r="W541">
        <f t="shared" si="76"/>
        <v>22</v>
      </c>
      <c r="Y541" s="497">
        <v>22</v>
      </c>
      <c r="Z541" s="497">
        <v>13</v>
      </c>
      <c r="AA541" s="491">
        <v>0</v>
      </c>
      <c r="AB541" s="490">
        <v>2</v>
      </c>
      <c r="AC541" s="489">
        <v>5</v>
      </c>
      <c r="AD541" s="488">
        <v>15</v>
      </c>
      <c r="AF541" t="str">
        <f t="shared" si="77"/>
        <v>SI</v>
      </c>
      <c r="AG541" t="str">
        <f t="shared" si="78"/>
        <v>SI</v>
      </c>
      <c r="AH541" t="str">
        <f t="shared" si="79"/>
        <v>SI</v>
      </c>
      <c r="AI541" t="str">
        <f t="shared" si="80"/>
        <v>SI</v>
      </c>
    </row>
    <row r="542" spans="6:35" ht="15.75" thickBot="1" x14ac:dyDescent="0.3">
      <c r="F542" s="499">
        <v>23</v>
      </c>
      <c r="G542" s="499">
        <v>13</v>
      </c>
      <c r="H542" s="498">
        <f t="shared" si="72"/>
        <v>0</v>
      </c>
      <c r="K542" s="498">
        <f t="shared" si="73"/>
        <v>2</v>
      </c>
      <c r="N542" s="498">
        <f t="shared" si="74"/>
        <v>5</v>
      </c>
      <c r="Q542" s="487">
        <f t="shared" si="75"/>
        <v>16</v>
      </c>
      <c r="W542">
        <f t="shared" si="76"/>
        <v>23</v>
      </c>
      <c r="Y542" s="497">
        <v>23</v>
      </c>
      <c r="Z542" s="497">
        <v>13</v>
      </c>
      <c r="AA542" s="491">
        <v>0</v>
      </c>
      <c r="AB542" s="490">
        <v>2</v>
      </c>
      <c r="AC542" s="489">
        <v>5</v>
      </c>
      <c r="AD542" s="488">
        <v>16</v>
      </c>
      <c r="AF542" t="str">
        <f t="shared" si="77"/>
        <v>SI</v>
      </c>
      <c r="AG542" t="str">
        <f t="shared" si="78"/>
        <v>SI</v>
      </c>
      <c r="AH542" t="str">
        <f t="shared" si="79"/>
        <v>SI</v>
      </c>
      <c r="AI542" t="str">
        <f t="shared" si="80"/>
        <v>SI</v>
      </c>
    </row>
    <row r="543" spans="6:35" ht="15.75" thickBot="1" x14ac:dyDescent="0.3">
      <c r="F543" s="499">
        <v>24</v>
      </c>
      <c r="G543" s="499">
        <v>13</v>
      </c>
      <c r="H543" s="498">
        <f t="shared" si="72"/>
        <v>0</v>
      </c>
      <c r="K543" s="498">
        <f t="shared" si="73"/>
        <v>2</v>
      </c>
      <c r="N543" s="498">
        <f t="shared" si="74"/>
        <v>5</v>
      </c>
      <c r="Q543" s="487">
        <f t="shared" si="75"/>
        <v>17</v>
      </c>
      <c r="W543">
        <f t="shared" si="76"/>
        <v>24</v>
      </c>
      <c r="Y543" s="497">
        <v>24</v>
      </c>
      <c r="Z543" s="497">
        <v>13</v>
      </c>
      <c r="AA543" s="491">
        <v>0</v>
      </c>
      <c r="AB543" s="490">
        <v>2</v>
      </c>
      <c r="AC543" s="489">
        <v>5</v>
      </c>
      <c r="AD543" s="488">
        <v>17</v>
      </c>
      <c r="AF543" t="str">
        <f t="shared" si="77"/>
        <v>SI</v>
      </c>
      <c r="AG543" t="str">
        <f t="shared" si="78"/>
        <v>SI</v>
      </c>
      <c r="AH543" t="str">
        <f t="shared" si="79"/>
        <v>SI</v>
      </c>
      <c r="AI543" t="str">
        <f t="shared" si="80"/>
        <v>SI</v>
      </c>
    </row>
    <row r="544" spans="6:35" ht="15.75" thickBot="1" x14ac:dyDescent="0.3">
      <c r="F544" s="499">
        <v>25</v>
      </c>
      <c r="G544" s="499">
        <v>13</v>
      </c>
      <c r="H544" s="498">
        <f t="shared" si="72"/>
        <v>0</v>
      </c>
      <c r="K544" s="498">
        <f t="shared" si="73"/>
        <v>2</v>
      </c>
      <c r="N544" s="498">
        <f t="shared" si="74"/>
        <v>5</v>
      </c>
      <c r="Q544" s="487">
        <f t="shared" si="75"/>
        <v>18</v>
      </c>
      <c r="W544">
        <f t="shared" si="76"/>
        <v>25</v>
      </c>
      <c r="Y544" s="497">
        <v>25</v>
      </c>
      <c r="Z544" s="497">
        <v>13</v>
      </c>
      <c r="AA544" s="491">
        <v>0</v>
      </c>
      <c r="AB544" s="490">
        <v>2</v>
      </c>
      <c r="AC544" s="489">
        <v>5</v>
      </c>
      <c r="AD544" s="488">
        <v>18</v>
      </c>
      <c r="AF544" t="str">
        <f t="shared" si="77"/>
        <v>SI</v>
      </c>
      <c r="AG544" t="str">
        <f t="shared" si="78"/>
        <v>SI</v>
      </c>
      <c r="AH544" t="str">
        <f t="shared" si="79"/>
        <v>SI</v>
      </c>
      <c r="AI544" t="str">
        <f t="shared" si="80"/>
        <v>SI</v>
      </c>
    </row>
    <row r="545" spans="6:35" ht="15.75" thickBot="1" x14ac:dyDescent="0.3">
      <c r="F545" s="499">
        <v>26</v>
      </c>
      <c r="G545" s="499">
        <v>13</v>
      </c>
      <c r="H545" s="498">
        <f t="shared" si="72"/>
        <v>0</v>
      </c>
      <c r="K545" s="498">
        <f t="shared" si="73"/>
        <v>2</v>
      </c>
      <c r="N545" s="498">
        <f t="shared" si="74"/>
        <v>5</v>
      </c>
      <c r="Q545" s="487">
        <f t="shared" si="75"/>
        <v>19</v>
      </c>
      <c r="W545">
        <f t="shared" si="76"/>
        <v>26</v>
      </c>
      <c r="Y545" s="497">
        <v>26</v>
      </c>
      <c r="Z545" s="497">
        <v>13</v>
      </c>
      <c r="AA545" s="491">
        <v>0</v>
      </c>
      <c r="AB545" s="490">
        <v>2</v>
      </c>
      <c r="AC545" s="489">
        <v>5</v>
      </c>
      <c r="AD545" s="488">
        <v>19</v>
      </c>
      <c r="AF545" t="str">
        <f t="shared" si="77"/>
        <v>SI</v>
      </c>
      <c r="AG545" t="str">
        <f t="shared" si="78"/>
        <v>SI</v>
      </c>
      <c r="AH545" t="str">
        <f t="shared" si="79"/>
        <v>SI</v>
      </c>
      <c r="AI545" t="str">
        <f t="shared" si="80"/>
        <v>SI</v>
      </c>
    </row>
    <row r="546" spans="6:35" ht="15.75" thickBot="1" x14ac:dyDescent="0.3">
      <c r="F546" s="499">
        <v>27</v>
      </c>
      <c r="G546" s="499">
        <v>13</v>
      </c>
      <c r="H546" s="498">
        <f t="shared" si="72"/>
        <v>0</v>
      </c>
      <c r="K546" s="498">
        <f t="shared" si="73"/>
        <v>2</v>
      </c>
      <c r="N546" s="498">
        <f t="shared" si="74"/>
        <v>5</v>
      </c>
      <c r="Q546" s="487">
        <f t="shared" si="75"/>
        <v>20</v>
      </c>
      <c r="W546">
        <f t="shared" si="76"/>
        <v>27</v>
      </c>
      <c r="Y546" s="497">
        <v>27</v>
      </c>
      <c r="Z546" s="497">
        <v>13</v>
      </c>
      <c r="AA546" s="491">
        <v>0</v>
      </c>
      <c r="AB546" s="490">
        <v>2</v>
      </c>
      <c r="AC546" s="489">
        <v>5</v>
      </c>
      <c r="AD546" s="488">
        <v>20</v>
      </c>
      <c r="AF546" t="str">
        <f t="shared" si="77"/>
        <v>SI</v>
      </c>
      <c r="AG546" t="str">
        <f t="shared" si="78"/>
        <v>SI</v>
      </c>
      <c r="AH546" t="str">
        <f t="shared" si="79"/>
        <v>SI</v>
      </c>
      <c r="AI546" t="str">
        <f t="shared" si="80"/>
        <v>SI</v>
      </c>
    </row>
    <row r="547" spans="6:35" ht="15.75" thickBot="1" x14ac:dyDescent="0.3">
      <c r="F547" s="499">
        <v>28</v>
      </c>
      <c r="G547" s="499">
        <v>13</v>
      </c>
      <c r="H547" s="498">
        <f t="shared" si="72"/>
        <v>0</v>
      </c>
      <c r="K547" s="498">
        <f t="shared" si="73"/>
        <v>2</v>
      </c>
      <c r="N547" s="498">
        <f t="shared" si="74"/>
        <v>5</v>
      </c>
      <c r="Q547" s="487">
        <f t="shared" si="75"/>
        <v>21</v>
      </c>
      <c r="W547">
        <f t="shared" si="76"/>
        <v>28</v>
      </c>
      <c r="Y547" s="497">
        <v>28</v>
      </c>
      <c r="Z547" s="497">
        <v>13</v>
      </c>
      <c r="AA547" s="491">
        <v>0</v>
      </c>
      <c r="AB547" s="490">
        <v>2</v>
      </c>
      <c r="AC547" s="489">
        <v>5</v>
      </c>
      <c r="AD547" s="488">
        <v>21</v>
      </c>
      <c r="AF547" t="str">
        <f t="shared" si="77"/>
        <v>SI</v>
      </c>
      <c r="AG547" t="str">
        <f t="shared" si="78"/>
        <v>SI</v>
      </c>
      <c r="AH547" t="str">
        <f t="shared" si="79"/>
        <v>SI</v>
      </c>
      <c r="AI547" t="str">
        <f t="shared" si="80"/>
        <v>SI</v>
      </c>
    </row>
    <row r="548" spans="6:35" ht="15.75" thickBot="1" x14ac:dyDescent="0.3">
      <c r="F548" s="499">
        <v>29</v>
      </c>
      <c r="G548" s="499">
        <v>13</v>
      </c>
      <c r="H548" s="498">
        <f t="shared" si="72"/>
        <v>0</v>
      </c>
      <c r="K548" s="498">
        <f t="shared" si="73"/>
        <v>2</v>
      </c>
      <c r="N548" s="498">
        <f t="shared" si="74"/>
        <v>5</v>
      </c>
      <c r="Q548" s="487">
        <f t="shared" si="75"/>
        <v>22</v>
      </c>
      <c r="W548">
        <f t="shared" si="76"/>
        <v>29</v>
      </c>
      <c r="Y548" s="497">
        <v>29</v>
      </c>
      <c r="Z548" s="497">
        <v>13</v>
      </c>
      <c r="AA548" s="491">
        <v>0</v>
      </c>
      <c r="AB548" s="490">
        <v>2</v>
      </c>
      <c r="AC548" s="489">
        <v>5</v>
      </c>
      <c r="AD548" s="488">
        <v>22</v>
      </c>
      <c r="AF548" t="str">
        <f t="shared" si="77"/>
        <v>SI</v>
      </c>
      <c r="AG548" t="str">
        <f t="shared" si="78"/>
        <v>SI</v>
      </c>
      <c r="AH548" t="str">
        <f t="shared" si="79"/>
        <v>SI</v>
      </c>
      <c r="AI548" t="str">
        <f t="shared" si="80"/>
        <v>SI</v>
      </c>
    </row>
    <row r="549" spans="6:35" ht="15.75" thickBot="1" x14ac:dyDescent="0.3">
      <c r="F549" s="499">
        <v>30</v>
      </c>
      <c r="G549" s="499">
        <v>13</v>
      </c>
      <c r="H549" s="498">
        <f t="shared" si="72"/>
        <v>0</v>
      </c>
      <c r="K549" s="498">
        <f t="shared" si="73"/>
        <v>2</v>
      </c>
      <c r="N549" s="498">
        <f t="shared" si="74"/>
        <v>5</v>
      </c>
      <c r="Q549" s="487">
        <f t="shared" si="75"/>
        <v>23</v>
      </c>
      <c r="W549">
        <f t="shared" si="76"/>
        <v>30</v>
      </c>
      <c r="Y549" s="497">
        <v>30</v>
      </c>
      <c r="Z549" s="497">
        <v>13</v>
      </c>
      <c r="AA549" s="491">
        <v>0</v>
      </c>
      <c r="AB549" s="490">
        <v>2</v>
      </c>
      <c r="AC549" s="489">
        <v>5</v>
      </c>
      <c r="AD549" s="488">
        <v>23</v>
      </c>
      <c r="AF549" t="str">
        <f t="shared" si="77"/>
        <v>SI</v>
      </c>
      <c r="AG549" t="str">
        <f t="shared" si="78"/>
        <v>SI</v>
      </c>
      <c r="AH549" t="str">
        <f t="shared" si="79"/>
        <v>SI</v>
      </c>
      <c r="AI549" t="str">
        <f t="shared" si="80"/>
        <v>SI</v>
      </c>
    </row>
    <row r="550" spans="6:35" ht="15.75" thickBot="1" x14ac:dyDescent="0.3">
      <c r="F550" s="499">
        <v>31</v>
      </c>
      <c r="G550" s="499">
        <v>13</v>
      </c>
      <c r="H550" s="498">
        <f t="shared" si="72"/>
        <v>0</v>
      </c>
      <c r="K550" s="498">
        <f t="shared" si="73"/>
        <v>2</v>
      </c>
      <c r="N550" s="498">
        <f t="shared" si="74"/>
        <v>5</v>
      </c>
      <c r="Q550" s="487">
        <f t="shared" si="75"/>
        <v>23</v>
      </c>
      <c r="W550">
        <f t="shared" si="76"/>
        <v>30</v>
      </c>
      <c r="Y550" s="497">
        <v>31</v>
      </c>
      <c r="Z550" s="497">
        <v>13</v>
      </c>
      <c r="AA550" s="491">
        <v>0</v>
      </c>
      <c r="AB550" s="490">
        <v>2</v>
      </c>
      <c r="AC550" s="489">
        <v>5</v>
      </c>
      <c r="AD550" s="488">
        <v>24</v>
      </c>
      <c r="AF550" t="str">
        <f t="shared" si="77"/>
        <v>SI</v>
      </c>
      <c r="AG550" t="str">
        <f t="shared" si="78"/>
        <v>SI</v>
      </c>
      <c r="AH550" t="str">
        <f t="shared" si="79"/>
        <v>SI</v>
      </c>
      <c r="AI550" t="str">
        <f t="shared" si="80"/>
        <v>NO</v>
      </c>
    </row>
    <row r="551" spans="6:35" ht="15.75" thickBot="1" x14ac:dyDescent="0.3">
      <c r="F551" s="499">
        <v>32</v>
      </c>
      <c r="G551" s="499">
        <v>13</v>
      </c>
      <c r="H551" s="498">
        <f t="shared" si="72"/>
        <v>0</v>
      </c>
      <c r="K551" s="498">
        <f t="shared" si="73"/>
        <v>2</v>
      </c>
      <c r="N551" s="498">
        <f t="shared" si="74"/>
        <v>5</v>
      </c>
      <c r="Q551" s="487">
        <f t="shared" si="75"/>
        <v>23</v>
      </c>
      <c r="W551">
        <f t="shared" si="76"/>
        <v>30</v>
      </c>
      <c r="Y551" s="497">
        <v>32</v>
      </c>
      <c r="Z551" s="497">
        <v>13</v>
      </c>
      <c r="AA551" s="491">
        <v>0</v>
      </c>
      <c r="AB551" s="490">
        <v>2</v>
      </c>
      <c r="AC551" s="489">
        <v>5</v>
      </c>
      <c r="AD551" s="488">
        <v>25</v>
      </c>
      <c r="AF551" t="str">
        <f t="shared" si="77"/>
        <v>SI</v>
      </c>
      <c r="AG551" t="str">
        <f t="shared" si="78"/>
        <v>SI</v>
      </c>
      <c r="AH551" t="str">
        <f t="shared" si="79"/>
        <v>SI</v>
      </c>
      <c r="AI551" t="str">
        <f t="shared" si="80"/>
        <v>NO</v>
      </c>
    </row>
    <row r="552" spans="6:35" ht="15.75" thickBot="1" x14ac:dyDescent="0.3">
      <c r="F552" s="499">
        <v>33</v>
      </c>
      <c r="G552" s="499">
        <v>13</v>
      </c>
      <c r="H552" s="498">
        <f t="shared" si="72"/>
        <v>0</v>
      </c>
      <c r="K552" s="498">
        <f t="shared" si="73"/>
        <v>2</v>
      </c>
      <c r="N552" s="498">
        <f t="shared" si="74"/>
        <v>5</v>
      </c>
      <c r="Q552" s="487">
        <f t="shared" si="75"/>
        <v>23</v>
      </c>
      <c r="W552">
        <f t="shared" si="76"/>
        <v>30</v>
      </c>
      <c r="Y552" s="497">
        <v>33</v>
      </c>
      <c r="Z552" s="497">
        <v>13</v>
      </c>
      <c r="AA552" s="491">
        <v>0</v>
      </c>
      <c r="AB552" s="490">
        <v>2</v>
      </c>
      <c r="AC552" s="489">
        <v>5</v>
      </c>
      <c r="AD552" s="488">
        <v>26</v>
      </c>
      <c r="AF552" t="str">
        <f t="shared" si="77"/>
        <v>SI</v>
      </c>
      <c r="AG552" t="str">
        <f t="shared" si="78"/>
        <v>SI</v>
      </c>
      <c r="AH552" t="str">
        <f t="shared" si="79"/>
        <v>SI</v>
      </c>
      <c r="AI552" t="str">
        <f t="shared" si="80"/>
        <v>NO</v>
      </c>
    </row>
    <row r="553" spans="6:35" ht="15.75" thickBot="1" x14ac:dyDescent="0.3">
      <c r="F553" s="496">
        <v>34</v>
      </c>
      <c r="G553" s="496">
        <v>13</v>
      </c>
      <c r="H553" s="495">
        <f t="shared" si="72"/>
        <v>0</v>
      </c>
      <c r="I553" s="494"/>
      <c r="J553" s="494"/>
      <c r="K553" s="495">
        <f t="shared" si="73"/>
        <v>2</v>
      </c>
      <c r="L553" s="494"/>
      <c r="M553" s="494"/>
      <c r="N553" s="495">
        <f t="shared" si="74"/>
        <v>5</v>
      </c>
      <c r="O553" s="494"/>
      <c r="P553" s="494"/>
      <c r="Q553" s="493">
        <f t="shared" si="75"/>
        <v>23</v>
      </c>
      <c r="W553">
        <f t="shared" si="76"/>
        <v>30</v>
      </c>
      <c r="Y553" s="497">
        <v>34</v>
      </c>
      <c r="Z553" s="497">
        <v>13</v>
      </c>
      <c r="AA553" s="491">
        <v>0</v>
      </c>
      <c r="AB553" s="490">
        <v>2</v>
      </c>
      <c r="AC553" s="489">
        <v>5</v>
      </c>
      <c r="AD553" s="488">
        <v>27</v>
      </c>
      <c r="AF553" t="str">
        <f t="shared" si="77"/>
        <v>SI</v>
      </c>
      <c r="AG553" t="str">
        <f t="shared" si="78"/>
        <v>SI</v>
      </c>
      <c r="AH553" t="str">
        <f t="shared" si="79"/>
        <v>SI</v>
      </c>
      <c r="AI553" t="str">
        <f t="shared" si="80"/>
        <v>NO</v>
      </c>
    </row>
    <row r="554" spans="6:35" ht="16.5" thickTop="1" thickBot="1" x14ac:dyDescent="0.3">
      <c r="F554" s="499">
        <v>0</v>
      </c>
      <c r="G554" s="499">
        <v>14</v>
      </c>
      <c r="H554" s="498">
        <f t="shared" si="72"/>
        <v>0</v>
      </c>
      <c r="K554" s="498">
        <f t="shared" si="73"/>
        <v>0</v>
      </c>
      <c r="N554" s="498">
        <f t="shared" si="74"/>
        <v>0</v>
      </c>
      <c r="Q554" s="487">
        <f t="shared" si="75"/>
        <v>0</v>
      </c>
      <c r="W554">
        <f t="shared" si="76"/>
        <v>0</v>
      </c>
      <c r="Y554" s="497">
        <v>0</v>
      </c>
      <c r="Z554" s="497">
        <v>14</v>
      </c>
      <c r="AA554" s="491">
        <v>0</v>
      </c>
      <c r="AB554" s="490">
        <v>0</v>
      </c>
      <c r="AC554" s="489">
        <v>0</v>
      </c>
      <c r="AD554" s="488">
        <v>0</v>
      </c>
      <c r="AF554" t="str">
        <f t="shared" si="77"/>
        <v>SI</v>
      </c>
      <c r="AG554" t="str">
        <f t="shared" si="78"/>
        <v>SI</v>
      </c>
      <c r="AH554" t="str">
        <f t="shared" si="79"/>
        <v>SI</v>
      </c>
      <c r="AI554" t="str">
        <f t="shared" si="80"/>
        <v>SI</v>
      </c>
    </row>
    <row r="555" spans="6:35" ht="15.75" thickBot="1" x14ac:dyDescent="0.3">
      <c r="F555" s="499">
        <v>1</v>
      </c>
      <c r="G555" s="499">
        <v>14</v>
      </c>
      <c r="H555" s="498">
        <f t="shared" si="72"/>
        <v>0</v>
      </c>
      <c r="K555" s="498">
        <f t="shared" si="73"/>
        <v>1</v>
      </c>
      <c r="N555" s="498">
        <f t="shared" si="74"/>
        <v>0</v>
      </c>
      <c r="Q555" s="487">
        <f t="shared" si="75"/>
        <v>0</v>
      </c>
      <c r="W555">
        <f t="shared" si="76"/>
        <v>1</v>
      </c>
      <c r="Y555" s="497">
        <v>1</v>
      </c>
      <c r="Z555" s="497">
        <v>14</v>
      </c>
      <c r="AA555" s="491">
        <v>0</v>
      </c>
      <c r="AB555" s="490">
        <v>1</v>
      </c>
      <c r="AC555" s="489">
        <v>0</v>
      </c>
      <c r="AD555" s="488">
        <v>0</v>
      </c>
      <c r="AF555" t="str">
        <f t="shared" si="77"/>
        <v>SI</v>
      </c>
      <c r="AG555" t="str">
        <f t="shared" si="78"/>
        <v>SI</v>
      </c>
      <c r="AH555" t="str">
        <f t="shared" si="79"/>
        <v>SI</v>
      </c>
      <c r="AI555" t="str">
        <f t="shared" si="80"/>
        <v>SI</v>
      </c>
    </row>
    <row r="556" spans="6:35" ht="15.75" thickBot="1" x14ac:dyDescent="0.3">
      <c r="F556" s="499">
        <v>2</v>
      </c>
      <c r="G556" s="499">
        <v>14</v>
      </c>
      <c r="H556" s="498">
        <f t="shared" si="72"/>
        <v>0</v>
      </c>
      <c r="K556" s="498">
        <f t="shared" si="73"/>
        <v>1</v>
      </c>
      <c r="N556" s="498">
        <f t="shared" si="74"/>
        <v>1</v>
      </c>
      <c r="Q556" s="487">
        <f t="shared" si="75"/>
        <v>0</v>
      </c>
      <c r="W556">
        <f t="shared" si="76"/>
        <v>2</v>
      </c>
      <c r="Y556" s="497">
        <v>2</v>
      </c>
      <c r="Z556" s="497">
        <v>14</v>
      </c>
      <c r="AA556" s="491">
        <v>0</v>
      </c>
      <c r="AB556" s="490">
        <v>2</v>
      </c>
      <c r="AC556" s="489">
        <v>0</v>
      </c>
      <c r="AD556" s="488">
        <v>0</v>
      </c>
      <c r="AF556" t="str">
        <f t="shared" si="77"/>
        <v>SI</v>
      </c>
      <c r="AG556" t="str">
        <f t="shared" si="78"/>
        <v>NO</v>
      </c>
      <c r="AH556" t="str">
        <f t="shared" si="79"/>
        <v>NO</v>
      </c>
      <c r="AI556" t="str">
        <f t="shared" si="80"/>
        <v>SI</v>
      </c>
    </row>
    <row r="557" spans="6:35" ht="15.75" thickBot="1" x14ac:dyDescent="0.3">
      <c r="F557" s="499">
        <v>3</v>
      </c>
      <c r="G557" s="499">
        <v>14</v>
      </c>
      <c r="H557" s="498">
        <f t="shared" si="72"/>
        <v>0</v>
      </c>
      <c r="K557" s="498">
        <f t="shared" si="73"/>
        <v>1</v>
      </c>
      <c r="N557" s="498">
        <f t="shared" si="74"/>
        <v>2</v>
      </c>
      <c r="Q557" s="487">
        <f t="shared" si="75"/>
        <v>0</v>
      </c>
      <c r="W557">
        <f t="shared" si="76"/>
        <v>3</v>
      </c>
      <c r="Y557" s="497">
        <v>3</v>
      </c>
      <c r="Z557" s="497">
        <v>14</v>
      </c>
      <c r="AA557" s="491">
        <v>0</v>
      </c>
      <c r="AB557" s="490">
        <v>3</v>
      </c>
      <c r="AC557" s="489">
        <v>0</v>
      </c>
      <c r="AD557" s="488">
        <v>0</v>
      </c>
      <c r="AF557" t="str">
        <f t="shared" si="77"/>
        <v>SI</v>
      </c>
      <c r="AG557" t="str">
        <f t="shared" si="78"/>
        <v>NO</v>
      </c>
      <c r="AH557" t="str">
        <f t="shared" si="79"/>
        <v>NO</v>
      </c>
      <c r="AI557" t="str">
        <f t="shared" si="80"/>
        <v>SI</v>
      </c>
    </row>
    <row r="558" spans="6:35" ht="15.75" thickBot="1" x14ac:dyDescent="0.3">
      <c r="F558" s="499">
        <v>4</v>
      </c>
      <c r="G558" s="499">
        <v>14</v>
      </c>
      <c r="H558" s="498">
        <f t="shared" si="72"/>
        <v>0</v>
      </c>
      <c r="K558" s="498">
        <f t="shared" si="73"/>
        <v>1</v>
      </c>
      <c r="N558" s="498">
        <f t="shared" si="74"/>
        <v>3</v>
      </c>
      <c r="Q558" s="487">
        <f t="shared" si="75"/>
        <v>0</v>
      </c>
      <c r="W558">
        <f t="shared" si="76"/>
        <v>4</v>
      </c>
      <c r="Y558" s="497">
        <v>4</v>
      </c>
      <c r="Z558" s="497">
        <v>14</v>
      </c>
      <c r="AA558" s="491">
        <v>0</v>
      </c>
      <c r="AB558" s="490">
        <v>4</v>
      </c>
      <c r="AC558" s="489">
        <v>0</v>
      </c>
      <c r="AD558" s="488">
        <v>0</v>
      </c>
      <c r="AF558" t="str">
        <f t="shared" si="77"/>
        <v>SI</v>
      </c>
      <c r="AG558" t="str">
        <f t="shared" si="78"/>
        <v>NO</v>
      </c>
      <c r="AH558" t="str">
        <f t="shared" si="79"/>
        <v>NO</v>
      </c>
      <c r="AI558" t="str">
        <f t="shared" si="80"/>
        <v>SI</v>
      </c>
    </row>
    <row r="559" spans="6:35" ht="15.75" thickBot="1" x14ac:dyDescent="0.3">
      <c r="F559" s="499">
        <v>5</v>
      </c>
      <c r="G559" s="499">
        <v>14</v>
      </c>
      <c r="H559" s="498">
        <f t="shared" si="72"/>
        <v>0</v>
      </c>
      <c r="K559" s="498">
        <f t="shared" si="73"/>
        <v>1</v>
      </c>
      <c r="N559" s="498">
        <f t="shared" si="74"/>
        <v>4</v>
      </c>
      <c r="Q559" s="487">
        <f t="shared" si="75"/>
        <v>0</v>
      </c>
      <c r="W559">
        <f t="shared" si="76"/>
        <v>5</v>
      </c>
      <c r="Y559" s="497">
        <v>5</v>
      </c>
      <c r="Z559" s="497">
        <v>14</v>
      </c>
      <c r="AA559" s="491">
        <v>0</v>
      </c>
      <c r="AB559" s="490">
        <v>1</v>
      </c>
      <c r="AC559" s="489">
        <v>4</v>
      </c>
      <c r="AD559" s="488">
        <v>0</v>
      </c>
      <c r="AF559" t="str">
        <f t="shared" si="77"/>
        <v>SI</v>
      </c>
      <c r="AG559" t="str">
        <f t="shared" si="78"/>
        <v>SI</v>
      </c>
      <c r="AH559" t="str">
        <f t="shared" si="79"/>
        <v>SI</v>
      </c>
      <c r="AI559" t="str">
        <f t="shared" si="80"/>
        <v>SI</v>
      </c>
    </row>
    <row r="560" spans="6:35" ht="15.75" thickBot="1" x14ac:dyDescent="0.3">
      <c r="F560" s="499">
        <v>6</v>
      </c>
      <c r="G560" s="499">
        <v>14</v>
      </c>
      <c r="H560" s="498">
        <f t="shared" si="72"/>
        <v>0</v>
      </c>
      <c r="K560" s="498">
        <f t="shared" si="73"/>
        <v>1</v>
      </c>
      <c r="N560" s="498">
        <f t="shared" si="74"/>
        <v>5</v>
      </c>
      <c r="Q560" s="487">
        <f t="shared" si="75"/>
        <v>0</v>
      </c>
      <c r="W560">
        <f t="shared" si="76"/>
        <v>6</v>
      </c>
      <c r="Y560" s="497">
        <v>6</v>
      </c>
      <c r="Z560" s="497">
        <v>14</v>
      </c>
      <c r="AA560" s="491">
        <v>0</v>
      </c>
      <c r="AB560" s="490">
        <v>1</v>
      </c>
      <c r="AC560" s="489">
        <v>5</v>
      </c>
      <c r="AD560" s="488">
        <v>0</v>
      </c>
      <c r="AF560" t="str">
        <f t="shared" si="77"/>
        <v>SI</v>
      </c>
      <c r="AG560" t="str">
        <f t="shared" si="78"/>
        <v>SI</v>
      </c>
      <c r="AH560" t="str">
        <f t="shared" si="79"/>
        <v>SI</v>
      </c>
      <c r="AI560" t="str">
        <f t="shared" si="80"/>
        <v>SI</v>
      </c>
    </row>
    <row r="561" spans="6:35" ht="15.75" thickBot="1" x14ac:dyDescent="0.3">
      <c r="F561" s="499">
        <v>7</v>
      </c>
      <c r="G561" s="499">
        <v>14</v>
      </c>
      <c r="H561" s="498">
        <f t="shared" si="72"/>
        <v>0</v>
      </c>
      <c r="K561" s="498">
        <f t="shared" si="73"/>
        <v>1</v>
      </c>
      <c r="N561" s="498">
        <f t="shared" si="74"/>
        <v>5</v>
      </c>
      <c r="Q561" s="487">
        <f t="shared" si="75"/>
        <v>1</v>
      </c>
      <c r="W561">
        <f t="shared" si="76"/>
        <v>7</v>
      </c>
      <c r="Y561" s="497">
        <v>7</v>
      </c>
      <c r="Z561" s="497">
        <v>14</v>
      </c>
      <c r="AA561" s="491">
        <v>0</v>
      </c>
      <c r="AB561" s="490">
        <v>1</v>
      </c>
      <c r="AC561" s="489">
        <v>5</v>
      </c>
      <c r="AD561" s="488">
        <v>1</v>
      </c>
      <c r="AF561" t="str">
        <f t="shared" si="77"/>
        <v>SI</v>
      </c>
      <c r="AG561" t="str">
        <f t="shared" si="78"/>
        <v>SI</v>
      </c>
      <c r="AH561" t="str">
        <f t="shared" si="79"/>
        <v>SI</v>
      </c>
      <c r="AI561" t="str">
        <f t="shared" si="80"/>
        <v>SI</v>
      </c>
    </row>
    <row r="562" spans="6:35" ht="15.75" thickBot="1" x14ac:dyDescent="0.3">
      <c r="F562" s="499">
        <v>8</v>
      </c>
      <c r="G562" s="499">
        <v>14</v>
      </c>
      <c r="H562" s="498">
        <f t="shared" si="72"/>
        <v>0</v>
      </c>
      <c r="K562" s="498">
        <f t="shared" si="73"/>
        <v>1</v>
      </c>
      <c r="N562" s="498">
        <f t="shared" si="74"/>
        <v>5</v>
      </c>
      <c r="Q562" s="487">
        <f t="shared" si="75"/>
        <v>2</v>
      </c>
      <c r="W562">
        <f t="shared" si="76"/>
        <v>8</v>
      </c>
      <c r="Y562" s="497">
        <v>8</v>
      </c>
      <c r="Z562" s="497">
        <v>14</v>
      </c>
      <c r="AA562" s="491">
        <v>0</v>
      </c>
      <c r="AB562" s="490">
        <v>1</v>
      </c>
      <c r="AC562" s="489">
        <v>5</v>
      </c>
      <c r="AD562" s="488">
        <v>2</v>
      </c>
      <c r="AF562" t="str">
        <f t="shared" si="77"/>
        <v>SI</v>
      </c>
      <c r="AG562" t="str">
        <f t="shared" si="78"/>
        <v>SI</v>
      </c>
      <c r="AH562" t="str">
        <f t="shared" si="79"/>
        <v>SI</v>
      </c>
      <c r="AI562" t="str">
        <f t="shared" si="80"/>
        <v>SI</v>
      </c>
    </row>
    <row r="563" spans="6:35" ht="15.75" thickBot="1" x14ac:dyDescent="0.3">
      <c r="F563" s="499">
        <v>9</v>
      </c>
      <c r="G563" s="499">
        <v>14</v>
      </c>
      <c r="H563" s="498">
        <f t="shared" si="72"/>
        <v>0</v>
      </c>
      <c r="K563" s="498">
        <f t="shared" si="73"/>
        <v>1</v>
      </c>
      <c r="N563" s="498">
        <f t="shared" si="74"/>
        <v>5</v>
      </c>
      <c r="Q563" s="487">
        <f t="shared" si="75"/>
        <v>3</v>
      </c>
      <c r="W563">
        <f t="shared" si="76"/>
        <v>9</v>
      </c>
      <c r="Y563" s="497">
        <v>9</v>
      </c>
      <c r="Z563" s="497">
        <v>14</v>
      </c>
      <c r="AA563" s="491">
        <v>0</v>
      </c>
      <c r="AB563" s="490">
        <v>1</v>
      </c>
      <c r="AC563" s="489">
        <v>5</v>
      </c>
      <c r="AD563" s="488">
        <v>3</v>
      </c>
      <c r="AF563" t="str">
        <f t="shared" si="77"/>
        <v>SI</v>
      </c>
      <c r="AG563" t="str">
        <f t="shared" si="78"/>
        <v>SI</v>
      </c>
      <c r="AH563" t="str">
        <f t="shared" si="79"/>
        <v>SI</v>
      </c>
      <c r="AI563" t="str">
        <f t="shared" si="80"/>
        <v>SI</v>
      </c>
    </row>
    <row r="564" spans="6:35" ht="15.75" thickBot="1" x14ac:dyDescent="0.3">
      <c r="F564" s="499">
        <v>10</v>
      </c>
      <c r="G564" s="499">
        <v>14</v>
      </c>
      <c r="H564" s="498">
        <f t="shared" si="72"/>
        <v>0</v>
      </c>
      <c r="K564" s="498">
        <f t="shared" si="73"/>
        <v>1</v>
      </c>
      <c r="N564" s="498">
        <f t="shared" si="74"/>
        <v>5</v>
      </c>
      <c r="Q564" s="487">
        <f t="shared" si="75"/>
        <v>4</v>
      </c>
      <c r="W564">
        <f t="shared" si="76"/>
        <v>10</v>
      </c>
      <c r="Y564" s="497">
        <v>10</v>
      </c>
      <c r="Z564" s="497">
        <v>14</v>
      </c>
      <c r="AA564" s="491">
        <v>0</v>
      </c>
      <c r="AB564" s="490">
        <v>1</v>
      </c>
      <c r="AC564" s="489">
        <v>5</v>
      </c>
      <c r="AD564" s="488">
        <v>4</v>
      </c>
      <c r="AF564" t="str">
        <f t="shared" si="77"/>
        <v>SI</v>
      </c>
      <c r="AG564" t="str">
        <f t="shared" si="78"/>
        <v>SI</v>
      </c>
      <c r="AH564" t="str">
        <f t="shared" si="79"/>
        <v>SI</v>
      </c>
      <c r="AI564" t="str">
        <f t="shared" si="80"/>
        <v>SI</v>
      </c>
    </row>
    <row r="565" spans="6:35" ht="15.75" thickBot="1" x14ac:dyDescent="0.3">
      <c r="F565" s="499">
        <v>11</v>
      </c>
      <c r="G565" s="499">
        <v>14</v>
      </c>
      <c r="H565" s="498">
        <f t="shared" si="72"/>
        <v>0</v>
      </c>
      <c r="K565" s="498">
        <f t="shared" si="73"/>
        <v>1</v>
      </c>
      <c r="N565" s="498">
        <f t="shared" si="74"/>
        <v>5</v>
      </c>
      <c r="Q565" s="487">
        <f t="shared" si="75"/>
        <v>5</v>
      </c>
      <c r="W565">
        <f t="shared" si="76"/>
        <v>11</v>
      </c>
      <c r="Y565" s="497">
        <v>11</v>
      </c>
      <c r="Z565" s="497">
        <v>14</v>
      </c>
      <c r="AA565" s="491">
        <v>0</v>
      </c>
      <c r="AB565" s="490">
        <v>1</v>
      </c>
      <c r="AC565" s="489">
        <v>5</v>
      </c>
      <c r="AD565" s="488">
        <v>5</v>
      </c>
      <c r="AF565" t="str">
        <f t="shared" si="77"/>
        <v>SI</v>
      </c>
      <c r="AG565" t="str">
        <f t="shared" si="78"/>
        <v>SI</v>
      </c>
      <c r="AH565" t="str">
        <f t="shared" si="79"/>
        <v>SI</v>
      </c>
      <c r="AI565" t="str">
        <f t="shared" si="80"/>
        <v>SI</v>
      </c>
    </row>
    <row r="566" spans="6:35" ht="15.75" thickBot="1" x14ac:dyDescent="0.3">
      <c r="F566" s="499">
        <v>12</v>
      </c>
      <c r="G566" s="499">
        <v>14</v>
      </c>
      <c r="H566" s="498">
        <f t="shared" si="72"/>
        <v>0</v>
      </c>
      <c r="K566" s="498">
        <f t="shared" si="73"/>
        <v>1</v>
      </c>
      <c r="N566" s="498">
        <f t="shared" si="74"/>
        <v>5</v>
      </c>
      <c r="Q566" s="487">
        <f t="shared" si="75"/>
        <v>6</v>
      </c>
      <c r="W566">
        <f t="shared" si="76"/>
        <v>12</v>
      </c>
      <c r="Y566" s="497">
        <v>12</v>
      </c>
      <c r="Z566" s="497">
        <v>14</v>
      </c>
      <c r="AA566" s="491">
        <v>0</v>
      </c>
      <c r="AB566" s="490">
        <v>1</v>
      </c>
      <c r="AC566" s="489">
        <v>5</v>
      </c>
      <c r="AD566" s="488">
        <v>6</v>
      </c>
      <c r="AF566" t="str">
        <f t="shared" si="77"/>
        <v>SI</v>
      </c>
      <c r="AG566" t="str">
        <f t="shared" si="78"/>
        <v>SI</v>
      </c>
      <c r="AH566" t="str">
        <f t="shared" si="79"/>
        <v>SI</v>
      </c>
      <c r="AI566" t="str">
        <f t="shared" si="80"/>
        <v>SI</v>
      </c>
    </row>
    <row r="567" spans="6:35" ht="15.75" thickBot="1" x14ac:dyDescent="0.3">
      <c r="F567" s="499">
        <v>13</v>
      </c>
      <c r="G567" s="499">
        <v>14</v>
      </c>
      <c r="H567" s="498">
        <f t="shared" si="72"/>
        <v>0</v>
      </c>
      <c r="K567" s="498">
        <f t="shared" si="73"/>
        <v>1</v>
      </c>
      <c r="N567" s="498">
        <f t="shared" si="74"/>
        <v>5</v>
      </c>
      <c r="Q567" s="487">
        <f t="shared" si="75"/>
        <v>7</v>
      </c>
      <c r="W567">
        <f t="shared" si="76"/>
        <v>13</v>
      </c>
      <c r="Y567" s="497">
        <v>13</v>
      </c>
      <c r="Z567" s="497">
        <v>14</v>
      </c>
      <c r="AA567" s="491">
        <v>0</v>
      </c>
      <c r="AB567" s="490">
        <v>1</v>
      </c>
      <c r="AC567" s="489">
        <v>5</v>
      </c>
      <c r="AD567" s="488">
        <v>7</v>
      </c>
      <c r="AF567" t="str">
        <f t="shared" si="77"/>
        <v>SI</v>
      </c>
      <c r="AG567" t="str">
        <f t="shared" si="78"/>
        <v>SI</v>
      </c>
      <c r="AH567" t="str">
        <f t="shared" si="79"/>
        <v>SI</v>
      </c>
      <c r="AI567" t="str">
        <f t="shared" si="80"/>
        <v>SI</v>
      </c>
    </row>
    <row r="568" spans="6:35" ht="15.75" thickBot="1" x14ac:dyDescent="0.3">
      <c r="F568" s="499">
        <v>14</v>
      </c>
      <c r="G568" s="499">
        <v>14</v>
      </c>
      <c r="H568" s="498">
        <f t="shared" si="72"/>
        <v>0</v>
      </c>
      <c r="K568" s="498">
        <f t="shared" si="73"/>
        <v>1</v>
      </c>
      <c r="N568" s="498">
        <f t="shared" si="74"/>
        <v>5</v>
      </c>
      <c r="Q568" s="487">
        <f t="shared" si="75"/>
        <v>8</v>
      </c>
      <c r="W568">
        <f t="shared" si="76"/>
        <v>14</v>
      </c>
      <c r="Y568" s="497">
        <v>14</v>
      </c>
      <c r="Z568" s="497">
        <v>14</v>
      </c>
      <c r="AA568" s="491">
        <v>0</v>
      </c>
      <c r="AB568" s="490">
        <v>1</v>
      </c>
      <c r="AC568" s="489">
        <v>5</v>
      </c>
      <c r="AD568" s="488">
        <v>8</v>
      </c>
      <c r="AF568" t="str">
        <f t="shared" si="77"/>
        <v>SI</v>
      </c>
      <c r="AG568" t="str">
        <f t="shared" si="78"/>
        <v>SI</v>
      </c>
      <c r="AH568" t="str">
        <f t="shared" si="79"/>
        <v>SI</v>
      </c>
      <c r="AI568" t="str">
        <f t="shared" si="80"/>
        <v>SI</v>
      </c>
    </row>
    <row r="569" spans="6:35" ht="15.75" thickBot="1" x14ac:dyDescent="0.3">
      <c r="F569" s="499">
        <v>15</v>
      </c>
      <c r="G569" s="499">
        <v>14</v>
      </c>
      <c r="H569" s="498">
        <f t="shared" si="72"/>
        <v>0</v>
      </c>
      <c r="K569" s="498">
        <f t="shared" si="73"/>
        <v>1</v>
      </c>
      <c r="N569" s="498">
        <f t="shared" si="74"/>
        <v>5</v>
      </c>
      <c r="Q569" s="487">
        <f t="shared" si="75"/>
        <v>9</v>
      </c>
      <c r="W569">
        <f t="shared" si="76"/>
        <v>15</v>
      </c>
      <c r="Y569" s="497">
        <v>15</v>
      </c>
      <c r="Z569" s="497">
        <v>14</v>
      </c>
      <c r="AA569" s="491">
        <v>0</v>
      </c>
      <c r="AB569" s="490">
        <v>1</v>
      </c>
      <c r="AC569" s="489">
        <v>5</v>
      </c>
      <c r="AD569" s="488">
        <v>9</v>
      </c>
      <c r="AF569" t="str">
        <f t="shared" si="77"/>
        <v>SI</v>
      </c>
      <c r="AG569" t="str">
        <f t="shared" si="78"/>
        <v>SI</v>
      </c>
      <c r="AH569" t="str">
        <f t="shared" si="79"/>
        <v>SI</v>
      </c>
      <c r="AI569" t="str">
        <f t="shared" si="80"/>
        <v>SI</v>
      </c>
    </row>
    <row r="570" spans="6:35" ht="15.75" thickBot="1" x14ac:dyDescent="0.3">
      <c r="F570" s="499">
        <v>16</v>
      </c>
      <c r="G570" s="499">
        <v>14</v>
      </c>
      <c r="H570" s="498">
        <f t="shared" si="72"/>
        <v>0</v>
      </c>
      <c r="K570" s="498">
        <f t="shared" si="73"/>
        <v>1</v>
      </c>
      <c r="N570" s="498">
        <f t="shared" si="74"/>
        <v>5</v>
      </c>
      <c r="Q570" s="487">
        <f t="shared" si="75"/>
        <v>10</v>
      </c>
      <c r="W570">
        <f t="shared" si="76"/>
        <v>16</v>
      </c>
      <c r="Y570" s="497">
        <v>16</v>
      </c>
      <c r="Z570" s="497">
        <v>14</v>
      </c>
      <c r="AA570" s="491">
        <v>0</v>
      </c>
      <c r="AB570" s="490">
        <v>1</v>
      </c>
      <c r="AC570" s="489">
        <v>5</v>
      </c>
      <c r="AD570" s="488">
        <v>10</v>
      </c>
      <c r="AF570" t="str">
        <f t="shared" si="77"/>
        <v>SI</v>
      </c>
      <c r="AG570" t="str">
        <f t="shared" si="78"/>
        <v>SI</v>
      </c>
      <c r="AH570" t="str">
        <f t="shared" si="79"/>
        <v>SI</v>
      </c>
      <c r="AI570" t="str">
        <f t="shared" si="80"/>
        <v>SI</v>
      </c>
    </row>
    <row r="571" spans="6:35" ht="15.75" thickBot="1" x14ac:dyDescent="0.3">
      <c r="F571" s="499">
        <v>17</v>
      </c>
      <c r="G571" s="499">
        <v>14</v>
      </c>
      <c r="H571" s="498">
        <f t="shared" si="72"/>
        <v>0</v>
      </c>
      <c r="K571" s="498">
        <f t="shared" si="73"/>
        <v>1</v>
      </c>
      <c r="N571" s="498">
        <f t="shared" si="74"/>
        <v>5</v>
      </c>
      <c r="Q571" s="487">
        <f t="shared" si="75"/>
        <v>11</v>
      </c>
      <c r="W571">
        <f t="shared" si="76"/>
        <v>17</v>
      </c>
      <c r="Y571" s="497">
        <v>17</v>
      </c>
      <c r="Z571" s="497">
        <v>14</v>
      </c>
      <c r="AA571" s="491">
        <v>0</v>
      </c>
      <c r="AB571" s="490">
        <v>1</v>
      </c>
      <c r="AC571" s="489">
        <v>5</v>
      </c>
      <c r="AD571" s="488">
        <v>11</v>
      </c>
      <c r="AF571" t="str">
        <f t="shared" si="77"/>
        <v>SI</v>
      </c>
      <c r="AG571" t="str">
        <f t="shared" si="78"/>
        <v>SI</v>
      </c>
      <c r="AH571" t="str">
        <f t="shared" si="79"/>
        <v>SI</v>
      </c>
      <c r="AI571" t="str">
        <f t="shared" si="80"/>
        <v>SI</v>
      </c>
    </row>
    <row r="572" spans="6:35" ht="15.75" thickBot="1" x14ac:dyDescent="0.3">
      <c r="F572" s="499">
        <v>18</v>
      </c>
      <c r="G572" s="499">
        <v>14</v>
      </c>
      <c r="H572" s="498">
        <f t="shared" si="72"/>
        <v>0</v>
      </c>
      <c r="K572" s="498">
        <f t="shared" si="73"/>
        <v>1</v>
      </c>
      <c r="N572" s="498">
        <f t="shared" si="74"/>
        <v>5</v>
      </c>
      <c r="Q572" s="487">
        <f t="shared" si="75"/>
        <v>12</v>
      </c>
      <c r="W572">
        <f t="shared" si="76"/>
        <v>18</v>
      </c>
      <c r="Y572" s="497">
        <v>18</v>
      </c>
      <c r="Z572" s="497">
        <v>14</v>
      </c>
      <c r="AA572" s="491">
        <v>0</v>
      </c>
      <c r="AB572" s="490">
        <v>1</v>
      </c>
      <c r="AC572" s="489">
        <v>5</v>
      </c>
      <c r="AD572" s="488">
        <v>12</v>
      </c>
      <c r="AF572" t="str">
        <f t="shared" si="77"/>
        <v>SI</v>
      </c>
      <c r="AG572" t="str">
        <f t="shared" si="78"/>
        <v>SI</v>
      </c>
      <c r="AH572" t="str">
        <f t="shared" si="79"/>
        <v>SI</v>
      </c>
      <c r="AI572" t="str">
        <f t="shared" si="80"/>
        <v>SI</v>
      </c>
    </row>
    <row r="573" spans="6:35" ht="15.75" thickBot="1" x14ac:dyDescent="0.3">
      <c r="F573" s="499">
        <v>19</v>
      </c>
      <c r="G573" s="499">
        <v>14</v>
      </c>
      <c r="H573" s="498">
        <f t="shared" si="72"/>
        <v>0</v>
      </c>
      <c r="K573" s="498">
        <f t="shared" si="73"/>
        <v>1</v>
      </c>
      <c r="N573" s="498">
        <f t="shared" si="74"/>
        <v>5</v>
      </c>
      <c r="Q573" s="487">
        <f t="shared" si="75"/>
        <v>13</v>
      </c>
      <c r="W573">
        <f t="shared" si="76"/>
        <v>19</v>
      </c>
      <c r="Y573" s="497">
        <v>19</v>
      </c>
      <c r="Z573" s="497">
        <v>14</v>
      </c>
      <c r="AA573" s="491">
        <v>0</v>
      </c>
      <c r="AB573" s="490">
        <v>1</v>
      </c>
      <c r="AC573" s="489">
        <v>5</v>
      </c>
      <c r="AD573" s="488">
        <v>13</v>
      </c>
      <c r="AF573" t="str">
        <f t="shared" si="77"/>
        <v>SI</v>
      </c>
      <c r="AG573" t="str">
        <f t="shared" si="78"/>
        <v>SI</v>
      </c>
      <c r="AH573" t="str">
        <f t="shared" si="79"/>
        <v>SI</v>
      </c>
      <c r="AI573" t="str">
        <f t="shared" si="80"/>
        <v>SI</v>
      </c>
    </row>
    <row r="574" spans="6:35" ht="15.75" thickBot="1" x14ac:dyDescent="0.3">
      <c r="F574" s="499">
        <v>20</v>
      </c>
      <c r="G574" s="499">
        <v>14</v>
      </c>
      <c r="H574" s="498">
        <f t="shared" si="72"/>
        <v>0</v>
      </c>
      <c r="K574" s="498">
        <f t="shared" si="73"/>
        <v>1</v>
      </c>
      <c r="N574" s="498">
        <f t="shared" si="74"/>
        <v>5</v>
      </c>
      <c r="Q574" s="487">
        <f t="shared" si="75"/>
        <v>14</v>
      </c>
      <c r="W574">
        <f t="shared" si="76"/>
        <v>20</v>
      </c>
      <c r="Y574" s="497">
        <v>20</v>
      </c>
      <c r="Z574" s="497">
        <v>14</v>
      </c>
      <c r="AA574" s="491">
        <v>0</v>
      </c>
      <c r="AB574" s="490">
        <v>1</v>
      </c>
      <c r="AC574" s="489">
        <v>5</v>
      </c>
      <c r="AD574" s="488">
        <v>14</v>
      </c>
      <c r="AF574" t="str">
        <f t="shared" si="77"/>
        <v>SI</v>
      </c>
      <c r="AG574" t="str">
        <f t="shared" si="78"/>
        <v>SI</v>
      </c>
      <c r="AH574" t="str">
        <f t="shared" si="79"/>
        <v>SI</v>
      </c>
      <c r="AI574" t="str">
        <f t="shared" si="80"/>
        <v>SI</v>
      </c>
    </row>
    <row r="575" spans="6:35" ht="15.75" thickBot="1" x14ac:dyDescent="0.3">
      <c r="F575" s="499">
        <v>21</v>
      </c>
      <c r="G575" s="499">
        <v>14</v>
      </c>
      <c r="H575" s="498">
        <f t="shared" si="72"/>
        <v>0</v>
      </c>
      <c r="K575" s="498">
        <f t="shared" si="73"/>
        <v>1</v>
      </c>
      <c r="N575" s="498">
        <f t="shared" si="74"/>
        <v>5</v>
      </c>
      <c r="Q575" s="487">
        <f t="shared" si="75"/>
        <v>15</v>
      </c>
      <c r="W575">
        <f t="shared" si="76"/>
        <v>21</v>
      </c>
      <c r="Y575" s="497">
        <v>21</v>
      </c>
      <c r="Z575" s="497">
        <v>14</v>
      </c>
      <c r="AA575" s="491">
        <v>0</v>
      </c>
      <c r="AB575" s="490">
        <v>1</v>
      </c>
      <c r="AC575" s="489">
        <v>5</v>
      </c>
      <c r="AD575" s="488">
        <v>15</v>
      </c>
      <c r="AF575" t="str">
        <f t="shared" si="77"/>
        <v>SI</v>
      </c>
      <c r="AG575" t="str">
        <f t="shared" si="78"/>
        <v>SI</v>
      </c>
      <c r="AH575" t="str">
        <f t="shared" si="79"/>
        <v>SI</v>
      </c>
      <c r="AI575" t="str">
        <f t="shared" si="80"/>
        <v>SI</v>
      </c>
    </row>
    <row r="576" spans="6:35" ht="15.75" thickBot="1" x14ac:dyDescent="0.3">
      <c r="F576" s="499">
        <v>22</v>
      </c>
      <c r="G576" s="499">
        <v>14</v>
      </c>
      <c r="H576" s="498">
        <f t="shared" si="72"/>
        <v>0</v>
      </c>
      <c r="K576" s="498">
        <f t="shared" si="73"/>
        <v>1</v>
      </c>
      <c r="N576" s="498">
        <f t="shared" si="74"/>
        <v>5</v>
      </c>
      <c r="Q576" s="487">
        <f t="shared" si="75"/>
        <v>16</v>
      </c>
      <c r="W576">
        <f t="shared" si="76"/>
        <v>22</v>
      </c>
      <c r="Y576" s="497">
        <v>22</v>
      </c>
      <c r="Z576" s="497">
        <v>14</v>
      </c>
      <c r="AA576" s="491">
        <v>0</v>
      </c>
      <c r="AB576" s="490">
        <v>1</v>
      </c>
      <c r="AC576" s="489">
        <v>5</v>
      </c>
      <c r="AD576" s="488">
        <v>16</v>
      </c>
      <c r="AF576" t="str">
        <f t="shared" si="77"/>
        <v>SI</v>
      </c>
      <c r="AG576" t="str">
        <f t="shared" si="78"/>
        <v>SI</v>
      </c>
      <c r="AH576" t="str">
        <f t="shared" si="79"/>
        <v>SI</v>
      </c>
      <c r="AI576" t="str">
        <f t="shared" si="80"/>
        <v>SI</v>
      </c>
    </row>
    <row r="577" spans="6:35" ht="15.75" thickBot="1" x14ac:dyDescent="0.3">
      <c r="F577" s="499">
        <v>23</v>
      </c>
      <c r="G577" s="499">
        <v>14</v>
      </c>
      <c r="H577" s="498">
        <f t="shared" si="72"/>
        <v>0</v>
      </c>
      <c r="K577" s="498">
        <f t="shared" si="73"/>
        <v>1</v>
      </c>
      <c r="N577" s="498">
        <f t="shared" si="74"/>
        <v>5</v>
      </c>
      <c r="Q577" s="487">
        <f t="shared" si="75"/>
        <v>17</v>
      </c>
      <c r="W577">
        <f t="shared" si="76"/>
        <v>23</v>
      </c>
      <c r="Y577" s="497">
        <v>23</v>
      </c>
      <c r="Z577" s="497">
        <v>14</v>
      </c>
      <c r="AA577" s="491">
        <v>0</v>
      </c>
      <c r="AB577" s="490">
        <v>1</v>
      </c>
      <c r="AC577" s="489">
        <v>5</v>
      </c>
      <c r="AD577" s="488">
        <v>17</v>
      </c>
      <c r="AF577" t="str">
        <f t="shared" si="77"/>
        <v>SI</v>
      </c>
      <c r="AG577" t="str">
        <f t="shared" si="78"/>
        <v>SI</v>
      </c>
      <c r="AH577" t="str">
        <f t="shared" si="79"/>
        <v>SI</v>
      </c>
      <c r="AI577" t="str">
        <f t="shared" si="80"/>
        <v>SI</v>
      </c>
    </row>
    <row r="578" spans="6:35" ht="15.75" thickBot="1" x14ac:dyDescent="0.3">
      <c r="F578" s="499">
        <v>24</v>
      </c>
      <c r="G578" s="499">
        <v>14</v>
      </c>
      <c r="H578" s="498">
        <f t="shared" si="72"/>
        <v>0</v>
      </c>
      <c r="K578" s="498">
        <f t="shared" si="73"/>
        <v>1</v>
      </c>
      <c r="N578" s="498">
        <f t="shared" si="74"/>
        <v>5</v>
      </c>
      <c r="Q578" s="487">
        <f t="shared" si="75"/>
        <v>18</v>
      </c>
      <c r="W578">
        <f t="shared" si="76"/>
        <v>24</v>
      </c>
      <c r="Y578" s="497">
        <v>24</v>
      </c>
      <c r="Z578" s="497">
        <v>14</v>
      </c>
      <c r="AA578" s="491">
        <v>0</v>
      </c>
      <c r="AB578" s="490">
        <v>1</v>
      </c>
      <c r="AC578" s="489">
        <v>5</v>
      </c>
      <c r="AD578" s="488">
        <v>18</v>
      </c>
      <c r="AF578" t="str">
        <f t="shared" si="77"/>
        <v>SI</v>
      </c>
      <c r="AG578" t="str">
        <f t="shared" si="78"/>
        <v>SI</v>
      </c>
      <c r="AH578" t="str">
        <f t="shared" si="79"/>
        <v>SI</v>
      </c>
      <c r="AI578" t="str">
        <f t="shared" si="80"/>
        <v>SI</v>
      </c>
    </row>
    <row r="579" spans="6:35" ht="15.75" thickBot="1" x14ac:dyDescent="0.3">
      <c r="F579" s="499">
        <v>25</v>
      </c>
      <c r="G579" s="499">
        <v>14</v>
      </c>
      <c r="H579" s="498">
        <f t="shared" si="72"/>
        <v>0</v>
      </c>
      <c r="K579" s="498">
        <f t="shared" si="73"/>
        <v>1</v>
      </c>
      <c r="N579" s="498">
        <f t="shared" si="74"/>
        <v>5</v>
      </c>
      <c r="Q579" s="487">
        <f t="shared" si="75"/>
        <v>19</v>
      </c>
      <c r="W579">
        <f t="shared" si="76"/>
        <v>25</v>
      </c>
      <c r="Y579" s="497">
        <v>25</v>
      </c>
      <c r="Z579" s="497">
        <v>14</v>
      </c>
      <c r="AA579" s="491">
        <v>0</v>
      </c>
      <c r="AB579" s="490">
        <v>1</v>
      </c>
      <c r="AC579" s="489">
        <v>5</v>
      </c>
      <c r="AD579" s="488">
        <v>19</v>
      </c>
      <c r="AF579" t="str">
        <f t="shared" si="77"/>
        <v>SI</v>
      </c>
      <c r="AG579" t="str">
        <f t="shared" si="78"/>
        <v>SI</v>
      </c>
      <c r="AH579" t="str">
        <f t="shared" si="79"/>
        <v>SI</v>
      </c>
      <c r="AI579" t="str">
        <f t="shared" si="80"/>
        <v>SI</v>
      </c>
    </row>
    <row r="580" spans="6:35" ht="15.75" thickBot="1" x14ac:dyDescent="0.3">
      <c r="F580" s="499">
        <v>26</v>
      </c>
      <c r="G580" s="499">
        <v>14</v>
      </c>
      <c r="H580" s="498">
        <f t="shared" si="72"/>
        <v>0</v>
      </c>
      <c r="K580" s="498">
        <f t="shared" si="73"/>
        <v>1</v>
      </c>
      <c r="N580" s="498">
        <f t="shared" si="74"/>
        <v>5</v>
      </c>
      <c r="Q580" s="487">
        <f t="shared" si="75"/>
        <v>20</v>
      </c>
      <c r="W580">
        <f t="shared" si="76"/>
        <v>26</v>
      </c>
      <c r="Y580" s="497">
        <v>26</v>
      </c>
      <c r="Z580" s="497">
        <v>14</v>
      </c>
      <c r="AA580" s="491">
        <v>0</v>
      </c>
      <c r="AB580" s="490">
        <v>1</v>
      </c>
      <c r="AC580" s="489">
        <v>5</v>
      </c>
      <c r="AD580" s="488">
        <v>20</v>
      </c>
      <c r="AF580" t="str">
        <f t="shared" si="77"/>
        <v>SI</v>
      </c>
      <c r="AG580" t="str">
        <f t="shared" si="78"/>
        <v>SI</v>
      </c>
      <c r="AH580" t="str">
        <f t="shared" si="79"/>
        <v>SI</v>
      </c>
      <c r="AI580" t="str">
        <f t="shared" si="80"/>
        <v>SI</v>
      </c>
    </row>
    <row r="581" spans="6:35" ht="15.75" thickBot="1" x14ac:dyDescent="0.3">
      <c r="F581" s="499">
        <v>27</v>
      </c>
      <c r="G581" s="499">
        <v>14</v>
      </c>
      <c r="H581" s="498">
        <f t="shared" si="72"/>
        <v>0</v>
      </c>
      <c r="K581" s="498">
        <f t="shared" si="73"/>
        <v>1</v>
      </c>
      <c r="N581" s="498">
        <f t="shared" si="74"/>
        <v>5</v>
      </c>
      <c r="Q581" s="487">
        <f t="shared" si="75"/>
        <v>21</v>
      </c>
      <c r="W581">
        <f t="shared" si="76"/>
        <v>27</v>
      </c>
      <c r="Y581" s="497">
        <v>27</v>
      </c>
      <c r="Z581" s="497">
        <v>14</v>
      </c>
      <c r="AA581" s="491">
        <v>0</v>
      </c>
      <c r="AB581" s="490">
        <v>1</v>
      </c>
      <c r="AC581" s="489">
        <v>5</v>
      </c>
      <c r="AD581" s="488">
        <v>21</v>
      </c>
      <c r="AF581" t="str">
        <f t="shared" si="77"/>
        <v>SI</v>
      </c>
      <c r="AG581" t="str">
        <f t="shared" si="78"/>
        <v>SI</v>
      </c>
      <c r="AH581" t="str">
        <f t="shared" si="79"/>
        <v>SI</v>
      </c>
      <c r="AI581" t="str">
        <f t="shared" si="80"/>
        <v>SI</v>
      </c>
    </row>
    <row r="582" spans="6:35" ht="15.75" thickBot="1" x14ac:dyDescent="0.3">
      <c r="F582" s="499">
        <v>28</v>
      </c>
      <c r="G582" s="499">
        <v>14</v>
      </c>
      <c r="H582" s="498">
        <f t="shared" si="72"/>
        <v>0</v>
      </c>
      <c r="K582" s="498">
        <f t="shared" si="73"/>
        <v>1</v>
      </c>
      <c r="N582" s="498">
        <f t="shared" si="74"/>
        <v>5</v>
      </c>
      <c r="Q582" s="487">
        <f t="shared" si="75"/>
        <v>22</v>
      </c>
      <c r="W582">
        <f t="shared" si="76"/>
        <v>28</v>
      </c>
      <c r="Y582" s="497">
        <v>28</v>
      </c>
      <c r="Z582" s="497">
        <v>14</v>
      </c>
      <c r="AA582" s="491">
        <v>0</v>
      </c>
      <c r="AB582" s="490">
        <v>1</v>
      </c>
      <c r="AC582" s="489">
        <v>5</v>
      </c>
      <c r="AD582" s="488">
        <v>22</v>
      </c>
      <c r="AF582" t="str">
        <f t="shared" si="77"/>
        <v>SI</v>
      </c>
      <c r="AG582" t="str">
        <f t="shared" si="78"/>
        <v>SI</v>
      </c>
      <c r="AH582" t="str">
        <f t="shared" si="79"/>
        <v>SI</v>
      </c>
      <c r="AI582" t="str">
        <f t="shared" si="80"/>
        <v>SI</v>
      </c>
    </row>
    <row r="583" spans="6:35" ht="15.75" thickBot="1" x14ac:dyDescent="0.3">
      <c r="F583" s="499">
        <v>29</v>
      </c>
      <c r="G583" s="499">
        <v>14</v>
      </c>
      <c r="H583" s="498">
        <f t="shared" si="72"/>
        <v>0</v>
      </c>
      <c r="K583" s="498">
        <f t="shared" si="73"/>
        <v>1</v>
      </c>
      <c r="N583" s="498">
        <f t="shared" si="74"/>
        <v>5</v>
      </c>
      <c r="Q583" s="487">
        <f t="shared" si="75"/>
        <v>23</v>
      </c>
      <c r="W583">
        <f t="shared" si="76"/>
        <v>29</v>
      </c>
      <c r="Y583" s="497">
        <v>29</v>
      </c>
      <c r="Z583" s="497">
        <v>14</v>
      </c>
      <c r="AA583" s="491">
        <v>0</v>
      </c>
      <c r="AB583" s="490">
        <v>1</v>
      </c>
      <c r="AC583" s="489">
        <v>5</v>
      </c>
      <c r="AD583" s="488">
        <v>23</v>
      </c>
      <c r="AF583" t="str">
        <f t="shared" si="77"/>
        <v>SI</v>
      </c>
      <c r="AG583" t="str">
        <f t="shared" si="78"/>
        <v>SI</v>
      </c>
      <c r="AH583" t="str">
        <f t="shared" si="79"/>
        <v>SI</v>
      </c>
      <c r="AI583" t="str">
        <f t="shared" si="80"/>
        <v>SI</v>
      </c>
    </row>
    <row r="584" spans="6:35" ht="15.75" thickBot="1" x14ac:dyDescent="0.3">
      <c r="F584" s="499">
        <v>30</v>
      </c>
      <c r="G584" s="499">
        <v>14</v>
      </c>
      <c r="H584" s="498">
        <f t="shared" si="72"/>
        <v>0</v>
      </c>
      <c r="K584" s="498">
        <f t="shared" si="73"/>
        <v>1</v>
      </c>
      <c r="N584" s="498">
        <f t="shared" si="74"/>
        <v>5</v>
      </c>
      <c r="Q584" s="487">
        <f t="shared" si="75"/>
        <v>24</v>
      </c>
      <c r="W584">
        <f t="shared" si="76"/>
        <v>30</v>
      </c>
      <c r="Y584" s="497">
        <v>30</v>
      </c>
      <c r="Z584" s="497">
        <v>14</v>
      </c>
      <c r="AA584" s="491">
        <v>0</v>
      </c>
      <c r="AB584" s="490">
        <v>1</v>
      </c>
      <c r="AC584" s="489">
        <v>5</v>
      </c>
      <c r="AD584" s="488">
        <v>24</v>
      </c>
      <c r="AF584" t="str">
        <f t="shared" si="77"/>
        <v>SI</v>
      </c>
      <c r="AG584" t="str">
        <f t="shared" si="78"/>
        <v>SI</v>
      </c>
      <c r="AH584" t="str">
        <f t="shared" si="79"/>
        <v>SI</v>
      </c>
      <c r="AI584" t="str">
        <f t="shared" si="80"/>
        <v>SI</v>
      </c>
    </row>
    <row r="585" spans="6:35" ht="15.75" thickBot="1" x14ac:dyDescent="0.3">
      <c r="F585" s="499">
        <v>31</v>
      </c>
      <c r="G585" s="499">
        <v>14</v>
      </c>
      <c r="H585" s="498">
        <f t="shared" si="72"/>
        <v>0</v>
      </c>
      <c r="K585" s="498">
        <f t="shared" si="73"/>
        <v>1</v>
      </c>
      <c r="N585" s="498">
        <f t="shared" si="74"/>
        <v>5</v>
      </c>
      <c r="Q585" s="487">
        <f t="shared" si="75"/>
        <v>24</v>
      </c>
      <c r="W585">
        <f t="shared" si="76"/>
        <v>30</v>
      </c>
      <c r="Y585" s="497">
        <v>31</v>
      </c>
      <c r="Z585" s="497">
        <v>14</v>
      </c>
      <c r="AA585" s="491">
        <v>0</v>
      </c>
      <c r="AB585" s="490">
        <v>1</v>
      </c>
      <c r="AC585" s="489">
        <v>5</v>
      </c>
      <c r="AD585" s="488">
        <v>25</v>
      </c>
      <c r="AF585" t="str">
        <f t="shared" si="77"/>
        <v>SI</v>
      </c>
      <c r="AG585" t="str">
        <f t="shared" si="78"/>
        <v>SI</v>
      </c>
      <c r="AH585" t="str">
        <f t="shared" si="79"/>
        <v>SI</v>
      </c>
      <c r="AI585" t="str">
        <f t="shared" si="80"/>
        <v>NO</v>
      </c>
    </row>
    <row r="586" spans="6:35" ht="15.75" thickBot="1" x14ac:dyDescent="0.3">
      <c r="F586" s="499">
        <v>32</v>
      </c>
      <c r="G586" s="499">
        <v>14</v>
      </c>
      <c r="H586" s="498">
        <f t="shared" si="72"/>
        <v>0</v>
      </c>
      <c r="K586" s="498">
        <f t="shared" si="73"/>
        <v>1</v>
      </c>
      <c r="N586" s="498">
        <f t="shared" si="74"/>
        <v>5</v>
      </c>
      <c r="Q586" s="487">
        <f t="shared" si="75"/>
        <v>24</v>
      </c>
      <c r="W586">
        <f t="shared" si="76"/>
        <v>30</v>
      </c>
      <c r="Y586" s="497">
        <v>32</v>
      </c>
      <c r="Z586" s="497">
        <v>14</v>
      </c>
      <c r="AA586" s="491">
        <v>0</v>
      </c>
      <c r="AB586" s="490">
        <v>1</v>
      </c>
      <c r="AC586" s="489">
        <v>5</v>
      </c>
      <c r="AD586" s="488">
        <v>26</v>
      </c>
      <c r="AF586" t="str">
        <f t="shared" si="77"/>
        <v>SI</v>
      </c>
      <c r="AG586" t="str">
        <f t="shared" si="78"/>
        <v>SI</v>
      </c>
      <c r="AH586" t="str">
        <f t="shared" si="79"/>
        <v>SI</v>
      </c>
      <c r="AI586" t="str">
        <f t="shared" si="80"/>
        <v>NO</v>
      </c>
    </row>
    <row r="587" spans="6:35" ht="15.75" thickBot="1" x14ac:dyDescent="0.3">
      <c r="F587" s="499">
        <v>33</v>
      </c>
      <c r="G587" s="499">
        <v>14</v>
      </c>
      <c r="H587" s="498">
        <f t="shared" ref="H587:H650" si="81">IF(G587&lt;3,
IF(G587+F587&lt;=3,F587,3-G587),
0)</f>
        <v>0</v>
      </c>
      <c r="K587" s="498">
        <f t="shared" ref="K587:K650" si="82">IF(AND(G587&gt;=3,G587&lt;15),
IF(G587+F587&lt;=15,F587,15-G587),
IF(AND(G587&lt;3,G587+F587&gt;3),IF(F587-H587&lt;=12,F587-H587,12),0) )</f>
        <v>1</v>
      </c>
      <c r="N587" s="498">
        <f t="shared" ref="N587:N650" si="83">IF(AND(G587&gt;=15,G587&lt;20),
IF(G587+F587&lt;=20,F587,20-G587),
IF(AND(G587&lt;15,G587+F587&gt;15),       IF((F587-H587-K587)&lt;=5,   F587-H587-K587,5    ),0)  )</f>
        <v>5</v>
      </c>
      <c r="Q587" s="487">
        <f t="shared" ref="Q587:Q650" si="84">IF(AND(G587&gt;=20),
IF(F587&gt;30,30,F587),
IF(AND(G587&lt;20,G587+F587&gt;20),IF((F587-H587-K587-N587)&gt;=(30-H587-K587-N587),30-H587-K587-N587,F587-H587-K587-N587),0))</f>
        <v>24</v>
      </c>
      <c r="W587">
        <f t="shared" ref="W587:W650" si="85">SUM(H587+K587+N587+Q587)</f>
        <v>30</v>
      </c>
      <c r="Y587" s="497">
        <v>33</v>
      </c>
      <c r="Z587" s="497">
        <v>14</v>
      </c>
      <c r="AA587" s="491">
        <v>0</v>
      </c>
      <c r="AB587" s="490">
        <v>1</v>
      </c>
      <c r="AC587" s="489">
        <v>5</v>
      </c>
      <c r="AD587" s="488">
        <v>27</v>
      </c>
      <c r="AF587" t="str">
        <f t="shared" ref="AF587:AF650" si="86">IF(AA587=H587,"SI","NO")</f>
        <v>SI</v>
      </c>
      <c r="AG587" t="str">
        <f t="shared" ref="AG587:AG650" si="87">IF(K587=AB587,"SI","NO")</f>
        <v>SI</v>
      </c>
      <c r="AH587" t="str">
        <f t="shared" ref="AH587:AH650" si="88">IF(N587=AC587,"SI","NO")</f>
        <v>SI</v>
      </c>
      <c r="AI587" t="str">
        <f t="shared" ref="AI587:AI650" si="89">IF(Q587=AD587,"SI","NO")</f>
        <v>NO</v>
      </c>
    </row>
    <row r="588" spans="6:35" ht="15.75" thickBot="1" x14ac:dyDescent="0.3">
      <c r="F588" s="499">
        <v>34</v>
      </c>
      <c r="G588" s="499">
        <v>14</v>
      </c>
      <c r="H588" s="498">
        <f t="shared" si="81"/>
        <v>0</v>
      </c>
      <c r="K588" s="498">
        <f t="shared" si="82"/>
        <v>1</v>
      </c>
      <c r="N588" s="498">
        <f t="shared" si="83"/>
        <v>5</v>
      </c>
      <c r="Q588" s="487">
        <f t="shared" si="84"/>
        <v>24</v>
      </c>
      <c r="W588">
        <f t="shared" si="85"/>
        <v>30</v>
      </c>
      <c r="Y588" s="497">
        <v>34</v>
      </c>
      <c r="Z588" s="497">
        <v>14</v>
      </c>
      <c r="AA588" s="491">
        <v>0</v>
      </c>
      <c r="AB588" s="490">
        <v>1</v>
      </c>
      <c r="AC588" s="489">
        <v>5</v>
      </c>
      <c r="AD588" s="488">
        <v>28</v>
      </c>
      <c r="AF588" t="str">
        <f t="shared" si="86"/>
        <v>SI</v>
      </c>
      <c r="AG588" t="str">
        <f t="shared" si="87"/>
        <v>SI</v>
      </c>
      <c r="AH588" t="str">
        <f t="shared" si="88"/>
        <v>SI</v>
      </c>
      <c r="AI588" t="str">
        <f t="shared" si="89"/>
        <v>NO</v>
      </c>
    </row>
    <row r="589" spans="6:35" ht="15.75" thickBot="1" x14ac:dyDescent="0.3">
      <c r="F589" s="496">
        <v>35</v>
      </c>
      <c r="G589" s="496">
        <v>14</v>
      </c>
      <c r="H589" s="495">
        <f t="shared" si="81"/>
        <v>0</v>
      </c>
      <c r="I589" s="494"/>
      <c r="J589" s="494"/>
      <c r="K589" s="495">
        <f t="shared" si="82"/>
        <v>1</v>
      </c>
      <c r="L589" s="494"/>
      <c r="M589" s="494"/>
      <c r="N589" s="495">
        <f t="shared" si="83"/>
        <v>5</v>
      </c>
      <c r="O589" s="494"/>
      <c r="P589" s="494"/>
      <c r="Q589" s="493">
        <f t="shared" si="84"/>
        <v>24</v>
      </c>
      <c r="W589">
        <f t="shared" si="85"/>
        <v>30</v>
      </c>
      <c r="Y589" s="497">
        <v>35</v>
      </c>
      <c r="Z589" s="497">
        <v>14</v>
      </c>
      <c r="AA589" s="491">
        <v>0</v>
      </c>
      <c r="AB589" s="490">
        <v>1</v>
      </c>
      <c r="AC589" s="489">
        <v>5</v>
      </c>
      <c r="AD589" s="488">
        <v>29</v>
      </c>
      <c r="AF589" t="str">
        <f t="shared" si="86"/>
        <v>SI</v>
      </c>
      <c r="AG589" t="str">
        <f t="shared" si="87"/>
        <v>SI</v>
      </c>
      <c r="AH589" t="str">
        <f t="shared" si="88"/>
        <v>SI</v>
      </c>
      <c r="AI589" t="str">
        <f t="shared" si="89"/>
        <v>NO</v>
      </c>
    </row>
    <row r="590" spans="6:35" ht="16.5" thickTop="1" thickBot="1" x14ac:dyDescent="0.3">
      <c r="F590" s="499">
        <v>0</v>
      </c>
      <c r="G590" s="499">
        <v>14</v>
      </c>
      <c r="H590" s="498">
        <f t="shared" si="81"/>
        <v>0</v>
      </c>
      <c r="K590" s="498">
        <f t="shared" si="82"/>
        <v>0</v>
      </c>
      <c r="N590" s="498">
        <f t="shared" si="83"/>
        <v>0</v>
      </c>
      <c r="Q590" s="487">
        <f t="shared" si="84"/>
        <v>0</v>
      </c>
      <c r="W590">
        <f t="shared" si="85"/>
        <v>0</v>
      </c>
      <c r="Y590" s="497">
        <v>0</v>
      </c>
      <c r="Z590" s="497">
        <v>14</v>
      </c>
      <c r="AA590" s="491">
        <v>0</v>
      </c>
      <c r="AB590" s="490">
        <v>0</v>
      </c>
      <c r="AC590" s="489">
        <v>0</v>
      </c>
      <c r="AD590" s="488">
        <v>0</v>
      </c>
      <c r="AF590" t="str">
        <f t="shared" si="86"/>
        <v>SI</v>
      </c>
      <c r="AG590" t="str">
        <f t="shared" si="87"/>
        <v>SI</v>
      </c>
      <c r="AH590" t="str">
        <f t="shared" si="88"/>
        <v>SI</v>
      </c>
      <c r="AI590" t="str">
        <f t="shared" si="89"/>
        <v>SI</v>
      </c>
    </row>
    <row r="591" spans="6:35" ht="15.75" thickBot="1" x14ac:dyDescent="0.3">
      <c r="F591" s="499">
        <v>1</v>
      </c>
      <c r="G591" s="499">
        <v>14</v>
      </c>
      <c r="H591" s="498">
        <f t="shared" si="81"/>
        <v>0</v>
      </c>
      <c r="K591" s="498">
        <f t="shared" si="82"/>
        <v>1</v>
      </c>
      <c r="N591" s="498">
        <f t="shared" si="83"/>
        <v>0</v>
      </c>
      <c r="Q591" s="487">
        <f t="shared" si="84"/>
        <v>0</v>
      </c>
      <c r="W591">
        <f t="shared" si="85"/>
        <v>1</v>
      </c>
      <c r="Y591" s="497">
        <v>1</v>
      </c>
      <c r="Z591" s="497">
        <v>14</v>
      </c>
      <c r="AA591" s="491">
        <v>0</v>
      </c>
      <c r="AB591" s="490">
        <v>1</v>
      </c>
      <c r="AC591" s="489">
        <v>0</v>
      </c>
      <c r="AD591" s="488">
        <v>0</v>
      </c>
      <c r="AF591" t="str">
        <f t="shared" si="86"/>
        <v>SI</v>
      </c>
      <c r="AG591" t="str">
        <f t="shared" si="87"/>
        <v>SI</v>
      </c>
      <c r="AH591" t="str">
        <f t="shared" si="88"/>
        <v>SI</v>
      </c>
      <c r="AI591" t="str">
        <f t="shared" si="89"/>
        <v>SI</v>
      </c>
    </row>
    <row r="592" spans="6:35" ht="15.75" thickBot="1" x14ac:dyDescent="0.3">
      <c r="F592" s="499">
        <v>2</v>
      </c>
      <c r="G592" s="499">
        <v>14</v>
      </c>
      <c r="H592" s="498">
        <f t="shared" si="81"/>
        <v>0</v>
      </c>
      <c r="K592" s="498">
        <f t="shared" si="82"/>
        <v>1</v>
      </c>
      <c r="N592" s="498">
        <f t="shared" si="83"/>
        <v>1</v>
      </c>
      <c r="Q592" s="487">
        <f t="shared" si="84"/>
        <v>0</v>
      </c>
      <c r="W592">
        <f t="shared" si="85"/>
        <v>2</v>
      </c>
      <c r="Y592" s="497">
        <v>2</v>
      </c>
      <c r="Z592" s="497">
        <v>14</v>
      </c>
      <c r="AA592" s="491">
        <v>0</v>
      </c>
      <c r="AB592" s="490">
        <v>2</v>
      </c>
      <c r="AC592" s="489">
        <v>0</v>
      </c>
      <c r="AD592" s="488">
        <v>0</v>
      </c>
      <c r="AF592" t="str">
        <f t="shared" si="86"/>
        <v>SI</v>
      </c>
      <c r="AG592" t="str">
        <f t="shared" si="87"/>
        <v>NO</v>
      </c>
      <c r="AH592" t="str">
        <f t="shared" si="88"/>
        <v>NO</v>
      </c>
      <c r="AI592" t="str">
        <f t="shared" si="89"/>
        <v>SI</v>
      </c>
    </row>
    <row r="593" spans="6:35" ht="15.75" thickBot="1" x14ac:dyDescent="0.3">
      <c r="F593" s="499">
        <v>3</v>
      </c>
      <c r="G593" s="499">
        <v>14</v>
      </c>
      <c r="H593" s="498">
        <f t="shared" si="81"/>
        <v>0</v>
      </c>
      <c r="K593" s="498">
        <f t="shared" si="82"/>
        <v>1</v>
      </c>
      <c r="N593" s="498">
        <f t="shared" si="83"/>
        <v>2</v>
      </c>
      <c r="Q593" s="487">
        <f t="shared" si="84"/>
        <v>0</v>
      </c>
      <c r="W593">
        <f t="shared" si="85"/>
        <v>3</v>
      </c>
      <c r="Y593" s="497">
        <v>3</v>
      </c>
      <c r="Z593" s="497">
        <v>14</v>
      </c>
      <c r="AA593" s="491">
        <v>0</v>
      </c>
      <c r="AB593" s="490">
        <v>3</v>
      </c>
      <c r="AC593" s="489">
        <v>0</v>
      </c>
      <c r="AD593" s="488">
        <v>0</v>
      </c>
      <c r="AF593" t="str">
        <f t="shared" si="86"/>
        <v>SI</v>
      </c>
      <c r="AG593" t="str">
        <f t="shared" si="87"/>
        <v>NO</v>
      </c>
      <c r="AH593" t="str">
        <f t="shared" si="88"/>
        <v>NO</v>
      </c>
      <c r="AI593" t="str">
        <f t="shared" si="89"/>
        <v>SI</v>
      </c>
    </row>
    <row r="594" spans="6:35" ht="15.75" thickBot="1" x14ac:dyDescent="0.3">
      <c r="F594" s="499">
        <v>4</v>
      </c>
      <c r="G594" s="499">
        <v>14</v>
      </c>
      <c r="H594" s="498">
        <f t="shared" si="81"/>
        <v>0</v>
      </c>
      <c r="K594" s="498">
        <f t="shared" si="82"/>
        <v>1</v>
      </c>
      <c r="N594" s="498">
        <f t="shared" si="83"/>
        <v>3</v>
      </c>
      <c r="Q594" s="487">
        <f t="shared" si="84"/>
        <v>0</v>
      </c>
      <c r="W594">
        <f t="shared" si="85"/>
        <v>4</v>
      </c>
      <c r="Y594" s="497">
        <v>4</v>
      </c>
      <c r="Z594" s="497">
        <v>14</v>
      </c>
      <c r="AA594" s="491">
        <v>0</v>
      </c>
      <c r="AB594" s="490">
        <v>4</v>
      </c>
      <c r="AC594" s="489">
        <v>0</v>
      </c>
      <c r="AD594" s="488">
        <v>0</v>
      </c>
      <c r="AF594" t="str">
        <f t="shared" si="86"/>
        <v>SI</v>
      </c>
      <c r="AG594" t="str">
        <f t="shared" si="87"/>
        <v>NO</v>
      </c>
      <c r="AH594" t="str">
        <f t="shared" si="88"/>
        <v>NO</v>
      </c>
      <c r="AI594" t="str">
        <f t="shared" si="89"/>
        <v>SI</v>
      </c>
    </row>
    <row r="595" spans="6:35" ht="15.75" thickBot="1" x14ac:dyDescent="0.3">
      <c r="F595" s="499">
        <v>5</v>
      </c>
      <c r="G595" s="499">
        <v>14</v>
      </c>
      <c r="H595" s="498">
        <f t="shared" si="81"/>
        <v>0</v>
      </c>
      <c r="K595" s="498">
        <f t="shared" si="82"/>
        <v>1</v>
      </c>
      <c r="N595" s="498">
        <f t="shared" si="83"/>
        <v>4</v>
      </c>
      <c r="Q595" s="487">
        <f t="shared" si="84"/>
        <v>0</v>
      </c>
      <c r="W595">
        <f t="shared" si="85"/>
        <v>5</v>
      </c>
      <c r="Y595" s="497">
        <v>5</v>
      </c>
      <c r="Z595" s="497">
        <v>14</v>
      </c>
      <c r="AA595" s="491">
        <v>0</v>
      </c>
      <c r="AB595" s="490">
        <v>1</v>
      </c>
      <c r="AC595" s="489">
        <v>4</v>
      </c>
      <c r="AD595" s="488">
        <v>0</v>
      </c>
      <c r="AF595" t="str">
        <f t="shared" si="86"/>
        <v>SI</v>
      </c>
      <c r="AG595" t="str">
        <f t="shared" si="87"/>
        <v>SI</v>
      </c>
      <c r="AH595" t="str">
        <f t="shared" si="88"/>
        <v>SI</v>
      </c>
      <c r="AI595" t="str">
        <f t="shared" si="89"/>
        <v>SI</v>
      </c>
    </row>
    <row r="596" spans="6:35" ht="15.75" thickBot="1" x14ac:dyDescent="0.3">
      <c r="F596" s="499">
        <v>6</v>
      </c>
      <c r="G596" s="499">
        <v>14</v>
      </c>
      <c r="H596" s="498">
        <f t="shared" si="81"/>
        <v>0</v>
      </c>
      <c r="K596" s="498">
        <f t="shared" si="82"/>
        <v>1</v>
      </c>
      <c r="N596" s="498">
        <f t="shared" si="83"/>
        <v>5</v>
      </c>
      <c r="Q596" s="487">
        <f t="shared" si="84"/>
        <v>0</v>
      </c>
      <c r="W596">
        <f t="shared" si="85"/>
        <v>6</v>
      </c>
      <c r="Y596" s="497">
        <v>6</v>
      </c>
      <c r="Z596" s="497">
        <v>14</v>
      </c>
      <c r="AA596" s="491">
        <v>0</v>
      </c>
      <c r="AB596" s="490">
        <v>1</v>
      </c>
      <c r="AC596" s="489">
        <v>5</v>
      </c>
      <c r="AD596" s="488">
        <v>0</v>
      </c>
      <c r="AF596" t="str">
        <f t="shared" si="86"/>
        <v>SI</v>
      </c>
      <c r="AG596" t="str">
        <f t="shared" si="87"/>
        <v>SI</v>
      </c>
      <c r="AH596" t="str">
        <f t="shared" si="88"/>
        <v>SI</v>
      </c>
      <c r="AI596" t="str">
        <f t="shared" si="89"/>
        <v>SI</v>
      </c>
    </row>
    <row r="597" spans="6:35" ht="15.75" thickBot="1" x14ac:dyDescent="0.3">
      <c r="F597" s="499">
        <v>7</v>
      </c>
      <c r="G597" s="499">
        <v>14</v>
      </c>
      <c r="H597" s="498">
        <f t="shared" si="81"/>
        <v>0</v>
      </c>
      <c r="K597" s="498">
        <f t="shared" si="82"/>
        <v>1</v>
      </c>
      <c r="N597" s="498">
        <f t="shared" si="83"/>
        <v>5</v>
      </c>
      <c r="Q597" s="487">
        <f t="shared" si="84"/>
        <v>1</v>
      </c>
      <c r="W597">
        <f t="shared" si="85"/>
        <v>7</v>
      </c>
      <c r="Y597" s="497">
        <v>7</v>
      </c>
      <c r="Z597" s="497">
        <v>14</v>
      </c>
      <c r="AA597" s="491">
        <v>0</v>
      </c>
      <c r="AB597" s="490">
        <v>1</v>
      </c>
      <c r="AC597" s="489">
        <v>5</v>
      </c>
      <c r="AD597" s="488">
        <v>1</v>
      </c>
      <c r="AF597" t="str">
        <f t="shared" si="86"/>
        <v>SI</v>
      </c>
      <c r="AG597" t="str">
        <f t="shared" si="87"/>
        <v>SI</v>
      </c>
      <c r="AH597" t="str">
        <f t="shared" si="88"/>
        <v>SI</v>
      </c>
      <c r="AI597" t="str">
        <f t="shared" si="89"/>
        <v>SI</v>
      </c>
    </row>
    <row r="598" spans="6:35" ht="15.75" thickBot="1" x14ac:dyDescent="0.3">
      <c r="F598" s="499">
        <v>8</v>
      </c>
      <c r="G598" s="499">
        <v>14</v>
      </c>
      <c r="H598" s="498">
        <f t="shared" si="81"/>
        <v>0</v>
      </c>
      <c r="K598" s="498">
        <f t="shared" si="82"/>
        <v>1</v>
      </c>
      <c r="N598" s="498">
        <f t="shared" si="83"/>
        <v>5</v>
      </c>
      <c r="Q598" s="487">
        <f t="shared" si="84"/>
        <v>2</v>
      </c>
      <c r="W598">
        <f t="shared" si="85"/>
        <v>8</v>
      </c>
      <c r="Y598" s="497">
        <v>8</v>
      </c>
      <c r="Z598" s="497">
        <v>14</v>
      </c>
      <c r="AA598" s="491">
        <v>0</v>
      </c>
      <c r="AB598" s="490">
        <v>1</v>
      </c>
      <c r="AC598" s="489">
        <v>5</v>
      </c>
      <c r="AD598" s="488">
        <v>2</v>
      </c>
      <c r="AF598" t="str">
        <f t="shared" si="86"/>
        <v>SI</v>
      </c>
      <c r="AG598" t="str">
        <f t="shared" si="87"/>
        <v>SI</v>
      </c>
      <c r="AH598" t="str">
        <f t="shared" si="88"/>
        <v>SI</v>
      </c>
      <c r="AI598" t="str">
        <f t="shared" si="89"/>
        <v>SI</v>
      </c>
    </row>
    <row r="599" spans="6:35" ht="15.75" thickBot="1" x14ac:dyDescent="0.3">
      <c r="F599" s="499">
        <v>9</v>
      </c>
      <c r="G599" s="499">
        <v>14</v>
      </c>
      <c r="H599" s="498">
        <f t="shared" si="81"/>
        <v>0</v>
      </c>
      <c r="K599" s="498">
        <f t="shared" si="82"/>
        <v>1</v>
      </c>
      <c r="N599" s="498">
        <f t="shared" si="83"/>
        <v>5</v>
      </c>
      <c r="Q599" s="487">
        <f t="shared" si="84"/>
        <v>3</v>
      </c>
      <c r="W599">
        <f t="shared" si="85"/>
        <v>9</v>
      </c>
      <c r="Y599" s="497">
        <v>9</v>
      </c>
      <c r="Z599" s="497">
        <v>14</v>
      </c>
      <c r="AA599" s="491">
        <v>0</v>
      </c>
      <c r="AB599" s="490">
        <v>1</v>
      </c>
      <c r="AC599" s="489">
        <v>5</v>
      </c>
      <c r="AD599" s="488">
        <v>3</v>
      </c>
      <c r="AF599" t="str">
        <f t="shared" si="86"/>
        <v>SI</v>
      </c>
      <c r="AG599" t="str">
        <f t="shared" si="87"/>
        <v>SI</v>
      </c>
      <c r="AH599" t="str">
        <f t="shared" si="88"/>
        <v>SI</v>
      </c>
      <c r="AI599" t="str">
        <f t="shared" si="89"/>
        <v>SI</v>
      </c>
    </row>
    <row r="600" spans="6:35" ht="15.75" thickBot="1" x14ac:dyDescent="0.3">
      <c r="F600" s="499">
        <v>10</v>
      </c>
      <c r="G600" s="499">
        <v>14</v>
      </c>
      <c r="H600" s="498">
        <f t="shared" si="81"/>
        <v>0</v>
      </c>
      <c r="K600" s="498">
        <f t="shared" si="82"/>
        <v>1</v>
      </c>
      <c r="N600" s="498">
        <f t="shared" si="83"/>
        <v>5</v>
      </c>
      <c r="Q600" s="487">
        <f t="shared" si="84"/>
        <v>4</v>
      </c>
      <c r="W600">
        <f t="shared" si="85"/>
        <v>10</v>
      </c>
      <c r="Y600" s="497">
        <v>10</v>
      </c>
      <c r="Z600" s="497">
        <v>14</v>
      </c>
      <c r="AA600" s="491">
        <v>0</v>
      </c>
      <c r="AB600" s="490">
        <v>1</v>
      </c>
      <c r="AC600" s="489">
        <v>5</v>
      </c>
      <c r="AD600" s="488">
        <v>4</v>
      </c>
      <c r="AF600" t="str">
        <f t="shared" si="86"/>
        <v>SI</v>
      </c>
      <c r="AG600" t="str">
        <f t="shared" si="87"/>
        <v>SI</v>
      </c>
      <c r="AH600" t="str">
        <f t="shared" si="88"/>
        <v>SI</v>
      </c>
      <c r="AI600" t="str">
        <f t="shared" si="89"/>
        <v>SI</v>
      </c>
    </row>
    <row r="601" spans="6:35" ht="15.75" thickBot="1" x14ac:dyDescent="0.3">
      <c r="F601" s="499">
        <v>11</v>
      </c>
      <c r="G601" s="499">
        <v>14</v>
      </c>
      <c r="H601" s="498">
        <f t="shared" si="81"/>
        <v>0</v>
      </c>
      <c r="K601" s="498">
        <f t="shared" si="82"/>
        <v>1</v>
      </c>
      <c r="N601" s="498">
        <f t="shared" si="83"/>
        <v>5</v>
      </c>
      <c r="Q601" s="487">
        <f t="shared" si="84"/>
        <v>5</v>
      </c>
      <c r="W601">
        <f t="shared" si="85"/>
        <v>11</v>
      </c>
      <c r="Y601" s="497">
        <v>11</v>
      </c>
      <c r="Z601" s="497">
        <v>14</v>
      </c>
      <c r="AA601" s="491">
        <v>0</v>
      </c>
      <c r="AB601" s="490">
        <v>1</v>
      </c>
      <c r="AC601" s="489">
        <v>5</v>
      </c>
      <c r="AD601" s="488">
        <v>5</v>
      </c>
      <c r="AF601" t="str">
        <f t="shared" si="86"/>
        <v>SI</v>
      </c>
      <c r="AG601" t="str">
        <f t="shared" si="87"/>
        <v>SI</v>
      </c>
      <c r="AH601" t="str">
        <f t="shared" si="88"/>
        <v>SI</v>
      </c>
      <c r="AI601" t="str">
        <f t="shared" si="89"/>
        <v>SI</v>
      </c>
    </row>
    <row r="602" spans="6:35" ht="15.75" thickBot="1" x14ac:dyDescent="0.3">
      <c r="F602" s="499">
        <v>12</v>
      </c>
      <c r="G602" s="499">
        <v>14</v>
      </c>
      <c r="H602" s="498">
        <f t="shared" si="81"/>
        <v>0</v>
      </c>
      <c r="K602" s="498">
        <f t="shared" si="82"/>
        <v>1</v>
      </c>
      <c r="N602" s="498">
        <f t="shared" si="83"/>
        <v>5</v>
      </c>
      <c r="Q602" s="487">
        <f t="shared" si="84"/>
        <v>6</v>
      </c>
      <c r="W602">
        <f t="shared" si="85"/>
        <v>12</v>
      </c>
      <c r="Y602" s="497">
        <v>12</v>
      </c>
      <c r="Z602" s="497">
        <v>14</v>
      </c>
      <c r="AA602" s="491">
        <v>0</v>
      </c>
      <c r="AB602" s="490">
        <v>1</v>
      </c>
      <c r="AC602" s="489">
        <v>5</v>
      </c>
      <c r="AD602" s="488">
        <v>6</v>
      </c>
      <c r="AF602" t="str">
        <f t="shared" si="86"/>
        <v>SI</v>
      </c>
      <c r="AG602" t="str">
        <f t="shared" si="87"/>
        <v>SI</v>
      </c>
      <c r="AH602" t="str">
        <f t="shared" si="88"/>
        <v>SI</v>
      </c>
      <c r="AI602" t="str">
        <f t="shared" si="89"/>
        <v>SI</v>
      </c>
    </row>
    <row r="603" spans="6:35" ht="15.75" thickBot="1" x14ac:dyDescent="0.3">
      <c r="F603" s="499">
        <v>13</v>
      </c>
      <c r="G603" s="499">
        <v>14</v>
      </c>
      <c r="H603" s="498">
        <f t="shared" si="81"/>
        <v>0</v>
      </c>
      <c r="K603" s="498">
        <f t="shared" si="82"/>
        <v>1</v>
      </c>
      <c r="N603" s="498">
        <f t="shared" si="83"/>
        <v>5</v>
      </c>
      <c r="Q603" s="487">
        <f t="shared" si="84"/>
        <v>7</v>
      </c>
      <c r="W603">
        <f t="shared" si="85"/>
        <v>13</v>
      </c>
      <c r="Y603" s="497">
        <v>13</v>
      </c>
      <c r="Z603" s="497">
        <v>14</v>
      </c>
      <c r="AA603" s="491">
        <v>0</v>
      </c>
      <c r="AB603" s="490">
        <v>1</v>
      </c>
      <c r="AC603" s="489">
        <v>5</v>
      </c>
      <c r="AD603" s="488">
        <v>7</v>
      </c>
      <c r="AF603" t="str">
        <f t="shared" si="86"/>
        <v>SI</v>
      </c>
      <c r="AG603" t="str">
        <f t="shared" si="87"/>
        <v>SI</v>
      </c>
      <c r="AH603" t="str">
        <f t="shared" si="88"/>
        <v>SI</v>
      </c>
      <c r="AI603" t="str">
        <f t="shared" si="89"/>
        <v>SI</v>
      </c>
    </row>
    <row r="604" spans="6:35" ht="15.75" thickBot="1" x14ac:dyDescent="0.3">
      <c r="F604" s="499">
        <v>14</v>
      </c>
      <c r="G604" s="499">
        <v>14</v>
      </c>
      <c r="H604" s="498">
        <f t="shared" si="81"/>
        <v>0</v>
      </c>
      <c r="K604" s="498">
        <f t="shared" si="82"/>
        <v>1</v>
      </c>
      <c r="N604" s="498">
        <f t="shared" si="83"/>
        <v>5</v>
      </c>
      <c r="Q604" s="487">
        <f t="shared" si="84"/>
        <v>8</v>
      </c>
      <c r="W604">
        <f t="shared" si="85"/>
        <v>14</v>
      </c>
      <c r="Y604" s="497">
        <v>14</v>
      </c>
      <c r="Z604" s="497">
        <v>14</v>
      </c>
      <c r="AA604" s="491">
        <v>0</v>
      </c>
      <c r="AB604" s="490">
        <v>1</v>
      </c>
      <c r="AC604" s="489">
        <v>5</v>
      </c>
      <c r="AD604" s="488">
        <v>8</v>
      </c>
      <c r="AF604" t="str">
        <f t="shared" si="86"/>
        <v>SI</v>
      </c>
      <c r="AG604" t="str">
        <f t="shared" si="87"/>
        <v>SI</v>
      </c>
      <c r="AH604" t="str">
        <f t="shared" si="88"/>
        <v>SI</v>
      </c>
      <c r="AI604" t="str">
        <f t="shared" si="89"/>
        <v>SI</v>
      </c>
    </row>
    <row r="605" spans="6:35" ht="15.75" thickBot="1" x14ac:dyDescent="0.3">
      <c r="F605" s="499">
        <v>15</v>
      </c>
      <c r="G605" s="499">
        <v>14</v>
      </c>
      <c r="H605" s="498">
        <f t="shared" si="81"/>
        <v>0</v>
      </c>
      <c r="K605" s="498">
        <f t="shared" si="82"/>
        <v>1</v>
      </c>
      <c r="N605" s="498">
        <f t="shared" si="83"/>
        <v>5</v>
      </c>
      <c r="Q605" s="487">
        <f t="shared" si="84"/>
        <v>9</v>
      </c>
      <c r="W605">
        <f t="shared" si="85"/>
        <v>15</v>
      </c>
      <c r="Y605" s="497">
        <v>15</v>
      </c>
      <c r="Z605" s="497">
        <v>14</v>
      </c>
      <c r="AA605" s="491">
        <v>0</v>
      </c>
      <c r="AB605" s="490">
        <v>1</v>
      </c>
      <c r="AC605" s="489">
        <v>5</v>
      </c>
      <c r="AD605" s="488">
        <v>9</v>
      </c>
      <c r="AF605" t="str">
        <f t="shared" si="86"/>
        <v>SI</v>
      </c>
      <c r="AG605" t="str">
        <f t="shared" si="87"/>
        <v>SI</v>
      </c>
      <c r="AH605" t="str">
        <f t="shared" si="88"/>
        <v>SI</v>
      </c>
      <c r="AI605" t="str">
        <f t="shared" si="89"/>
        <v>SI</v>
      </c>
    </row>
    <row r="606" spans="6:35" ht="15.75" thickBot="1" x14ac:dyDescent="0.3">
      <c r="F606" s="499">
        <v>16</v>
      </c>
      <c r="G606" s="499">
        <v>14</v>
      </c>
      <c r="H606" s="498">
        <f t="shared" si="81"/>
        <v>0</v>
      </c>
      <c r="K606" s="498">
        <f t="shared" si="82"/>
        <v>1</v>
      </c>
      <c r="N606" s="498">
        <f t="shared" si="83"/>
        <v>5</v>
      </c>
      <c r="Q606" s="487">
        <f t="shared" si="84"/>
        <v>10</v>
      </c>
      <c r="W606">
        <f t="shared" si="85"/>
        <v>16</v>
      </c>
      <c r="Y606" s="497">
        <v>16</v>
      </c>
      <c r="Z606" s="497">
        <v>14</v>
      </c>
      <c r="AA606" s="491">
        <v>0</v>
      </c>
      <c r="AB606" s="490">
        <v>1</v>
      </c>
      <c r="AC606" s="489">
        <v>5</v>
      </c>
      <c r="AD606" s="488">
        <v>10</v>
      </c>
      <c r="AF606" t="str">
        <f t="shared" si="86"/>
        <v>SI</v>
      </c>
      <c r="AG606" t="str">
        <f t="shared" si="87"/>
        <v>SI</v>
      </c>
      <c r="AH606" t="str">
        <f t="shared" si="88"/>
        <v>SI</v>
      </c>
      <c r="AI606" t="str">
        <f t="shared" si="89"/>
        <v>SI</v>
      </c>
    </row>
    <row r="607" spans="6:35" ht="15.75" thickBot="1" x14ac:dyDescent="0.3">
      <c r="F607" s="499">
        <v>17</v>
      </c>
      <c r="G607" s="499">
        <v>14</v>
      </c>
      <c r="H607" s="498">
        <f t="shared" si="81"/>
        <v>0</v>
      </c>
      <c r="K607" s="498">
        <f t="shared" si="82"/>
        <v>1</v>
      </c>
      <c r="N607" s="498">
        <f t="shared" si="83"/>
        <v>5</v>
      </c>
      <c r="Q607" s="487">
        <f t="shared" si="84"/>
        <v>11</v>
      </c>
      <c r="W607">
        <f t="shared" si="85"/>
        <v>17</v>
      </c>
      <c r="Y607" s="497">
        <v>17</v>
      </c>
      <c r="Z607" s="497">
        <v>14</v>
      </c>
      <c r="AA607" s="491">
        <v>0</v>
      </c>
      <c r="AB607" s="490">
        <v>1</v>
      </c>
      <c r="AC607" s="489">
        <v>5</v>
      </c>
      <c r="AD607" s="488">
        <v>11</v>
      </c>
      <c r="AF607" t="str">
        <f t="shared" si="86"/>
        <v>SI</v>
      </c>
      <c r="AG607" t="str">
        <f t="shared" si="87"/>
        <v>SI</v>
      </c>
      <c r="AH607" t="str">
        <f t="shared" si="88"/>
        <v>SI</v>
      </c>
      <c r="AI607" t="str">
        <f t="shared" si="89"/>
        <v>SI</v>
      </c>
    </row>
    <row r="608" spans="6:35" ht="15.75" thickBot="1" x14ac:dyDescent="0.3">
      <c r="F608" s="499">
        <v>18</v>
      </c>
      <c r="G608" s="499">
        <v>14</v>
      </c>
      <c r="H608" s="498">
        <f t="shared" si="81"/>
        <v>0</v>
      </c>
      <c r="K608" s="498">
        <f t="shared" si="82"/>
        <v>1</v>
      </c>
      <c r="N608" s="498">
        <f t="shared" si="83"/>
        <v>5</v>
      </c>
      <c r="Q608" s="487">
        <f t="shared" si="84"/>
        <v>12</v>
      </c>
      <c r="W608">
        <f t="shared" si="85"/>
        <v>18</v>
      </c>
      <c r="Y608" s="497">
        <v>18</v>
      </c>
      <c r="Z608" s="497">
        <v>14</v>
      </c>
      <c r="AA608" s="491">
        <v>0</v>
      </c>
      <c r="AB608" s="490">
        <v>1</v>
      </c>
      <c r="AC608" s="489">
        <v>5</v>
      </c>
      <c r="AD608" s="488">
        <v>12</v>
      </c>
      <c r="AF608" t="str">
        <f t="shared" si="86"/>
        <v>SI</v>
      </c>
      <c r="AG608" t="str">
        <f t="shared" si="87"/>
        <v>SI</v>
      </c>
      <c r="AH608" t="str">
        <f t="shared" si="88"/>
        <v>SI</v>
      </c>
      <c r="AI608" t="str">
        <f t="shared" si="89"/>
        <v>SI</v>
      </c>
    </row>
    <row r="609" spans="6:35" ht="15.75" thickBot="1" x14ac:dyDescent="0.3">
      <c r="F609" s="499">
        <v>19</v>
      </c>
      <c r="G609" s="499">
        <v>14</v>
      </c>
      <c r="H609" s="498">
        <f t="shared" si="81"/>
        <v>0</v>
      </c>
      <c r="K609" s="498">
        <f t="shared" si="82"/>
        <v>1</v>
      </c>
      <c r="N609" s="498">
        <f t="shared" si="83"/>
        <v>5</v>
      </c>
      <c r="Q609" s="487">
        <f t="shared" si="84"/>
        <v>13</v>
      </c>
      <c r="W609">
        <f t="shared" si="85"/>
        <v>19</v>
      </c>
      <c r="Y609" s="497">
        <v>19</v>
      </c>
      <c r="Z609" s="497">
        <v>14</v>
      </c>
      <c r="AA609" s="491">
        <v>0</v>
      </c>
      <c r="AB609" s="490">
        <v>1</v>
      </c>
      <c r="AC609" s="489">
        <v>5</v>
      </c>
      <c r="AD609" s="488">
        <v>13</v>
      </c>
      <c r="AF609" t="str">
        <f t="shared" si="86"/>
        <v>SI</v>
      </c>
      <c r="AG609" t="str">
        <f t="shared" si="87"/>
        <v>SI</v>
      </c>
      <c r="AH609" t="str">
        <f t="shared" si="88"/>
        <v>SI</v>
      </c>
      <c r="AI609" t="str">
        <f t="shared" si="89"/>
        <v>SI</v>
      </c>
    </row>
    <row r="610" spans="6:35" ht="15.75" thickBot="1" x14ac:dyDescent="0.3">
      <c r="F610" s="499">
        <v>20</v>
      </c>
      <c r="G610" s="499">
        <v>14</v>
      </c>
      <c r="H610" s="498">
        <f t="shared" si="81"/>
        <v>0</v>
      </c>
      <c r="K610" s="498">
        <f t="shared" si="82"/>
        <v>1</v>
      </c>
      <c r="N610" s="498">
        <f t="shared" si="83"/>
        <v>5</v>
      </c>
      <c r="Q610" s="487">
        <f t="shared" si="84"/>
        <v>14</v>
      </c>
      <c r="W610">
        <f t="shared" si="85"/>
        <v>20</v>
      </c>
      <c r="Y610" s="497">
        <v>20</v>
      </c>
      <c r="Z610" s="497">
        <v>14</v>
      </c>
      <c r="AA610" s="491">
        <v>0</v>
      </c>
      <c r="AB610" s="490">
        <v>1</v>
      </c>
      <c r="AC610" s="489">
        <v>5</v>
      </c>
      <c r="AD610" s="488">
        <v>14</v>
      </c>
      <c r="AF610" t="str">
        <f t="shared" si="86"/>
        <v>SI</v>
      </c>
      <c r="AG610" t="str">
        <f t="shared" si="87"/>
        <v>SI</v>
      </c>
      <c r="AH610" t="str">
        <f t="shared" si="88"/>
        <v>SI</v>
      </c>
      <c r="AI610" t="str">
        <f t="shared" si="89"/>
        <v>SI</v>
      </c>
    </row>
    <row r="611" spans="6:35" ht="15.75" thickBot="1" x14ac:dyDescent="0.3">
      <c r="F611" s="499">
        <v>21</v>
      </c>
      <c r="G611" s="499">
        <v>14</v>
      </c>
      <c r="H611" s="498">
        <f t="shared" si="81"/>
        <v>0</v>
      </c>
      <c r="K611" s="498">
        <f t="shared" si="82"/>
        <v>1</v>
      </c>
      <c r="N611" s="498">
        <f t="shared" si="83"/>
        <v>5</v>
      </c>
      <c r="Q611" s="487">
        <f t="shared" si="84"/>
        <v>15</v>
      </c>
      <c r="W611">
        <f t="shared" si="85"/>
        <v>21</v>
      </c>
      <c r="Y611" s="497">
        <v>21</v>
      </c>
      <c r="Z611" s="497">
        <v>14</v>
      </c>
      <c r="AA611" s="491">
        <v>0</v>
      </c>
      <c r="AB611" s="490">
        <v>1</v>
      </c>
      <c r="AC611" s="489">
        <v>5</v>
      </c>
      <c r="AD611" s="488">
        <v>15</v>
      </c>
      <c r="AF611" t="str">
        <f t="shared" si="86"/>
        <v>SI</v>
      </c>
      <c r="AG611" t="str">
        <f t="shared" si="87"/>
        <v>SI</v>
      </c>
      <c r="AH611" t="str">
        <f t="shared" si="88"/>
        <v>SI</v>
      </c>
      <c r="AI611" t="str">
        <f t="shared" si="89"/>
        <v>SI</v>
      </c>
    </row>
    <row r="612" spans="6:35" ht="15.75" thickBot="1" x14ac:dyDescent="0.3">
      <c r="F612" s="499">
        <v>22</v>
      </c>
      <c r="G612" s="499">
        <v>14</v>
      </c>
      <c r="H612" s="498">
        <f t="shared" si="81"/>
        <v>0</v>
      </c>
      <c r="K612" s="498">
        <f t="shared" si="82"/>
        <v>1</v>
      </c>
      <c r="N612" s="498">
        <f t="shared" si="83"/>
        <v>5</v>
      </c>
      <c r="Q612" s="487">
        <f t="shared" si="84"/>
        <v>16</v>
      </c>
      <c r="W612">
        <f t="shared" si="85"/>
        <v>22</v>
      </c>
      <c r="Y612" s="497">
        <v>22</v>
      </c>
      <c r="Z612" s="497">
        <v>14</v>
      </c>
      <c r="AA612" s="491">
        <v>0</v>
      </c>
      <c r="AB612" s="490">
        <v>1</v>
      </c>
      <c r="AC612" s="489">
        <v>5</v>
      </c>
      <c r="AD612" s="488">
        <v>16</v>
      </c>
      <c r="AF612" t="str">
        <f t="shared" si="86"/>
        <v>SI</v>
      </c>
      <c r="AG612" t="str">
        <f t="shared" si="87"/>
        <v>SI</v>
      </c>
      <c r="AH612" t="str">
        <f t="shared" si="88"/>
        <v>SI</v>
      </c>
      <c r="AI612" t="str">
        <f t="shared" si="89"/>
        <v>SI</v>
      </c>
    </row>
    <row r="613" spans="6:35" ht="15.75" thickBot="1" x14ac:dyDescent="0.3">
      <c r="F613" s="499">
        <v>23</v>
      </c>
      <c r="G613" s="499">
        <v>14</v>
      </c>
      <c r="H613" s="498">
        <f t="shared" si="81"/>
        <v>0</v>
      </c>
      <c r="K613" s="498">
        <f t="shared" si="82"/>
        <v>1</v>
      </c>
      <c r="N613" s="498">
        <f t="shared" si="83"/>
        <v>5</v>
      </c>
      <c r="Q613" s="487">
        <f t="shared" si="84"/>
        <v>17</v>
      </c>
      <c r="W613">
        <f t="shared" si="85"/>
        <v>23</v>
      </c>
      <c r="Y613" s="497">
        <v>23</v>
      </c>
      <c r="Z613" s="497">
        <v>14</v>
      </c>
      <c r="AA613" s="491">
        <v>0</v>
      </c>
      <c r="AB613" s="490">
        <v>1</v>
      </c>
      <c r="AC613" s="489">
        <v>5</v>
      </c>
      <c r="AD613" s="488">
        <v>17</v>
      </c>
      <c r="AF613" t="str">
        <f t="shared" si="86"/>
        <v>SI</v>
      </c>
      <c r="AG613" t="str">
        <f t="shared" si="87"/>
        <v>SI</v>
      </c>
      <c r="AH613" t="str">
        <f t="shared" si="88"/>
        <v>SI</v>
      </c>
      <c r="AI613" t="str">
        <f t="shared" si="89"/>
        <v>SI</v>
      </c>
    </row>
    <row r="614" spans="6:35" ht="15.75" thickBot="1" x14ac:dyDescent="0.3">
      <c r="F614" s="499">
        <v>24</v>
      </c>
      <c r="G614" s="499">
        <v>14</v>
      </c>
      <c r="H614" s="498">
        <f t="shared" si="81"/>
        <v>0</v>
      </c>
      <c r="K614" s="498">
        <f t="shared" si="82"/>
        <v>1</v>
      </c>
      <c r="N614" s="498">
        <f t="shared" si="83"/>
        <v>5</v>
      </c>
      <c r="Q614" s="487">
        <f t="shared" si="84"/>
        <v>18</v>
      </c>
      <c r="W614">
        <f t="shared" si="85"/>
        <v>24</v>
      </c>
      <c r="Y614" s="497">
        <v>24</v>
      </c>
      <c r="Z614" s="497">
        <v>14</v>
      </c>
      <c r="AA614" s="491">
        <v>0</v>
      </c>
      <c r="AB614" s="490">
        <v>1</v>
      </c>
      <c r="AC614" s="489">
        <v>5</v>
      </c>
      <c r="AD614" s="488">
        <v>18</v>
      </c>
      <c r="AF614" t="str">
        <f t="shared" si="86"/>
        <v>SI</v>
      </c>
      <c r="AG614" t="str">
        <f t="shared" si="87"/>
        <v>SI</v>
      </c>
      <c r="AH614" t="str">
        <f t="shared" si="88"/>
        <v>SI</v>
      </c>
      <c r="AI614" t="str">
        <f t="shared" si="89"/>
        <v>SI</v>
      </c>
    </row>
    <row r="615" spans="6:35" ht="15.75" thickBot="1" x14ac:dyDescent="0.3">
      <c r="F615" s="499">
        <v>25</v>
      </c>
      <c r="G615" s="499">
        <v>14</v>
      </c>
      <c r="H615" s="498">
        <f t="shared" si="81"/>
        <v>0</v>
      </c>
      <c r="K615" s="498">
        <f t="shared" si="82"/>
        <v>1</v>
      </c>
      <c r="N615" s="498">
        <f t="shared" si="83"/>
        <v>5</v>
      </c>
      <c r="Q615" s="487">
        <f t="shared" si="84"/>
        <v>19</v>
      </c>
      <c r="W615">
        <f t="shared" si="85"/>
        <v>25</v>
      </c>
      <c r="Y615" s="497">
        <v>25</v>
      </c>
      <c r="Z615" s="497">
        <v>14</v>
      </c>
      <c r="AA615" s="491">
        <v>0</v>
      </c>
      <c r="AB615" s="490">
        <v>1</v>
      </c>
      <c r="AC615" s="489">
        <v>5</v>
      </c>
      <c r="AD615" s="488">
        <v>19</v>
      </c>
      <c r="AF615" t="str">
        <f t="shared" si="86"/>
        <v>SI</v>
      </c>
      <c r="AG615" t="str">
        <f t="shared" si="87"/>
        <v>SI</v>
      </c>
      <c r="AH615" t="str">
        <f t="shared" si="88"/>
        <v>SI</v>
      </c>
      <c r="AI615" t="str">
        <f t="shared" si="89"/>
        <v>SI</v>
      </c>
    </row>
    <row r="616" spans="6:35" ht="15.75" thickBot="1" x14ac:dyDescent="0.3">
      <c r="F616" s="499">
        <v>26</v>
      </c>
      <c r="G616" s="499">
        <v>14</v>
      </c>
      <c r="H616" s="498">
        <f t="shared" si="81"/>
        <v>0</v>
      </c>
      <c r="K616" s="498">
        <f t="shared" si="82"/>
        <v>1</v>
      </c>
      <c r="N616" s="498">
        <f t="shared" si="83"/>
        <v>5</v>
      </c>
      <c r="Q616" s="487">
        <f t="shared" si="84"/>
        <v>20</v>
      </c>
      <c r="W616">
        <f t="shared" si="85"/>
        <v>26</v>
      </c>
      <c r="Y616" s="497">
        <v>26</v>
      </c>
      <c r="Z616" s="497">
        <v>14</v>
      </c>
      <c r="AA616" s="491">
        <v>0</v>
      </c>
      <c r="AB616" s="490">
        <v>1</v>
      </c>
      <c r="AC616" s="489">
        <v>5</v>
      </c>
      <c r="AD616" s="488">
        <v>20</v>
      </c>
      <c r="AF616" t="str">
        <f t="shared" si="86"/>
        <v>SI</v>
      </c>
      <c r="AG616" t="str">
        <f t="shared" si="87"/>
        <v>SI</v>
      </c>
      <c r="AH616" t="str">
        <f t="shared" si="88"/>
        <v>SI</v>
      </c>
      <c r="AI616" t="str">
        <f t="shared" si="89"/>
        <v>SI</v>
      </c>
    </row>
    <row r="617" spans="6:35" ht="15.75" thickBot="1" x14ac:dyDescent="0.3">
      <c r="F617" s="499">
        <v>27</v>
      </c>
      <c r="G617" s="499">
        <v>14</v>
      </c>
      <c r="H617" s="498">
        <f t="shared" si="81"/>
        <v>0</v>
      </c>
      <c r="K617" s="498">
        <f t="shared" si="82"/>
        <v>1</v>
      </c>
      <c r="N617" s="498">
        <f t="shared" si="83"/>
        <v>5</v>
      </c>
      <c r="Q617" s="487">
        <f t="shared" si="84"/>
        <v>21</v>
      </c>
      <c r="W617">
        <f t="shared" si="85"/>
        <v>27</v>
      </c>
      <c r="Y617" s="497">
        <v>27</v>
      </c>
      <c r="Z617" s="497">
        <v>14</v>
      </c>
      <c r="AA617" s="491">
        <v>0</v>
      </c>
      <c r="AB617" s="490">
        <v>1</v>
      </c>
      <c r="AC617" s="489">
        <v>5</v>
      </c>
      <c r="AD617" s="488">
        <v>21</v>
      </c>
      <c r="AF617" t="str">
        <f t="shared" si="86"/>
        <v>SI</v>
      </c>
      <c r="AG617" t="str">
        <f t="shared" si="87"/>
        <v>SI</v>
      </c>
      <c r="AH617" t="str">
        <f t="shared" si="88"/>
        <v>SI</v>
      </c>
      <c r="AI617" t="str">
        <f t="shared" si="89"/>
        <v>SI</v>
      </c>
    </row>
    <row r="618" spans="6:35" ht="15.75" thickBot="1" x14ac:dyDescent="0.3">
      <c r="F618" s="499">
        <v>28</v>
      </c>
      <c r="G618" s="499">
        <v>14</v>
      </c>
      <c r="H618" s="498">
        <f t="shared" si="81"/>
        <v>0</v>
      </c>
      <c r="K618" s="498">
        <f t="shared" si="82"/>
        <v>1</v>
      </c>
      <c r="N618" s="498">
        <f t="shared" si="83"/>
        <v>5</v>
      </c>
      <c r="Q618" s="487">
        <f t="shared" si="84"/>
        <v>22</v>
      </c>
      <c r="W618">
        <f t="shared" si="85"/>
        <v>28</v>
      </c>
      <c r="Y618" s="497">
        <v>28</v>
      </c>
      <c r="Z618" s="497">
        <v>14</v>
      </c>
      <c r="AA618" s="491">
        <v>0</v>
      </c>
      <c r="AB618" s="490">
        <v>1</v>
      </c>
      <c r="AC618" s="489">
        <v>5</v>
      </c>
      <c r="AD618" s="488">
        <v>22</v>
      </c>
      <c r="AF618" t="str">
        <f t="shared" si="86"/>
        <v>SI</v>
      </c>
      <c r="AG618" t="str">
        <f t="shared" si="87"/>
        <v>SI</v>
      </c>
      <c r="AH618" t="str">
        <f t="shared" si="88"/>
        <v>SI</v>
      </c>
      <c r="AI618" t="str">
        <f t="shared" si="89"/>
        <v>SI</v>
      </c>
    </row>
    <row r="619" spans="6:35" ht="15.75" thickBot="1" x14ac:dyDescent="0.3">
      <c r="F619" s="499">
        <v>29</v>
      </c>
      <c r="G619" s="499">
        <v>14</v>
      </c>
      <c r="H619" s="498">
        <f t="shared" si="81"/>
        <v>0</v>
      </c>
      <c r="K619" s="498">
        <f t="shared" si="82"/>
        <v>1</v>
      </c>
      <c r="N619" s="498">
        <f t="shared" si="83"/>
        <v>5</v>
      </c>
      <c r="Q619" s="487">
        <f t="shared" si="84"/>
        <v>23</v>
      </c>
      <c r="W619">
        <f t="shared" si="85"/>
        <v>29</v>
      </c>
      <c r="Y619" s="497">
        <v>29</v>
      </c>
      <c r="Z619" s="497">
        <v>14</v>
      </c>
      <c r="AA619" s="491">
        <v>0</v>
      </c>
      <c r="AB619" s="490">
        <v>1</v>
      </c>
      <c r="AC619" s="489">
        <v>5</v>
      </c>
      <c r="AD619" s="488">
        <v>23</v>
      </c>
      <c r="AF619" t="str">
        <f t="shared" si="86"/>
        <v>SI</v>
      </c>
      <c r="AG619" t="str">
        <f t="shared" si="87"/>
        <v>SI</v>
      </c>
      <c r="AH619" t="str">
        <f t="shared" si="88"/>
        <v>SI</v>
      </c>
      <c r="AI619" t="str">
        <f t="shared" si="89"/>
        <v>SI</v>
      </c>
    </row>
    <row r="620" spans="6:35" ht="15.75" thickBot="1" x14ac:dyDescent="0.3">
      <c r="F620" s="499">
        <v>30</v>
      </c>
      <c r="G620" s="499">
        <v>14</v>
      </c>
      <c r="H620" s="498">
        <f t="shared" si="81"/>
        <v>0</v>
      </c>
      <c r="K620" s="498">
        <f t="shared" si="82"/>
        <v>1</v>
      </c>
      <c r="N620" s="498">
        <f t="shared" si="83"/>
        <v>5</v>
      </c>
      <c r="Q620" s="487">
        <f t="shared" si="84"/>
        <v>24</v>
      </c>
      <c r="W620">
        <f t="shared" si="85"/>
        <v>30</v>
      </c>
      <c r="Y620" s="497">
        <v>30</v>
      </c>
      <c r="Z620" s="497">
        <v>14</v>
      </c>
      <c r="AA620" s="491">
        <v>0</v>
      </c>
      <c r="AB620" s="490">
        <v>1</v>
      </c>
      <c r="AC620" s="489">
        <v>5</v>
      </c>
      <c r="AD620" s="488">
        <v>24</v>
      </c>
      <c r="AF620" t="str">
        <f t="shared" si="86"/>
        <v>SI</v>
      </c>
      <c r="AG620" t="str">
        <f t="shared" si="87"/>
        <v>SI</v>
      </c>
      <c r="AH620" t="str">
        <f t="shared" si="88"/>
        <v>SI</v>
      </c>
      <c r="AI620" t="str">
        <f t="shared" si="89"/>
        <v>SI</v>
      </c>
    </row>
    <row r="621" spans="6:35" ht="15.75" thickBot="1" x14ac:dyDescent="0.3">
      <c r="F621" s="499">
        <v>31</v>
      </c>
      <c r="G621" s="499">
        <v>14</v>
      </c>
      <c r="H621" s="498">
        <f t="shared" si="81"/>
        <v>0</v>
      </c>
      <c r="K621" s="498">
        <f t="shared" si="82"/>
        <v>1</v>
      </c>
      <c r="N621" s="498">
        <f t="shared" si="83"/>
        <v>5</v>
      </c>
      <c r="Q621" s="487">
        <f t="shared" si="84"/>
        <v>24</v>
      </c>
      <c r="W621">
        <f t="shared" si="85"/>
        <v>30</v>
      </c>
      <c r="Y621" s="497">
        <v>31</v>
      </c>
      <c r="Z621" s="497">
        <v>14</v>
      </c>
      <c r="AA621" s="491">
        <v>0</v>
      </c>
      <c r="AB621" s="490">
        <v>1</v>
      </c>
      <c r="AC621" s="489">
        <v>5</v>
      </c>
      <c r="AD621" s="488">
        <v>25</v>
      </c>
      <c r="AF621" t="str">
        <f t="shared" si="86"/>
        <v>SI</v>
      </c>
      <c r="AG621" t="str">
        <f t="shared" si="87"/>
        <v>SI</v>
      </c>
      <c r="AH621" t="str">
        <f t="shared" si="88"/>
        <v>SI</v>
      </c>
      <c r="AI621" t="str">
        <f t="shared" si="89"/>
        <v>NO</v>
      </c>
    </row>
    <row r="622" spans="6:35" ht="15.75" thickBot="1" x14ac:dyDescent="0.3">
      <c r="F622" s="499">
        <v>32</v>
      </c>
      <c r="G622" s="499">
        <v>14</v>
      </c>
      <c r="H622" s="498">
        <f t="shared" si="81"/>
        <v>0</v>
      </c>
      <c r="K622" s="498">
        <f t="shared" si="82"/>
        <v>1</v>
      </c>
      <c r="N622" s="498">
        <f t="shared" si="83"/>
        <v>5</v>
      </c>
      <c r="Q622" s="487">
        <f t="shared" si="84"/>
        <v>24</v>
      </c>
      <c r="W622">
        <f t="shared" si="85"/>
        <v>30</v>
      </c>
      <c r="Y622" s="497">
        <v>32</v>
      </c>
      <c r="Z622" s="497">
        <v>14</v>
      </c>
      <c r="AA622" s="491">
        <v>0</v>
      </c>
      <c r="AB622" s="490">
        <v>1</v>
      </c>
      <c r="AC622" s="489">
        <v>5</v>
      </c>
      <c r="AD622" s="488">
        <v>26</v>
      </c>
      <c r="AF622" t="str">
        <f t="shared" si="86"/>
        <v>SI</v>
      </c>
      <c r="AG622" t="str">
        <f t="shared" si="87"/>
        <v>SI</v>
      </c>
      <c r="AH622" t="str">
        <f t="shared" si="88"/>
        <v>SI</v>
      </c>
      <c r="AI622" t="str">
        <f t="shared" si="89"/>
        <v>NO</v>
      </c>
    </row>
    <row r="623" spans="6:35" ht="15.75" thickBot="1" x14ac:dyDescent="0.3">
      <c r="F623" s="496">
        <v>33</v>
      </c>
      <c r="G623" s="496">
        <v>14</v>
      </c>
      <c r="H623" s="495">
        <f t="shared" si="81"/>
        <v>0</v>
      </c>
      <c r="I623" s="494"/>
      <c r="J623" s="494"/>
      <c r="K623" s="495">
        <f t="shared" si="82"/>
        <v>1</v>
      </c>
      <c r="L623" s="494"/>
      <c r="M623" s="494"/>
      <c r="N623" s="495">
        <f t="shared" si="83"/>
        <v>5</v>
      </c>
      <c r="O623" s="494"/>
      <c r="P623" s="494"/>
      <c r="Q623" s="493">
        <f t="shared" si="84"/>
        <v>24</v>
      </c>
      <c r="W623">
        <f t="shared" si="85"/>
        <v>30</v>
      </c>
      <c r="Y623" s="497">
        <v>33</v>
      </c>
      <c r="Z623" s="497">
        <v>14</v>
      </c>
      <c r="AA623" s="491">
        <v>0</v>
      </c>
      <c r="AB623" s="490">
        <v>1</v>
      </c>
      <c r="AC623" s="489">
        <v>5</v>
      </c>
      <c r="AD623" s="488">
        <v>27</v>
      </c>
      <c r="AF623" t="str">
        <f t="shared" si="86"/>
        <v>SI</v>
      </c>
      <c r="AG623" t="str">
        <f t="shared" si="87"/>
        <v>SI</v>
      </c>
      <c r="AH623" t="str">
        <f t="shared" si="88"/>
        <v>SI</v>
      </c>
      <c r="AI623" t="str">
        <f t="shared" si="89"/>
        <v>NO</v>
      </c>
    </row>
    <row r="624" spans="6:35" ht="16.5" thickTop="1" thickBot="1" x14ac:dyDescent="0.3">
      <c r="F624" s="499">
        <v>0</v>
      </c>
      <c r="G624" s="499">
        <v>15</v>
      </c>
      <c r="H624" s="498">
        <f t="shared" si="81"/>
        <v>0</v>
      </c>
      <c r="K624" s="498">
        <f t="shared" si="82"/>
        <v>0</v>
      </c>
      <c r="N624" s="498">
        <f t="shared" si="83"/>
        <v>0</v>
      </c>
      <c r="Q624" s="487">
        <f t="shared" si="84"/>
        <v>0</v>
      </c>
      <c r="W624">
        <f t="shared" si="85"/>
        <v>0</v>
      </c>
      <c r="Y624" s="497">
        <v>0</v>
      </c>
      <c r="Z624" s="497">
        <v>15</v>
      </c>
      <c r="AA624" s="491">
        <v>0</v>
      </c>
      <c r="AB624" s="490">
        <v>0</v>
      </c>
      <c r="AC624" s="489">
        <v>0</v>
      </c>
      <c r="AD624" s="488">
        <v>0</v>
      </c>
      <c r="AF624" t="str">
        <f t="shared" si="86"/>
        <v>SI</v>
      </c>
      <c r="AG624" t="str">
        <f t="shared" si="87"/>
        <v>SI</v>
      </c>
      <c r="AH624" t="str">
        <f t="shared" si="88"/>
        <v>SI</v>
      </c>
      <c r="AI624" t="str">
        <f t="shared" si="89"/>
        <v>SI</v>
      </c>
    </row>
    <row r="625" spans="6:35" ht="15.75" thickBot="1" x14ac:dyDescent="0.3">
      <c r="F625" s="499">
        <v>1</v>
      </c>
      <c r="G625" s="499">
        <v>15</v>
      </c>
      <c r="H625" s="498">
        <f t="shared" si="81"/>
        <v>0</v>
      </c>
      <c r="K625" s="498">
        <f t="shared" si="82"/>
        <v>0</v>
      </c>
      <c r="N625" s="498">
        <f t="shared" si="83"/>
        <v>1</v>
      </c>
      <c r="Q625" s="487">
        <f t="shared" si="84"/>
        <v>0</v>
      </c>
      <c r="W625">
        <f t="shared" si="85"/>
        <v>1</v>
      </c>
      <c r="Y625" s="497">
        <v>1</v>
      </c>
      <c r="Z625" s="497">
        <v>15</v>
      </c>
      <c r="AA625" s="491">
        <v>0</v>
      </c>
      <c r="AB625" s="490">
        <v>1</v>
      </c>
      <c r="AC625" s="489">
        <v>0</v>
      </c>
      <c r="AD625" s="488">
        <v>0</v>
      </c>
      <c r="AF625" t="str">
        <f t="shared" si="86"/>
        <v>SI</v>
      </c>
      <c r="AG625" t="str">
        <f t="shared" si="87"/>
        <v>NO</v>
      </c>
      <c r="AH625" t="str">
        <f t="shared" si="88"/>
        <v>NO</v>
      </c>
      <c r="AI625" t="str">
        <f t="shared" si="89"/>
        <v>SI</v>
      </c>
    </row>
    <row r="626" spans="6:35" ht="15.75" thickBot="1" x14ac:dyDescent="0.3">
      <c r="F626" s="499">
        <v>2</v>
      </c>
      <c r="G626" s="499">
        <v>15</v>
      </c>
      <c r="H626" s="498">
        <f t="shared" si="81"/>
        <v>0</v>
      </c>
      <c r="K626" s="498">
        <f t="shared" si="82"/>
        <v>0</v>
      </c>
      <c r="N626" s="498">
        <f t="shared" si="83"/>
        <v>2</v>
      </c>
      <c r="Q626" s="487">
        <f t="shared" si="84"/>
        <v>0</v>
      </c>
      <c r="W626">
        <f t="shared" si="85"/>
        <v>2</v>
      </c>
      <c r="Y626" s="497">
        <v>2</v>
      </c>
      <c r="Z626" s="497">
        <v>15</v>
      </c>
      <c r="AA626" s="491">
        <v>0</v>
      </c>
      <c r="AB626" s="490">
        <v>2</v>
      </c>
      <c r="AC626" s="489">
        <v>0</v>
      </c>
      <c r="AD626" s="488">
        <v>0</v>
      </c>
      <c r="AF626" t="str">
        <f t="shared" si="86"/>
        <v>SI</v>
      </c>
      <c r="AG626" t="str">
        <f t="shared" si="87"/>
        <v>NO</v>
      </c>
      <c r="AH626" t="str">
        <f t="shared" si="88"/>
        <v>NO</v>
      </c>
      <c r="AI626" t="str">
        <f t="shared" si="89"/>
        <v>SI</v>
      </c>
    </row>
    <row r="627" spans="6:35" ht="15.75" thickBot="1" x14ac:dyDescent="0.3">
      <c r="F627" s="499">
        <v>3</v>
      </c>
      <c r="G627" s="499">
        <v>15</v>
      </c>
      <c r="H627" s="498">
        <f t="shared" si="81"/>
        <v>0</v>
      </c>
      <c r="K627" s="498">
        <f t="shared" si="82"/>
        <v>0</v>
      </c>
      <c r="N627" s="498">
        <f t="shared" si="83"/>
        <v>3</v>
      </c>
      <c r="Q627" s="487">
        <f t="shared" si="84"/>
        <v>0</v>
      </c>
      <c r="W627">
        <f t="shared" si="85"/>
        <v>3</v>
      </c>
      <c r="Y627" s="497">
        <v>3</v>
      </c>
      <c r="Z627" s="497">
        <v>15</v>
      </c>
      <c r="AA627" s="491">
        <v>0</v>
      </c>
      <c r="AB627" s="490">
        <v>3</v>
      </c>
      <c r="AC627" s="489">
        <v>0</v>
      </c>
      <c r="AD627" s="488">
        <v>0</v>
      </c>
      <c r="AF627" t="str">
        <f t="shared" si="86"/>
        <v>SI</v>
      </c>
      <c r="AG627" t="str">
        <f t="shared" si="87"/>
        <v>NO</v>
      </c>
      <c r="AH627" t="str">
        <f t="shared" si="88"/>
        <v>NO</v>
      </c>
      <c r="AI627" t="str">
        <f t="shared" si="89"/>
        <v>SI</v>
      </c>
    </row>
    <row r="628" spans="6:35" ht="15.75" thickBot="1" x14ac:dyDescent="0.3">
      <c r="F628" s="499">
        <v>4</v>
      </c>
      <c r="G628" s="499">
        <v>15</v>
      </c>
      <c r="H628" s="498">
        <f t="shared" si="81"/>
        <v>0</v>
      </c>
      <c r="K628" s="498">
        <f t="shared" si="82"/>
        <v>0</v>
      </c>
      <c r="N628" s="498">
        <f t="shared" si="83"/>
        <v>4</v>
      </c>
      <c r="Q628" s="487">
        <f t="shared" si="84"/>
        <v>0</v>
      </c>
      <c r="W628">
        <f t="shared" si="85"/>
        <v>4</v>
      </c>
      <c r="Y628" s="497">
        <v>4</v>
      </c>
      <c r="Z628" s="497">
        <v>15</v>
      </c>
      <c r="AA628" s="491">
        <v>0</v>
      </c>
      <c r="AB628" s="490">
        <v>0</v>
      </c>
      <c r="AC628" s="489">
        <v>4</v>
      </c>
      <c r="AD628" s="488">
        <v>0</v>
      </c>
      <c r="AF628" t="str">
        <f t="shared" si="86"/>
        <v>SI</v>
      </c>
      <c r="AG628" t="str">
        <f t="shared" si="87"/>
        <v>SI</v>
      </c>
      <c r="AH628" t="str">
        <f t="shared" si="88"/>
        <v>SI</v>
      </c>
      <c r="AI628" t="str">
        <f t="shared" si="89"/>
        <v>SI</v>
      </c>
    </row>
    <row r="629" spans="6:35" ht="15.75" thickBot="1" x14ac:dyDescent="0.3">
      <c r="F629" s="499">
        <v>5</v>
      </c>
      <c r="G629" s="499">
        <v>15</v>
      </c>
      <c r="H629" s="498">
        <f t="shared" si="81"/>
        <v>0</v>
      </c>
      <c r="K629" s="498">
        <f t="shared" si="82"/>
        <v>0</v>
      </c>
      <c r="N629" s="498">
        <f t="shared" si="83"/>
        <v>5</v>
      </c>
      <c r="Q629" s="487">
        <f t="shared" si="84"/>
        <v>0</v>
      </c>
      <c r="W629">
        <f t="shared" si="85"/>
        <v>5</v>
      </c>
      <c r="Y629" s="497">
        <v>5</v>
      </c>
      <c r="Z629" s="497">
        <v>15</v>
      </c>
      <c r="AA629" s="491">
        <v>0</v>
      </c>
      <c r="AB629" s="490">
        <v>0</v>
      </c>
      <c r="AC629" s="489">
        <v>5</v>
      </c>
      <c r="AD629" s="488">
        <v>0</v>
      </c>
      <c r="AF629" t="str">
        <f t="shared" si="86"/>
        <v>SI</v>
      </c>
      <c r="AG629" t="str">
        <f t="shared" si="87"/>
        <v>SI</v>
      </c>
      <c r="AH629" t="str">
        <f t="shared" si="88"/>
        <v>SI</v>
      </c>
      <c r="AI629" t="str">
        <f t="shared" si="89"/>
        <v>SI</v>
      </c>
    </row>
    <row r="630" spans="6:35" ht="15.75" thickBot="1" x14ac:dyDescent="0.3">
      <c r="F630" s="499">
        <v>6</v>
      </c>
      <c r="G630" s="499">
        <v>15</v>
      </c>
      <c r="H630" s="498">
        <f t="shared" si="81"/>
        <v>0</v>
      </c>
      <c r="K630" s="498">
        <f t="shared" si="82"/>
        <v>0</v>
      </c>
      <c r="N630" s="498">
        <f t="shared" si="83"/>
        <v>5</v>
      </c>
      <c r="Q630" s="487">
        <f t="shared" si="84"/>
        <v>1</v>
      </c>
      <c r="W630">
        <f t="shared" si="85"/>
        <v>6</v>
      </c>
      <c r="Y630" s="497">
        <v>6</v>
      </c>
      <c r="Z630" s="497">
        <v>15</v>
      </c>
      <c r="AA630" s="491">
        <v>0</v>
      </c>
      <c r="AB630" s="490">
        <v>0</v>
      </c>
      <c r="AC630" s="489">
        <v>5</v>
      </c>
      <c r="AD630" s="488">
        <v>1</v>
      </c>
      <c r="AF630" t="str">
        <f t="shared" si="86"/>
        <v>SI</v>
      </c>
      <c r="AG630" t="str">
        <f t="shared" si="87"/>
        <v>SI</v>
      </c>
      <c r="AH630" t="str">
        <f t="shared" si="88"/>
        <v>SI</v>
      </c>
      <c r="AI630" t="str">
        <f t="shared" si="89"/>
        <v>SI</v>
      </c>
    </row>
    <row r="631" spans="6:35" ht="15.75" thickBot="1" x14ac:dyDescent="0.3">
      <c r="F631" s="499">
        <v>7</v>
      </c>
      <c r="G631" s="499">
        <v>15</v>
      </c>
      <c r="H631" s="498">
        <f t="shared" si="81"/>
        <v>0</v>
      </c>
      <c r="K631" s="498">
        <f t="shared" si="82"/>
        <v>0</v>
      </c>
      <c r="N631" s="498">
        <f t="shared" si="83"/>
        <v>5</v>
      </c>
      <c r="Q631" s="487">
        <f t="shared" si="84"/>
        <v>2</v>
      </c>
      <c r="W631">
        <f t="shared" si="85"/>
        <v>7</v>
      </c>
      <c r="Y631" s="497">
        <v>7</v>
      </c>
      <c r="Z631" s="497">
        <v>15</v>
      </c>
      <c r="AA631" s="491">
        <v>0</v>
      </c>
      <c r="AB631" s="490">
        <v>0</v>
      </c>
      <c r="AC631" s="489">
        <v>5</v>
      </c>
      <c r="AD631" s="488">
        <v>2</v>
      </c>
      <c r="AF631" t="str">
        <f t="shared" si="86"/>
        <v>SI</v>
      </c>
      <c r="AG631" t="str">
        <f t="shared" si="87"/>
        <v>SI</v>
      </c>
      <c r="AH631" t="str">
        <f t="shared" si="88"/>
        <v>SI</v>
      </c>
      <c r="AI631" t="str">
        <f t="shared" si="89"/>
        <v>SI</v>
      </c>
    </row>
    <row r="632" spans="6:35" ht="15.75" thickBot="1" x14ac:dyDescent="0.3">
      <c r="F632" s="499">
        <v>8</v>
      </c>
      <c r="G632" s="499">
        <v>15</v>
      </c>
      <c r="H632" s="498">
        <f t="shared" si="81"/>
        <v>0</v>
      </c>
      <c r="K632" s="498">
        <f t="shared" si="82"/>
        <v>0</v>
      </c>
      <c r="N632" s="498">
        <f t="shared" si="83"/>
        <v>5</v>
      </c>
      <c r="Q632" s="487">
        <f t="shared" si="84"/>
        <v>3</v>
      </c>
      <c r="W632">
        <f t="shared" si="85"/>
        <v>8</v>
      </c>
      <c r="Y632" s="497">
        <v>8</v>
      </c>
      <c r="Z632" s="497">
        <v>15</v>
      </c>
      <c r="AA632" s="491">
        <v>0</v>
      </c>
      <c r="AB632" s="490">
        <v>0</v>
      </c>
      <c r="AC632" s="489">
        <v>5</v>
      </c>
      <c r="AD632" s="488">
        <v>3</v>
      </c>
      <c r="AF632" t="str">
        <f t="shared" si="86"/>
        <v>SI</v>
      </c>
      <c r="AG632" t="str">
        <f t="shared" si="87"/>
        <v>SI</v>
      </c>
      <c r="AH632" t="str">
        <f t="shared" si="88"/>
        <v>SI</v>
      </c>
      <c r="AI632" t="str">
        <f t="shared" si="89"/>
        <v>SI</v>
      </c>
    </row>
    <row r="633" spans="6:35" ht="15.75" thickBot="1" x14ac:dyDescent="0.3">
      <c r="F633" s="499">
        <v>9</v>
      </c>
      <c r="G633" s="499">
        <v>15</v>
      </c>
      <c r="H633" s="498">
        <f t="shared" si="81"/>
        <v>0</v>
      </c>
      <c r="K633" s="498">
        <f t="shared" si="82"/>
        <v>0</v>
      </c>
      <c r="N633" s="498">
        <f t="shared" si="83"/>
        <v>5</v>
      </c>
      <c r="Q633" s="487">
        <f t="shared" si="84"/>
        <v>4</v>
      </c>
      <c r="W633">
        <f t="shared" si="85"/>
        <v>9</v>
      </c>
      <c r="Y633" s="497">
        <v>9</v>
      </c>
      <c r="Z633" s="497">
        <v>15</v>
      </c>
      <c r="AA633" s="491">
        <v>0</v>
      </c>
      <c r="AB633" s="490">
        <v>0</v>
      </c>
      <c r="AC633" s="489">
        <v>5</v>
      </c>
      <c r="AD633" s="488">
        <v>4</v>
      </c>
      <c r="AF633" t="str">
        <f t="shared" si="86"/>
        <v>SI</v>
      </c>
      <c r="AG633" t="str">
        <f t="shared" si="87"/>
        <v>SI</v>
      </c>
      <c r="AH633" t="str">
        <f t="shared" si="88"/>
        <v>SI</v>
      </c>
      <c r="AI633" t="str">
        <f t="shared" si="89"/>
        <v>SI</v>
      </c>
    </row>
    <row r="634" spans="6:35" ht="15.75" thickBot="1" x14ac:dyDescent="0.3">
      <c r="F634" s="499">
        <v>10</v>
      </c>
      <c r="G634" s="499">
        <v>15</v>
      </c>
      <c r="H634" s="498">
        <f t="shared" si="81"/>
        <v>0</v>
      </c>
      <c r="K634" s="498">
        <f t="shared" si="82"/>
        <v>0</v>
      </c>
      <c r="N634" s="498">
        <f t="shared" si="83"/>
        <v>5</v>
      </c>
      <c r="Q634" s="487">
        <f t="shared" si="84"/>
        <v>5</v>
      </c>
      <c r="W634">
        <f t="shared" si="85"/>
        <v>10</v>
      </c>
      <c r="Y634" s="497">
        <v>10</v>
      </c>
      <c r="Z634" s="497">
        <v>15</v>
      </c>
      <c r="AA634" s="491">
        <v>0</v>
      </c>
      <c r="AB634" s="490">
        <v>0</v>
      </c>
      <c r="AC634" s="489">
        <v>5</v>
      </c>
      <c r="AD634" s="488">
        <v>5</v>
      </c>
      <c r="AF634" t="str">
        <f t="shared" si="86"/>
        <v>SI</v>
      </c>
      <c r="AG634" t="str">
        <f t="shared" si="87"/>
        <v>SI</v>
      </c>
      <c r="AH634" t="str">
        <f t="shared" si="88"/>
        <v>SI</v>
      </c>
      <c r="AI634" t="str">
        <f t="shared" si="89"/>
        <v>SI</v>
      </c>
    </row>
    <row r="635" spans="6:35" ht="15.75" thickBot="1" x14ac:dyDescent="0.3">
      <c r="F635" s="499">
        <v>11</v>
      </c>
      <c r="G635" s="499">
        <v>15</v>
      </c>
      <c r="H635" s="498">
        <f t="shared" si="81"/>
        <v>0</v>
      </c>
      <c r="K635" s="498">
        <f t="shared" si="82"/>
        <v>0</v>
      </c>
      <c r="N635" s="498">
        <f t="shared" si="83"/>
        <v>5</v>
      </c>
      <c r="Q635" s="487">
        <f t="shared" si="84"/>
        <v>6</v>
      </c>
      <c r="W635">
        <f t="shared" si="85"/>
        <v>11</v>
      </c>
      <c r="Y635" s="497">
        <v>11</v>
      </c>
      <c r="Z635" s="497">
        <v>15</v>
      </c>
      <c r="AA635" s="491">
        <v>0</v>
      </c>
      <c r="AB635" s="490">
        <v>0</v>
      </c>
      <c r="AC635" s="489">
        <v>5</v>
      </c>
      <c r="AD635" s="488">
        <v>6</v>
      </c>
      <c r="AF635" t="str">
        <f t="shared" si="86"/>
        <v>SI</v>
      </c>
      <c r="AG635" t="str">
        <f t="shared" si="87"/>
        <v>SI</v>
      </c>
      <c r="AH635" t="str">
        <f t="shared" si="88"/>
        <v>SI</v>
      </c>
      <c r="AI635" t="str">
        <f t="shared" si="89"/>
        <v>SI</v>
      </c>
    </row>
    <row r="636" spans="6:35" ht="15.75" thickBot="1" x14ac:dyDescent="0.3">
      <c r="F636" s="499">
        <v>12</v>
      </c>
      <c r="G636" s="499">
        <v>15</v>
      </c>
      <c r="H636" s="498">
        <f t="shared" si="81"/>
        <v>0</v>
      </c>
      <c r="K636" s="498">
        <f t="shared" si="82"/>
        <v>0</v>
      </c>
      <c r="N636" s="498">
        <f t="shared" si="83"/>
        <v>5</v>
      </c>
      <c r="Q636" s="487">
        <f t="shared" si="84"/>
        <v>7</v>
      </c>
      <c r="W636">
        <f t="shared" si="85"/>
        <v>12</v>
      </c>
      <c r="Y636" s="497">
        <v>12</v>
      </c>
      <c r="Z636" s="497">
        <v>15</v>
      </c>
      <c r="AA636" s="491">
        <v>0</v>
      </c>
      <c r="AB636" s="490">
        <v>0</v>
      </c>
      <c r="AC636" s="489">
        <v>5</v>
      </c>
      <c r="AD636" s="488">
        <v>7</v>
      </c>
      <c r="AF636" t="str">
        <f t="shared" si="86"/>
        <v>SI</v>
      </c>
      <c r="AG636" t="str">
        <f t="shared" si="87"/>
        <v>SI</v>
      </c>
      <c r="AH636" t="str">
        <f t="shared" si="88"/>
        <v>SI</v>
      </c>
      <c r="AI636" t="str">
        <f t="shared" si="89"/>
        <v>SI</v>
      </c>
    </row>
    <row r="637" spans="6:35" ht="15.75" thickBot="1" x14ac:dyDescent="0.3">
      <c r="F637" s="499">
        <v>13</v>
      </c>
      <c r="G637" s="499">
        <v>15</v>
      </c>
      <c r="H637" s="498">
        <f t="shared" si="81"/>
        <v>0</v>
      </c>
      <c r="K637" s="498">
        <f t="shared" si="82"/>
        <v>0</v>
      </c>
      <c r="N637" s="498">
        <f t="shared" si="83"/>
        <v>5</v>
      </c>
      <c r="Q637" s="487">
        <f t="shared" si="84"/>
        <v>8</v>
      </c>
      <c r="W637">
        <f t="shared" si="85"/>
        <v>13</v>
      </c>
      <c r="Y637" s="497">
        <v>13</v>
      </c>
      <c r="Z637" s="497">
        <v>15</v>
      </c>
      <c r="AA637" s="491">
        <v>0</v>
      </c>
      <c r="AB637" s="490">
        <v>0</v>
      </c>
      <c r="AC637" s="489">
        <v>5</v>
      </c>
      <c r="AD637" s="488">
        <v>8</v>
      </c>
      <c r="AF637" t="str">
        <f t="shared" si="86"/>
        <v>SI</v>
      </c>
      <c r="AG637" t="str">
        <f t="shared" si="87"/>
        <v>SI</v>
      </c>
      <c r="AH637" t="str">
        <f t="shared" si="88"/>
        <v>SI</v>
      </c>
      <c r="AI637" t="str">
        <f t="shared" si="89"/>
        <v>SI</v>
      </c>
    </row>
    <row r="638" spans="6:35" ht="15.75" thickBot="1" x14ac:dyDescent="0.3">
      <c r="F638" s="499">
        <v>14</v>
      </c>
      <c r="G638" s="499">
        <v>15</v>
      </c>
      <c r="H638" s="498">
        <f t="shared" si="81"/>
        <v>0</v>
      </c>
      <c r="K638" s="498">
        <f t="shared" si="82"/>
        <v>0</v>
      </c>
      <c r="N638" s="498">
        <f t="shared" si="83"/>
        <v>5</v>
      </c>
      <c r="Q638" s="487">
        <f t="shared" si="84"/>
        <v>9</v>
      </c>
      <c r="W638">
        <f t="shared" si="85"/>
        <v>14</v>
      </c>
      <c r="Y638" s="497">
        <v>14</v>
      </c>
      <c r="Z638" s="497">
        <v>15</v>
      </c>
      <c r="AA638" s="491">
        <v>0</v>
      </c>
      <c r="AB638" s="490">
        <v>0</v>
      </c>
      <c r="AC638" s="489">
        <v>5</v>
      </c>
      <c r="AD638" s="488">
        <v>9</v>
      </c>
      <c r="AF638" t="str">
        <f t="shared" si="86"/>
        <v>SI</v>
      </c>
      <c r="AG638" t="str">
        <f t="shared" si="87"/>
        <v>SI</v>
      </c>
      <c r="AH638" t="str">
        <f t="shared" si="88"/>
        <v>SI</v>
      </c>
      <c r="AI638" t="str">
        <f t="shared" si="89"/>
        <v>SI</v>
      </c>
    </row>
    <row r="639" spans="6:35" ht="15.75" thickBot="1" x14ac:dyDescent="0.3">
      <c r="F639" s="499">
        <v>15</v>
      </c>
      <c r="G639" s="499">
        <v>15</v>
      </c>
      <c r="H639" s="498">
        <f t="shared" si="81"/>
        <v>0</v>
      </c>
      <c r="K639" s="498">
        <f t="shared" si="82"/>
        <v>0</v>
      </c>
      <c r="N639" s="498">
        <f t="shared" si="83"/>
        <v>5</v>
      </c>
      <c r="Q639" s="487">
        <f t="shared" si="84"/>
        <v>10</v>
      </c>
      <c r="W639">
        <f t="shared" si="85"/>
        <v>15</v>
      </c>
      <c r="Y639" s="497">
        <v>15</v>
      </c>
      <c r="Z639" s="497">
        <v>15</v>
      </c>
      <c r="AA639" s="491">
        <v>0</v>
      </c>
      <c r="AB639" s="490">
        <v>0</v>
      </c>
      <c r="AC639" s="489">
        <v>5</v>
      </c>
      <c r="AD639" s="488">
        <v>10</v>
      </c>
      <c r="AF639" t="str">
        <f t="shared" si="86"/>
        <v>SI</v>
      </c>
      <c r="AG639" t="str">
        <f t="shared" si="87"/>
        <v>SI</v>
      </c>
      <c r="AH639" t="str">
        <f t="shared" si="88"/>
        <v>SI</v>
      </c>
      <c r="AI639" t="str">
        <f t="shared" si="89"/>
        <v>SI</v>
      </c>
    </row>
    <row r="640" spans="6:35" ht="15.75" thickBot="1" x14ac:dyDescent="0.3">
      <c r="F640" s="499">
        <v>16</v>
      </c>
      <c r="G640" s="499">
        <v>15</v>
      </c>
      <c r="H640" s="498">
        <f t="shared" si="81"/>
        <v>0</v>
      </c>
      <c r="K640" s="498">
        <f t="shared" si="82"/>
        <v>0</v>
      </c>
      <c r="N640" s="498">
        <f t="shared" si="83"/>
        <v>5</v>
      </c>
      <c r="Q640" s="487">
        <f t="shared" si="84"/>
        <v>11</v>
      </c>
      <c r="W640">
        <f t="shared" si="85"/>
        <v>16</v>
      </c>
      <c r="Y640" s="497">
        <v>16</v>
      </c>
      <c r="Z640" s="497">
        <v>15</v>
      </c>
      <c r="AA640" s="491">
        <v>0</v>
      </c>
      <c r="AB640" s="490">
        <v>0</v>
      </c>
      <c r="AC640" s="489">
        <v>5</v>
      </c>
      <c r="AD640" s="488">
        <v>11</v>
      </c>
      <c r="AF640" t="str">
        <f t="shared" si="86"/>
        <v>SI</v>
      </c>
      <c r="AG640" t="str">
        <f t="shared" si="87"/>
        <v>SI</v>
      </c>
      <c r="AH640" t="str">
        <f t="shared" si="88"/>
        <v>SI</v>
      </c>
      <c r="AI640" t="str">
        <f t="shared" si="89"/>
        <v>SI</v>
      </c>
    </row>
    <row r="641" spans="6:35" ht="15.75" thickBot="1" x14ac:dyDescent="0.3">
      <c r="F641" s="499">
        <v>17</v>
      </c>
      <c r="G641" s="499">
        <v>15</v>
      </c>
      <c r="H641" s="498">
        <f t="shared" si="81"/>
        <v>0</v>
      </c>
      <c r="K641" s="498">
        <f t="shared" si="82"/>
        <v>0</v>
      </c>
      <c r="N641" s="498">
        <f t="shared" si="83"/>
        <v>5</v>
      </c>
      <c r="Q641" s="487">
        <f t="shared" si="84"/>
        <v>12</v>
      </c>
      <c r="W641">
        <f t="shared" si="85"/>
        <v>17</v>
      </c>
      <c r="Y641" s="497">
        <v>17</v>
      </c>
      <c r="Z641" s="497">
        <v>15</v>
      </c>
      <c r="AA641" s="491">
        <v>0</v>
      </c>
      <c r="AB641" s="490">
        <v>0</v>
      </c>
      <c r="AC641" s="489">
        <v>5</v>
      </c>
      <c r="AD641" s="488">
        <v>12</v>
      </c>
      <c r="AF641" t="str">
        <f t="shared" si="86"/>
        <v>SI</v>
      </c>
      <c r="AG641" t="str">
        <f t="shared" si="87"/>
        <v>SI</v>
      </c>
      <c r="AH641" t="str">
        <f t="shared" si="88"/>
        <v>SI</v>
      </c>
      <c r="AI641" t="str">
        <f t="shared" si="89"/>
        <v>SI</v>
      </c>
    </row>
    <row r="642" spans="6:35" ht="15.75" thickBot="1" x14ac:dyDescent="0.3">
      <c r="F642" s="499">
        <v>18</v>
      </c>
      <c r="G642" s="499">
        <v>15</v>
      </c>
      <c r="H642" s="498">
        <f t="shared" si="81"/>
        <v>0</v>
      </c>
      <c r="K642" s="498">
        <f t="shared" si="82"/>
        <v>0</v>
      </c>
      <c r="N642" s="498">
        <f t="shared" si="83"/>
        <v>5</v>
      </c>
      <c r="Q642" s="487">
        <f t="shared" si="84"/>
        <v>13</v>
      </c>
      <c r="W642">
        <f t="shared" si="85"/>
        <v>18</v>
      </c>
      <c r="Y642" s="497">
        <v>18</v>
      </c>
      <c r="Z642" s="497">
        <v>15</v>
      </c>
      <c r="AA642" s="491">
        <v>0</v>
      </c>
      <c r="AB642" s="490">
        <v>0</v>
      </c>
      <c r="AC642" s="489">
        <v>5</v>
      </c>
      <c r="AD642" s="488">
        <v>13</v>
      </c>
      <c r="AF642" t="str">
        <f t="shared" si="86"/>
        <v>SI</v>
      </c>
      <c r="AG642" t="str">
        <f t="shared" si="87"/>
        <v>SI</v>
      </c>
      <c r="AH642" t="str">
        <f t="shared" si="88"/>
        <v>SI</v>
      </c>
      <c r="AI642" t="str">
        <f t="shared" si="89"/>
        <v>SI</v>
      </c>
    </row>
    <row r="643" spans="6:35" ht="15.75" thickBot="1" x14ac:dyDescent="0.3">
      <c r="F643" s="499">
        <v>19</v>
      </c>
      <c r="G643" s="499">
        <v>15</v>
      </c>
      <c r="H643" s="498">
        <f t="shared" si="81"/>
        <v>0</v>
      </c>
      <c r="K643" s="498">
        <f t="shared" si="82"/>
        <v>0</v>
      </c>
      <c r="N643" s="498">
        <f t="shared" si="83"/>
        <v>5</v>
      </c>
      <c r="Q643" s="487">
        <f t="shared" si="84"/>
        <v>14</v>
      </c>
      <c r="W643">
        <f t="shared" si="85"/>
        <v>19</v>
      </c>
      <c r="Y643" s="497">
        <v>19</v>
      </c>
      <c r="Z643" s="497">
        <v>15</v>
      </c>
      <c r="AA643" s="491">
        <v>0</v>
      </c>
      <c r="AB643" s="490">
        <v>0</v>
      </c>
      <c r="AC643" s="489">
        <v>5</v>
      </c>
      <c r="AD643" s="488">
        <v>14</v>
      </c>
      <c r="AF643" t="str">
        <f t="shared" si="86"/>
        <v>SI</v>
      </c>
      <c r="AG643" t="str">
        <f t="shared" si="87"/>
        <v>SI</v>
      </c>
      <c r="AH643" t="str">
        <f t="shared" si="88"/>
        <v>SI</v>
      </c>
      <c r="AI643" t="str">
        <f t="shared" si="89"/>
        <v>SI</v>
      </c>
    </row>
    <row r="644" spans="6:35" ht="15.75" thickBot="1" x14ac:dyDescent="0.3">
      <c r="F644" s="499">
        <v>20</v>
      </c>
      <c r="G644" s="499">
        <v>15</v>
      </c>
      <c r="H644" s="498">
        <f t="shared" si="81"/>
        <v>0</v>
      </c>
      <c r="K644" s="498">
        <f t="shared" si="82"/>
        <v>0</v>
      </c>
      <c r="N644" s="498">
        <f t="shared" si="83"/>
        <v>5</v>
      </c>
      <c r="Q644" s="487">
        <f t="shared" si="84"/>
        <v>15</v>
      </c>
      <c r="W644">
        <f t="shared" si="85"/>
        <v>20</v>
      </c>
      <c r="Y644" s="497">
        <v>20</v>
      </c>
      <c r="Z644" s="497">
        <v>15</v>
      </c>
      <c r="AA644" s="491">
        <v>0</v>
      </c>
      <c r="AB644" s="490">
        <v>0</v>
      </c>
      <c r="AC644" s="489">
        <v>5</v>
      </c>
      <c r="AD644" s="488">
        <v>15</v>
      </c>
      <c r="AF644" t="str">
        <f t="shared" si="86"/>
        <v>SI</v>
      </c>
      <c r="AG644" t="str">
        <f t="shared" si="87"/>
        <v>SI</v>
      </c>
      <c r="AH644" t="str">
        <f t="shared" si="88"/>
        <v>SI</v>
      </c>
      <c r="AI644" t="str">
        <f t="shared" si="89"/>
        <v>SI</v>
      </c>
    </row>
    <row r="645" spans="6:35" ht="15.75" thickBot="1" x14ac:dyDescent="0.3">
      <c r="F645" s="499">
        <v>21</v>
      </c>
      <c r="G645" s="499">
        <v>15</v>
      </c>
      <c r="H645" s="498">
        <f t="shared" si="81"/>
        <v>0</v>
      </c>
      <c r="K645" s="498">
        <f t="shared" si="82"/>
        <v>0</v>
      </c>
      <c r="N645" s="498">
        <f t="shared" si="83"/>
        <v>5</v>
      </c>
      <c r="Q645" s="487">
        <f t="shared" si="84"/>
        <v>16</v>
      </c>
      <c r="W645">
        <f t="shared" si="85"/>
        <v>21</v>
      </c>
      <c r="Y645" s="497">
        <v>21</v>
      </c>
      <c r="Z645" s="497">
        <v>15</v>
      </c>
      <c r="AA645" s="491">
        <v>0</v>
      </c>
      <c r="AB645" s="490">
        <v>0</v>
      </c>
      <c r="AC645" s="489">
        <v>5</v>
      </c>
      <c r="AD645" s="488">
        <v>16</v>
      </c>
      <c r="AF645" t="str">
        <f t="shared" si="86"/>
        <v>SI</v>
      </c>
      <c r="AG645" t="str">
        <f t="shared" si="87"/>
        <v>SI</v>
      </c>
      <c r="AH645" t="str">
        <f t="shared" si="88"/>
        <v>SI</v>
      </c>
      <c r="AI645" t="str">
        <f t="shared" si="89"/>
        <v>SI</v>
      </c>
    </row>
    <row r="646" spans="6:35" ht="15.75" thickBot="1" x14ac:dyDescent="0.3">
      <c r="F646" s="499">
        <v>22</v>
      </c>
      <c r="G646" s="499">
        <v>15</v>
      </c>
      <c r="H646" s="498">
        <f t="shared" si="81"/>
        <v>0</v>
      </c>
      <c r="K646" s="498">
        <f t="shared" si="82"/>
        <v>0</v>
      </c>
      <c r="N646" s="498">
        <f t="shared" si="83"/>
        <v>5</v>
      </c>
      <c r="Q646" s="487">
        <f t="shared" si="84"/>
        <v>17</v>
      </c>
      <c r="W646">
        <f t="shared" si="85"/>
        <v>22</v>
      </c>
      <c r="Y646" s="497">
        <v>22</v>
      </c>
      <c r="Z646" s="497">
        <v>15</v>
      </c>
      <c r="AA646" s="491">
        <v>0</v>
      </c>
      <c r="AB646" s="490">
        <v>0</v>
      </c>
      <c r="AC646" s="489">
        <v>5</v>
      </c>
      <c r="AD646" s="488">
        <v>17</v>
      </c>
      <c r="AF646" t="str">
        <f t="shared" si="86"/>
        <v>SI</v>
      </c>
      <c r="AG646" t="str">
        <f t="shared" si="87"/>
        <v>SI</v>
      </c>
      <c r="AH646" t="str">
        <f t="shared" si="88"/>
        <v>SI</v>
      </c>
      <c r="AI646" t="str">
        <f t="shared" si="89"/>
        <v>SI</v>
      </c>
    </row>
    <row r="647" spans="6:35" ht="15.75" thickBot="1" x14ac:dyDescent="0.3">
      <c r="F647" s="499">
        <v>23</v>
      </c>
      <c r="G647" s="499">
        <v>15</v>
      </c>
      <c r="H647" s="498">
        <f t="shared" si="81"/>
        <v>0</v>
      </c>
      <c r="K647" s="498">
        <f t="shared" si="82"/>
        <v>0</v>
      </c>
      <c r="N647" s="498">
        <f t="shared" si="83"/>
        <v>5</v>
      </c>
      <c r="Q647" s="487">
        <f t="shared" si="84"/>
        <v>18</v>
      </c>
      <c r="W647">
        <f t="shared" si="85"/>
        <v>23</v>
      </c>
      <c r="Y647" s="497">
        <v>23</v>
      </c>
      <c r="Z647" s="497">
        <v>15</v>
      </c>
      <c r="AA647" s="491">
        <v>0</v>
      </c>
      <c r="AB647" s="490">
        <v>0</v>
      </c>
      <c r="AC647" s="489">
        <v>5</v>
      </c>
      <c r="AD647" s="488">
        <v>18</v>
      </c>
      <c r="AF647" t="str">
        <f t="shared" si="86"/>
        <v>SI</v>
      </c>
      <c r="AG647" t="str">
        <f t="shared" si="87"/>
        <v>SI</v>
      </c>
      <c r="AH647" t="str">
        <f t="shared" si="88"/>
        <v>SI</v>
      </c>
      <c r="AI647" t="str">
        <f t="shared" si="89"/>
        <v>SI</v>
      </c>
    </row>
    <row r="648" spans="6:35" ht="15.75" thickBot="1" x14ac:dyDescent="0.3">
      <c r="F648" s="499">
        <v>24</v>
      </c>
      <c r="G648" s="499">
        <v>15</v>
      </c>
      <c r="H648" s="498">
        <f t="shared" si="81"/>
        <v>0</v>
      </c>
      <c r="K648" s="498">
        <f t="shared" si="82"/>
        <v>0</v>
      </c>
      <c r="N648" s="498">
        <f t="shared" si="83"/>
        <v>5</v>
      </c>
      <c r="Q648" s="487">
        <f t="shared" si="84"/>
        <v>19</v>
      </c>
      <c r="W648">
        <f t="shared" si="85"/>
        <v>24</v>
      </c>
      <c r="Y648" s="497">
        <v>24</v>
      </c>
      <c r="Z648" s="497">
        <v>15</v>
      </c>
      <c r="AA648" s="491">
        <v>0</v>
      </c>
      <c r="AB648" s="490">
        <v>0</v>
      </c>
      <c r="AC648" s="489">
        <v>5</v>
      </c>
      <c r="AD648" s="488">
        <v>19</v>
      </c>
      <c r="AF648" t="str">
        <f t="shared" si="86"/>
        <v>SI</v>
      </c>
      <c r="AG648" t="str">
        <f t="shared" si="87"/>
        <v>SI</v>
      </c>
      <c r="AH648" t="str">
        <f t="shared" si="88"/>
        <v>SI</v>
      </c>
      <c r="AI648" t="str">
        <f t="shared" si="89"/>
        <v>SI</v>
      </c>
    </row>
    <row r="649" spans="6:35" ht="15.75" thickBot="1" x14ac:dyDescent="0.3">
      <c r="F649" s="499">
        <v>25</v>
      </c>
      <c r="G649" s="499">
        <v>15</v>
      </c>
      <c r="H649" s="498">
        <f t="shared" si="81"/>
        <v>0</v>
      </c>
      <c r="K649" s="498">
        <f t="shared" si="82"/>
        <v>0</v>
      </c>
      <c r="N649" s="498">
        <f t="shared" si="83"/>
        <v>5</v>
      </c>
      <c r="Q649" s="487">
        <f t="shared" si="84"/>
        <v>20</v>
      </c>
      <c r="W649">
        <f t="shared" si="85"/>
        <v>25</v>
      </c>
      <c r="Y649" s="497">
        <v>25</v>
      </c>
      <c r="Z649" s="497">
        <v>15</v>
      </c>
      <c r="AA649" s="491">
        <v>0</v>
      </c>
      <c r="AB649" s="490">
        <v>0</v>
      </c>
      <c r="AC649" s="489">
        <v>5</v>
      </c>
      <c r="AD649" s="488">
        <v>20</v>
      </c>
      <c r="AF649" t="str">
        <f t="shared" si="86"/>
        <v>SI</v>
      </c>
      <c r="AG649" t="str">
        <f t="shared" si="87"/>
        <v>SI</v>
      </c>
      <c r="AH649" t="str">
        <f t="shared" si="88"/>
        <v>SI</v>
      </c>
      <c r="AI649" t="str">
        <f t="shared" si="89"/>
        <v>SI</v>
      </c>
    </row>
    <row r="650" spans="6:35" ht="15.75" thickBot="1" x14ac:dyDescent="0.3">
      <c r="F650" s="499">
        <v>26</v>
      </c>
      <c r="G650" s="499">
        <v>15</v>
      </c>
      <c r="H650" s="498">
        <f t="shared" si="81"/>
        <v>0</v>
      </c>
      <c r="K650" s="498">
        <f t="shared" si="82"/>
        <v>0</v>
      </c>
      <c r="N650" s="498">
        <f t="shared" si="83"/>
        <v>5</v>
      </c>
      <c r="Q650" s="487">
        <f t="shared" si="84"/>
        <v>21</v>
      </c>
      <c r="W650">
        <f t="shared" si="85"/>
        <v>26</v>
      </c>
      <c r="Y650" s="497">
        <v>26</v>
      </c>
      <c r="Z650" s="497">
        <v>15</v>
      </c>
      <c r="AA650" s="491">
        <v>0</v>
      </c>
      <c r="AB650" s="490">
        <v>0</v>
      </c>
      <c r="AC650" s="489">
        <v>5</v>
      </c>
      <c r="AD650" s="488">
        <v>21</v>
      </c>
      <c r="AF650" t="str">
        <f t="shared" si="86"/>
        <v>SI</v>
      </c>
      <c r="AG650" t="str">
        <f t="shared" si="87"/>
        <v>SI</v>
      </c>
      <c r="AH650" t="str">
        <f t="shared" si="88"/>
        <v>SI</v>
      </c>
      <c r="AI650" t="str">
        <f t="shared" si="89"/>
        <v>SI</v>
      </c>
    </row>
    <row r="651" spans="6:35" ht="15.75" thickBot="1" x14ac:dyDescent="0.3">
      <c r="F651" s="499">
        <v>27</v>
      </c>
      <c r="G651" s="499">
        <v>15</v>
      </c>
      <c r="H651" s="498">
        <f t="shared" ref="H651:H714" si="90">IF(G651&lt;3,
IF(G651+F651&lt;=3,F651,3-G651),
0)</f>
        <v>0</v>
      </c>
      <c r="K651" s="498">
        <f t="shared" ref="K651:K714" si="91">IF(AND(G651&gt;=3,G651&lt;15),
IF(G651+F651&lt;=15,F651,15-G651),
IF(AND(G651&lt;3,G651+F651&gt;3),IF(F651-H651&lt;=12,F651-H651,12),0) )</f>
        <v>0</v>
      </c>
      <c r="N651" s="498">
        <f t="shared" ref="N651:N714" si="92">IF(AND(G651&gt;=15,G651&lt;20),
IF(G651+F651&lt;=20,F651,20-G651),
IF(AND(G651&lt;15,G651+F651&gt;15),       IF((F651-H651-K651)&lt;=5,   F651-H651-K651,5    ),0)  )</f>
        <v>5</v>
      </c>
      <c r="Q651" s="487">
        <f t="shared" ref="Q651:Q714" si="93">IF(AND(G651&gt;=20),
IF(F651&gt;30,30,F651),
IF(AND(G651&lt;20,G651+F651&gt;20),IF((F651-H651-K651-N651)&gt;=(30-H651-K651-N651),30-H651-K651-N651,F651-H651-K651-N651),0))</f>
        <v>22</v>
      </c>
      <c r="W651">
        <f t="shared" ref="W651:W714" si="94">SUM(H651+K651+N651+Q651)</f>
        <v>27</v>
      </c>
      <c r="Y651" s="497">
        <v>27</v>
      </c>
      <c r="Z651" s="497">
        <v>15</v>
      </c>
      <c r="AA651" s="491">
        <v>0</v>
      </c>
      <c r="AB651" s="490">
        <v>0</v>
      </c>
      <c r="AC651" s="489">
        <v>5</v>
      </c>
      <c r="AD651" s="488">
        <v>22</v>
      </c>
      <c r="AF651" t="str">
        <f t="shared" ref="AF651:AF714" si="95">IF(AA651=H651,"SI","NO")</f>
        <v>SI</v>
      </c>
      <c r="AG651" t="str">
        <f t="shared" ref="AG651:AG714" si="96">IF(K651=AB651,"SI","NO")</f>
        <v>SI</v>
      </c>
      <c r="AH651" t="str">
        <f t="shared" ref="AH651:AH714" si="97">IF(N651=AC651,"SI","NO")</f>
        <v>SI</v>
      </c>
      <c r="AI651" t="str">
        <f t="shared" ref="AI651:AI714" si="98">IF(Q651=AD651,"SI","NO")</f>
        <v>SI</v>
      </c>
    </row>
    <row r="652" spans="6:35" ht="15.75" thickBot="1" x14ac:dyDescent="0.3">
      <c r="F652" s="499">
        <v>28</v>
      </c>
      <c r="G652" s="499">
        <v>15</v>
      </c>
      <c r="H652" s="498">
        <f t="shared" si="90"/>
        <v>0</v>
      </c>
      <c r="K652" s="498">
        <f t="shared" si="91"/>
        <v>0</v>
      </c>
      <c r="N652" s="498">
        <f t="shared" si="92"/>
        <v>5</v>
      </c>
      <c r="Q652" s="487">
        <f t="shared" si="93"/>
        <v>23</v>
      </c>
      <c r="W652">
        <f t="shared" si="94"/>
        <v>28</v>
      </c>
      <c r="Y652" s="497">
        <v>28</v>
      </c>
      <c r="Z652" s="497">
        <v>15</v>
      </c>
      <c r="AA652" s="491">
        <v>0</v>
      </c>
      <c r="AB652" s="490">
        <v>0</v>
      </c>
      <c r="AC652" s="489">
        <v>5</v>
      </c>
      <c r="AD652" s="488">
        <v>23</v>
      </c>
      <c r="AF652" t="str">
        <f t="shared" si="95"/>
        <v>SI</v>
      </c>
      <c r="AG652" t="str">
        <f t="shared" si="96"/>
        <v>SI</v>
      </c>
      <c r="AH652" t="str">
        <f t="shared" si="97"/>
        <v>SI</v>
      </c>
      <c r="AI652" t="str">
        <f t="shared" si="98"/>
        <v>SI</v>
      </c>
    </row>
    <row r="653" spans="6:35" ht="15.75" thickBot="1" x14ac:dyDescent="0.3">
      <c r="F653" s="499">
        <v>29</v>
      </c>
      <c r="G653" s="499">
        <v>15</v>
      </c>
      <c r="H653" s="498">
        <f t="shared" si="90"/>
        <v>0</v>
      </c>
      <c r="K653" s="498">
        <f t="shared" si="91"/>
        <v>0</v>
      </c>
      <c r="N653" s="498">
        <f t="shared" si="92"/>
        <v>5</v>
      </c>
      <c r="Q653" s="487">
        <f t="shared" si="93"/>
        <v>24</v>
      </c>
      <c r="W653">
        <f t="shared" si="94"/>
        <v>29</v>
      </c>
      <c r="Y653" s="497">
        <v>29</v>
      </c>
      <c r="Z653" s="497">
        <v>15</v>
      </c>
      <c r="AA653" s="491">
        <v>0</v>
      </c>
      <c r="AB653" s="490">
        <v>0</v>
      </c>
      <c r="AC653" s="489">
        <v>5</v>
      </c>
      <c r="AD653" s="488">
        <v>24</v>
      </c>
      <c r="AF653" t="str">
        <f t="shared" si="95"/>
        <v>SI</v>
      </c>
      <c r="AG653" t="str">
        <f t="shared" si="96"/>
        <v>SI</v>
      </c>
      <c r="AH653" t="str">
        <f t="shared" si="97"/>
        <v>SI</v>
      </c>
      <c r="AI653" t="str">
        <f t="shared" si="98"/>
        <v>SI</v>
      </c>
    </row>
    <row r="654" spans="6:35" ht="15.75" thickBot="1" x14ac:dyDescent="0.3">
      <c r="F654" s="499">
        <v>30</v>
      </c>
      <c r="G654" s="499">
        <v>15</v>
      </c>
      <c r="H654" s="498">
        <f t="shared" si="90"/>
        <v>0</v>
      </c>
      <c r="K654" s="498">
        <f t="shared" si="91"/>
        <v>0</v>
      </c>
      <c r="N654" s="498">
        <f t="shared" si="92"/>
        <v>5</v>
      </c>
      <c r="Q654" s="487">
        <f t="shared" si="93"/>
        <v>25</v>
      </c>
      <c r="W654">
        <f t="shared" si="94"/>
        <v>30</v>
      </c>
      <c r="Y654" s="497">
        <v>30</v>
      </c>
      <c r="Z654" s="497">
        <v>15</v>
      </c>
      <c r="AA654" s="491">
        <v>0</v>
      </c>
      <c r="AB654" s="490">
        <v>0</v>
      </c>
      <c r="AC654" s="489">
        <v>5</v>
      </c>
      <c r="AD654" s="488">
        <v>25</v>
      </c>
      <c r="AF654" t="str">
        <f t="shared" si="95"/>
        <v>SI</v>
      </c>
      <c r="AG654" t="str">
        <f t="shared" si="96"/>
        <v>SI</v>
      </c>
      <c r="AH654" t="str">
        <f t="shared" si="97"/>
        <v>SI</v>
      </c>
      <c r="AI654" t="str">
        <f t="shared" si="98"/>
        <v>SI</v>
      </c>
    </row>
    <row r="655" spans="6:35" ht="15.75" thickBot="1" x14ac:dyDescent="0.3">
      <c r="F655" s="499">
        <v>31</v>
      </c>
      <c r="G655" s="499">
        <v>15</v>
      </c>
      <c r="H655" s="498">
        <f t="shared" si="90"/>
        <v>0</v>
      </c>
      <c r="K655" s="498">
        <f t="shared" si="91"/>
        <v>0</v>
      </c>
      <c r="N655" s="498">
        <f t="shared" si="92"/>
        <v>5</v>
      </c>
      <c r="Q655" s="487">
        <f t="shared" si="93"/>
        <v>25</v>
      </c>
      <c r="W655">
        <f t="shared" si="94"/>
        <v>30</v>
      </c>
      <c r="Y655" s="497">
        <v>31</v>
      </c>
      <c r="Z655" s="497">
        <v>15</v>
      </c>
      <c r="AA655" s="491">
        <v>0</v>
      </c>
      <c r="AB655" s="490">
        <v>0</v>
      </c>
      <c r="AC655" s="489">
        <v>5</v>
      </c>
      <c r="AD655" s="488">
        <v>26</v>
      </c>
      <c r="AF655" t="str">
        <f t="shared" si="95"/>
        <v>SI</v>
      </c>
      <c r="AG655" t="str">
        <f t="shared" si="96"/>
        <v>SI</v>
      </c>
      <c r="AH655" t="str">
        <f t="shared" si="97"/>
        <v>SI</v>
      </c>
      <c r="AI655" t="str">
        <f t="shared" si="98"/>
        <v>NO</v>
      </c>
    </row>
    <row r="656" spans="6:35" ht="15.75" thickBot="1" x14ac:dyDescent="0.3">
      <c r="F656" s="499">
        <v>32</v>
      </c>
      <c r="G656" s="499">
        <v>15</v>
      </c>
      <c r="H656" s="498">
        <f t="shared" si="90"/>
        <v>0</v>
      </c>
      <c r="K656" s="498">
        <f t="shared" si="91"/>
        <v>0</v>
      </c>
      <c r="N656" s="498">
        <f t="shared" si="92"/>
        <v>5</v>
      </c>
      <c r="Q656" s="487">
        <f t="shared" si="93"/>
        <v>25</v>
      </c>
      <c r="W656">
        <f t="shared" si="94"/>
        <v>30</v>
      </c>
      <c r="Y656" s="497">
        <v>32</v>
      </c>
      <c r="Z656" s="497">
        <v>15</v>
      </c>
      <c r="AA656" s="491">
        <v>0</v>
      </c>
      <c r="AB656" s="490">
        <v>0</v>
      </c>
      <c r="AC656" s="489">
        <v>5</v>
      </c>
      <c r="AD656" s="488">
        <v>27</v>
      </c>
      <c r="AF656" t="str">
        <f t="shared" si="95"/>
        <v>SI</v>
      </c>
      <c r="AG656" t="str">
        <f t="shared" si="96"/>
        <v>SI</v>
      </c>
      <c r="AH656" t="str">
        <f t="shared" si="97"/>
        <v>SI</v>
      </c>
      <c r="AI656" t="str">
        <f t="shared" si="98"/>
        <v>NO</v>
      </c>
    </row>
    <row r="657" spans="6:35" ht="15.75" thickBot="1" x14ac:dyDescent="0.3">
      <c r="F657" s="499">
        <v>33</v>
      </c>
      <c r="G657" s="499">
        <v>15</v>
      </c>
      <c r="H657" s="498">
        <f t="shared" si="90"/>
        <v>0</v>
      </c>
      <c r="K657" s="498">
        <f t="shared" si="91"/>
        <v>0</v>
      </c>
      <c r="N657" s="498">
        <f t="shared" si="92"/>
        <v>5</v>
      </c>
      <c r="Q657" s="487">
        <f t="shared" si="93"/>
        <v>25</v>
      </c>
      <c r="W657">
        <f t="shared" si="94"/>
        <v>30</v>
      </c>
      <c r="Y657" s="497">
        <v>33</v>
      </c>
      <c r="Z657" s="497">
        <v>15</v>
      </c>
      <c r="AA657" s="491">
        <v>0</v>
      </c>
      <c r="AB657" s="490">
        <v>0</v>
      </c>
      <c r="AC657" s="489">
        <v>5</v>
      </c>
      <c r="AD657" s="488">
        <v>28</v>
      </c>
      <c r="AF657" t="str">
        <f t="shared" si="95"/>
        <v>SI</v>
      </c>
      <c r="AG657" t="str">
        <f t="shared" si="96"/>
        <v>SI</v>
      </c>
      <c r="AH657" t="str">
        <f t="shared" si="97"/>
        <v>SI</v>
      </c>
      <c r="AI657" t="str">
        <f t="shared" si="98"/>
        <v>NO</v>
      </c>
    </row>
    <row r="658" spans="6:35" ht="15.75" thickBot="1" x14ac:dyDescent="0.3">
      <c r="F658" s="496">
        <v>34</v>
      </c>
      <c r="G658" s="496">
        <v>15</v>
      </c>
      <c r="H658" s="495">
        <f t="shared" si="90"/>
        <v>0</v>
      </c>
      <c r="I658" s="494"/>
      <c r="J658" s="494"/>
      <c r="K658" s="495">
        <f t="shared" si="91"/>
        <v>0</v>
      </c>
      <c r="L658" s="494"/>
      <c r="M658" s="494"/>
      <c r="N658" s="495">
        <f t="shared" si="92"/>
        <v>5</v>
      </c>
      <c r="O658" s="494"/>
      <c r="P658" s="494"/>
      <c r="Q658" s="493">
        <f t="shared" si="93"/>
        <v>25</v>
      </c>
      <c r="W658">
        <f t="shared" si="94"/>
        <v>30</v>
      </c>
      <c r="Y658" s="497">
        <v>34</v>
      </c>
      <c r="Z658" s="497">
        <v>15</v>
      </c>
      <c r="AA658" s="491">
        <v>0</v>
      </c>
      <c r="AB658" s="490">
        <v>0</v>
      </c>
      <c r="AC658" s="489">
        <v>5</v>
      </c>
      <c r="AD658" s="488">
        <v>29</v>
      </c>
      <c r="AF658" t="str">
        <f t="shared" si="95"/>
        <v>SI</v>
      </c>
      <c r="AG658" t="str">
        <f t="shared" si="96"/>
        <v>SI</v>
      </c>
      <c r="AH658" t="str">
        <f t="shared" si="97"/>
        <v>SI</v>
      </c>
      <c r="AI658" t="str">
        <f t="shared" si="98"/>
        <v>NO</v>
      </c>
    </row>
    <row r="659" spans="6:35" ht="16.5" thickTop="1" thickBot="1" x14ac:dyDescent="0.3">
      <c r="F659" s="499">
        <v>0</v>
      </c>
      <c r="G659" s="499">
        <v>15</v>
      </c>
      <c r="H659" s="498">
        <f t="shared" si="90"/>
        <v>0</v>
      </c>
      <c r="K659" s="498">
        <f t="shared" si="91"/>
        <v>0</v>
      </c>
      <c r="N659" s="498">
        <f t="shared" si="92"/>
        <v>0</v>
      </c>
      <c r="Q659" s="487">
        <f t="shared" si="93"/>
        <v>0</v>
      </c>
      <c r="W659">
        <f t="shared" si="94"/>
        <v>0</v>
      </c>
      <c r="Y659" s="497">
        <v>0</v>
      </c>
      <c r="Z659" s="497">
        <v>15</v>
      </c>
      <c r="AA659" s="491">
        <v>0</v>
      </c>
      <c r="AB659" s="490">
        <v>0</v>
      </c>
      <c r="AC659" s="489">
        <v>0</v>
      </c>
      <c r="AD659" s="488">
        <v>0</v>
      </c>
      <c r="AF659" t="str">
        <f t="shared" si="95"/>
        <v>SI</v>
      </c>
      <c r="AG659" t="str">
        <f t="shared" si="96"/>
        <v>SI</v>
      </c>
      <c r="AH659" t="str">
        <f t="shared" si="97"/>
        <v>SI</v>
      </c>
      <c r="AI659" t="str">
        <f t="shared" si="98"/>
        <v>SI</v>
      </c>
    </row>
    <row r="660" spans="6:35" ht="15.75" thickBot="1" x14ac:dyDescent="0.3">
      <c r="F660" s="499">
        <v>1</v>
      </c>
      <c r="G660" s="499">
        <v>15</v>
      </c>
      <c r="H660" s="498">
        <f t="shared" si="90"/>
        <v>0</v>
      </c>
      <c r="K660" s="498">
        <f t="shared" si="91"/>
        <v>0</v>
      </c>
      <c r="N660" s="498">
        <f t="shared" si="92"/>
        <v>1</v>
      </c>
      <c r="Q660" s="487">
        <f t="shared" si="93"/>
        <v>0</v>
      </c>
      <c r="W660">
        <f t="shared" si="94"/>
        <v>1</v>
      </c>
      <c r="Y660" s="497">
        <v>1</v>
      </c>
      <c r="Z660" s="497">
        <v>15</v>
      </c>
      <c r="AA660" s="491">
        <v>0</v>
      </c>
      <c r="AB660" s="490">
        <v>1</v>
      </c>
      <c r="AC660" s="489">
        <v>0</v>
      </c>
      <c r="AD660" s="488">
        <v>0</v>
      </c>
      <c r="AF660" t="str">
        <f t="shared" si="95"/>
        <v>SI</v>
      </c>
      <c r="AG660" t="str">
        <f t="shared" si="96"/>
        <v>NO</v>
      </c>
      <c r="AH660" t="str">
        <f t="shared" si="97"/>
        <v>NO</v>
      </c>
      <c r="AI660" t="str">
        <f t="shared" si="98"/>
        <v>SI</v>
      </c>
    </row>
    <row r="661" spans="6:35" ht="15.75" thickBot="1" x14ac:dyDescent="0.3">
      <c r="F661" s="499">
        <v>2</v>
      </c>
      <c r="G661" s="499">
        <v>15</v>
      </c>
      <c r="H661" s="498">
        <f t="shared" si="90"/>
        <v>0</v>
      </c>
      <c r="K661" s="498">
        <f t="shared" si="91"/>
        <v>0</v>
      </c>
      <c r="N661" s="498">
        <f t="shared" si="92"/>
        <v>2</v>
      </c>
      <c r="Q661" s="487">
        <f t="shared" si="93"/>
        <v>0</v>
      </c>
      <c r="W661">
        <f t="shared" si="94"/>
        <v>2</v>
      </c>
      <c r="Y661" s="497">
        <v>2</v>
      </c>
      <c r="Z661" s="497">
        <v>15</v>
      </c>
      <c r="AA661" s="491">
        <v>0</v>
      </c>
      <c r="AB661" s="490">
        <v>2</v>
      </c>
      <c r="AC661" s="489">
        <v>0</v>
      </c>
      <c r="AD661" s="488">
        <v>0</v>
      </c>
      <c r="AF661" t="str">
        <f t="shared" si="95"/>
        <v>SI</v>
      </c>
      <c r="AG661" t="str">
        <f t="shared" si="96"/>
        <v>NO</v>
      </c>
      <c r="AH661" t="str">
        <f t="shared" si="97"/>
        <v>NO</v>
      </c>
      <c r="AI661" t="str">
        <f t="shared" si="98"/>
        <v>SI</v>
      </c>
    </row>
    <row r="662" spans="6:35" ht="15.75" thickBot="1" x14ac:dyDescent="0.3">
      <c r="F662" s="499">
        <v>3</v>
      </c>
      <c r="G662" s="499">
        <v>15</v>
      </c>
      <c r="H662" s="498">
        <f t="shared" si="90"/>
        <v>0</v>
      </c>
      <c r="K662" s="498">
        <f t="shared" si="91"/>
        <v>0</v>
      </c>
      <c r="N662" s="498">
        <f t="shared" si="92"/>
        <v>3</v>
      </c>
      <c r="Q662" s="487">
        <f t="shared" si="93"/>
        <v>0</v>
      </c>
      <c r="W662">
        <f t="shared" si="94"/>
        <v>3</v>
      </c>
      <c r="Y662" s="497">
        <v>3</v>
      </c>
      <c r="Z662" s="497">
        <v>15</v>
      </c>
      <c r="AA662" s="491">
        <v>0</v>
      </c>
      <c r="AB662" s="490">
        <v>3</v>
      </c>
      <c r="AC662" s="489">
        <v>0</v>
      </c>
      <c r="AD662" s="488">
        <v>0</v>
      </c>
      <c r="AF662" t="str">
        <f t="shared" si="95"/>
        <v>SI</v>
      </c>
      <c r="AG662" t="str">
        <f t="shared" si="96"/>
        <v>NO</v>
      </c>
      <c r="AH662" t="str">
        <f t="shared" si="97"/>
        <v>NO</v>
      </c>
      <c r="AI662" t="str">
        <f t="shared" si="98"/>
        <v>SI</v>
      </c>
    </row>
    <row r="663" spans="6:35" ht="15.75" thickBot="1" x14ac:dyDescent="0.3">
      <c r="F663" s="499">
        <v>4</v>
      </c>
      <c r="G663" s="499">
        <v>15</v>
      </c>
      <c r="H663" s="498">
        <f t="shared" si="90"/>
        <v>0</v>
      </c>
      <c r="K663" s="498">
        <f t="shared" si="91"/>
        <v>0</v>
      </c>
      <c r="N663" s="498">
        <f t="shared" si="92"/>
        <v>4</v>
      </c>
      <c r="Q663" s="487">
        <f t="shared" si="93"/>
        <v>0</v>
      </c>
      <c r="W663">
        <f t="shared" si="94"/>
        <v>4</v>
      </c>
      <c r="Y663" s="497">
        <v>4</v>
      </c>
      <c r="Z663" s="497">
        <v>15</v>
      </c>
      <c r="AA663" s="491">
        <v>0</v>
      </c>
      <c r="AB663" s="490">
        <v>0</v>
      </c>
      <c r="AC663" s="489">
        <v>4</v>
      </c>
      <c r="AD663" s="488">
        <v>0</v>
      </c>
      <c r="AF663" t="str">
        <f t="shared" si="95"/>
        <v>SI</v>
      </c>
      <c r="AG663" t="str">
        <f t="shared" si="96"/>
        <v>SI</v>
      </c>
      <c r="AH663" t="str">
        <f t="shared" si="97"/>
        <v>SI</v>
      </c>
      <c r="AI663" t="str">
        <f t="shared" si="98"/>
        <v>SI</v>
      </c>
    </row>
    <row r="664" spans="6:35" ht="15.75" thickBot="1" x14ac:dyDescent="0.3">
      <c r="F664" s="499">
        <v>5</v>
      </c>
      <c r="G664" s="499">
        <v>15</v>
      </c>
      <c r="H664" s="498">
        <f t="shared" si="90"/>
        <v>0</v>
      </c>
      <c r="K664" s="498">
        <f t="shared" si="91"/>
        <v>0</v>
      </c>
      <c r="N664" s="498">
        <f t="shared" si="92"/>
        <v>5</v>
      </c>
      <c r="Q664" s="487">
        <f t="shared" si="93"/>
        <v>0</v>
      </c>
      <c r="W664">
        <f t="shared" si="94"/>
        <v>5</v>
      </c>
      <c r="Y664" s="497">
        <v>5</v>
      </c>
      <c r="Z664" s="497">
        <v>15</v>
      </c>
      <c r="AA664" s="491">
        <v>0</v>
      </c>
      <c r="AB664" s="490">
        <v>0</v>
      </c>
      <c r="AC664" s="489">
        <v>5</v>
      </c>
      <c r="AD664" s="488">
        <v>0</v>
      </c>
      <c r="AF664" t="str">
        <f t="shared" si="95"/>
        <v>SI</v>
      </c>
      <c r="AG664" t="str">
        <f t="shared" si="96"/>
        <v>SI</v>
      </c>
      <c r="AH664" t="str">
        <f t="shared" si="97"/>
        <v>SI</v>
      </c>
      <c r="AI664" t="str">
        <f t="shared" si="98"/>
        <v>SI</v>
      </c>
    </row>
    <row r="665" spans="6:35" ht="15.75" thickBot="1" x14ac:dyDescent="0.3">
      <c r="F665" s="499">
        <v>6</v>
      </c>
      <c r="G665" s="499">
        <v>15</v>
      </c>
      <c r="H665" s="498">
        <f t="shared" si="90"/>
        <v>0</v>
      </c>
      <c r="K665" s="498">
        <f t="shared" si="91"/>
        <v>0</v>
      </c>
      <c r="N665" s="498">
        <f t="shared" si="92"/>
        <v>5</v>
      </c>
      <c r="Q665" s="487">
        <f t="shared" si="93"/>
        <v>1</v>
      </c>
      <c r="W665">
        <f t="shared" si="94"/>
        <v>6</v>
      </c>
      <c r="Y665" s="497">
        <v>6</v>
      </c>
      <c r="Z665" s="497">
        <v>15</v>
      </c>
      <c r="AA665" s="491">
        <v>0</v>
      </c>
      <c r="AB665" s="490">
        <v>0</v>
      </c>
      <c r="AC665" s="489">
        <v>5</v>
      </c>
      <c r="AD665" s="488">
        <v>1</v>
      </c>
      <c r="AF665" t="str">
        <f t="shared" si="95"/>
        <v>SI</v>
      </c>
      <c r="AG665" t="str">
        <f t="shared" si="96"/>
        <v>SI</v>
      </c>
      <c r="AH665" t="str">
        <f t="shared" si="97"/>
        <v>SI</v>
      </c>
      <c r="AI665" t="str">
        <f t="shared" si="98"/>
        <v>SI</v>
      </c>
    </row>
    <row r="666" spans="6:35" ht="15.75" thickBot="1" x14ac:dyDescent="0.3">
      <c r="F666" s="499">
        <v>7</v>
      </c>
      <c r="G666" s="499">
        <v>15</v>
      </c>
      <c r="H666" s="498">
        <f t="shared" si="90"/>
        <v>0</v>
      </c>
      <c r="K666" s="498">
        <f t="shared" si="91"/>
        <v>0</v>
      </c>
      <c r="N666" s="498">
        <f t="shared" si="92"/>
        <v>5</v>
      </c>
      <c r="Q666" s="487">
        <f t="shared" si="93"/>
        <v>2</v>
      </c>
      <c r="W666">
        <f t="shared" si="94"/>
        <v>7</v>
      </c>
      <c r="Y666" s="497">
        <v>7</v>
      </c>
      <c r="Z666" s="497">
        <v>15</v>
      </c>
      <c r="AA666" s="491">
        <v>0</v>
      </c>
      <c r="AB666" s="490">
        <v>0</v>
      </c>
      <c r="AC666" s="489">
        <v>5</v>
      </c>
      <c r="AD666" s="488">
        <v>2</v>
      </c>
      <c r="AF666" t="str">
        <f t="shared" si="95"/>
        <v>SI</v>
      </c>
      <c r="AG666" t="str">
        <f t="shared" si="96"/>
        <v>SI</v>
      </c>
      <c r="AH666" t="str">
        <f t="shared" si="97"/>
        <v>SI</v>
      </c>
      <c r="AI666" t="str">
        <f t="shared" si="98"/>
        <v>SI</v>
      </c>
    </row>
    <row r="667" spans="6:35" ht="15.75" thickBot="1" x14ac:dyDescent="0.3">
      <c r="F667" s="499">
        <v>8</v>
      </c>
      <c r="G667" s="499">
        <v>15</v>
      </c>
      <c r="H667" s="498">
        <f t="shared" si="90"/>
        <v>0</v>
      </c>
      <c r="K667" s="498">
        <f t="shared" si="91"/>
        <v>0</v>
      </c>
      <c r="N667" s="498">
        <f t="shared" si="92"/>
        <v>5</v>
      </c>
      <c r="Q667" s="487">
        <f t="shared" si="93"/>
        <v>3</v>
      </c>
      <c r="W667">
        <f t="shared" si="94"/>
        <v>8</v>
      </c>
      <c r="Y667" s="497">
        <v>8</v>
      </c>
      <c r="Z667" s="497">
        <v>15</v>
      </c>
      <c r="AA667" s="491">
        <v>0</v>
      </c>
      <c r="AB667" s="490">
        <v>0</v>
      </c>
      <c r="AC667" s="489">
        <v>5</v>
      </c>
      <c r="AD667" s="488">
        <v>3</v>
      </c>
      <c r="AF667" t="str">
        <f t="shared" si="95"/>
        <v>SI</v>
      </c>
      <c r="AG667" t="str">
        <f t="shared" si="96"/>
        <v>SI</v>
      </c>
      <c r="AH667" t="str">
        <f t="shared" si="97"/>
        <v>SI</v>
      </c>
      <c r="AI667" t="str">
        <f t="shared" si="98"/>
        <v>SI</v>
      </c>
    </row>
    <row r="668" spans="6:35" ht="15.75" thickBot="1" x14ac:dyDescent="0.3">
      <c r="F668" s="499">
        <v>9</v>
      </c>
      <c r="G668" s="499">
        <v>15</v>
      </c>
      <c r="H668" s="498">
        <f t="shared" si="90"/>
        <v>0</v>
      </c>
      <c r="K668" s="498">
        <f t="shared" si="91"/>
        <v>0</v>
      </c>
      <c r="N668" s="498">
        <f t="shared" si="92"/>
        <v>5</v>
      </c>
      <c r="Q668" s="487">
        <f t="shared" si="93"/>
        <v>4</v>
      </c>
      <c r="W668">
        <f t="shared" si="94"/>
        <v>9</v>
      </c>
      <c r="Y668" s="497">
        <v>9</v>
      </c>
      <c r="Z668" s="497">
        <v>15</v>
      </c>
      <c r="AA668" s="491">
        <v>0</v>
      </c>
      <c r="AB668" s="490">
        <v>0</v>
      </c>
      <c r="AC668" s="489">
        <v>5</v>
      </c>
      <c r="AD668" s="488">
        <v>4</v>
      </c>
      <c r="AF668" t="str">
        <f t="shared" si="95"/>
        <v>SI</v>
      </c>
      <c r="AG668" t="str">
        <f t="shared" si="96"/>
        <v>SI</v>
      </c>
      <c r="AH668" t="str">
        <f t="shared" si="97"/>
        <v>SI</v>
      </c>
      <c r="AI668" t="str">
        <f t="shared" si="98"/>
        <v>SI</v>
      </c>
    </row>
    <row r="669" spans="6:35" ht="15.75" thickBot="1" x14ac:dyDescent="0.3">
      <c r="F669" s="499">
        <v>10</v>
      </c>
      <c r="G669" s="499">
        <v>15</v>
      </c>
      <c r="H669" s="498">
        <f t="shared" si="90"/>
        <v>0</v>
      </c>
      <c r="K669" s="498">
        <f t="shared" si="91"/>
        <v>0</v>
      </c>
      <c r="N669" s="498">
        <f t="shared" si="92"/>
        <v>5</v>
      </c>
      <c r="Q669" s="487">
        <f t="shared" si="93"/>
        <v>5</v>
      </c>
      <c r="W669">
        <f t="shared" si="94"/>
        <v>10</v>
      </c>
      <c r="Y669" s="497">
        <v>10</v>
      </c>
      <c r="Z669" s="497">
        <v>15</v>
      </c>
      <c r="AA669" s="491">
        <v>0</v>
      </c>
      <c r="AB669" s="490">
        <v>0</v>
      </c>
      <c r="AC669" s="489">
        <v>5</v>
      </c>
      <c r="AD669" s="488">
        <v>5</v>
      </c>
      <c r="AF669" t="str">
        <f t="shared" si="95"/>
        <v>SI</v>
      </c>
      <c r="AG669" t="str">
        <f t="shared" si="96"/>
        <v>SI</v>
      </c>
      <c r="AH669" t="str">
        <f t="shared" si="97"/>
        <v>SI</v>
      </c>
      <c r="AI669" t="str">
        <f t="shared" si="98"/>
        <v>SI</v>
      </c>
    </row>
    <row r="670" spans="6:35" ht="15.75" thickBot="1" x14ac:dyDescent="0.3">
      <c r="F670" s="499">
        <v>11</v>
      </c>
      <c r="G670" s="499">
        <v>15</v>
      </c>
      <c r="H670" s="498">
        <f t="shared" si="90"/>
        <v>0</v>
      </c>
      <c r="K670" s="498">
        <f t="shared" si="91"/>
        <v>0</v>
      </c>
      <c r="N670" s="498">
        <f t="shared" si="92"/>
        <v>5</v>
      </c>
      <c r="Q670" s="487">
        <f t="shared" si="93"/>
        <v>6</v>
      </c>
      <c r="W670">
        <f t="shared" si="94"/>
        <v>11</v>
      </c>
      <c r="Y670" s="497">
        <v>11</v>
      </c>
      <c r="Z670" s="497">
        <v>15</v>
      </c>
      <c r="AA670" s="491">
        <v>0</v>
      </c>
      <c r="AB670" s="490">
        <v>0</v>
      </c>
      <c r="AC670" s="489">
        <v>5</v>
      </c>
      <c r="AD670" s="488">
        <v>6</v>
      </c>
      <c r="AF670" t="str">
        <f t="shared" si="95"/>
        <v>SI</v>
      </c>
      <c r="AG670" t="str">
        <f t="shared" si="96"/>
        <v>SI</v>
      </c>
      <c r="AH670" t="str">
        <f t="shared" si="97"/>
        <v>SI</v>
      </c>
      <c r="AI670" t="str">
        <f t="shared" si="98"/>
        <v>SI</v>
      </c>
    </row>
    <row r="671" spans="6:35" ht="15.75" thickBot="1" x14ac:dyDescent="0.3">
      <c r="F671" s="499">
        <v>12</v>
      </c>
      <c r="G671" s="499">
        <v>15</v>
      </c>
      <c r="H671" s="498">
        <f t="shared" si="90"/>
        <v>0</v>
      </c>
      <c r="K671" s="498">
        <f t="shared" si="91"/>
        <v>0</v>
      </c>
      <c r="N671" s="498">
        <f t="shared" si="92"/>
        <v>5</v>
      </c>
      <c r="Q671" s="487">
        <f t="shared" si="93"/>
        <v>7</v>
      </c>
      <c r="W671">
        <f t="shared" si="94"/>
        <v>12</v>
      </c>
      <c r="Y671" s="497">
        <v>12</v>
      </c>
      <c r="Z671" s="497">
        <v>15</v>
      </c>
      <c r="AA671" s="491">
        <v>0</v>
      </c>
      <c r="AB671" s="490">
        <v>0</v>
      </c>
      <c r="AC671" s="489">
        <v>5</v>
      </c>
      <c r="AD671" s="488">
        <v>7</v>
      </c>
      <c r="AF671" t="str">
        <f t="shared" si="95"/>
        <v>SI</v>
      </c>
      <c r="AG671" t="str">
        <f t="shared" si="96"/>
        <v>SI</v>
      </c>
      <c r="AH671" t="str">
        <f t="shared" si="97"/>
        <v>SI</v>
      </c>
      <c r="AI671" t="str">
        <f t="shared" si="98"/>
        <v>SI</v>
      </c>
    </row>
    <row r="672" spans="6:35" ht="15.75" thickBot="1" x14ac:dyDescent="0.3">
      <c r="F672" s="499">
        <v>13</v>
      </c>
      <c r="G672" s="499">
        <v>15</v>
      </c>
      <c r="H672" s="498">
        <f t="shared" si="90"/>
        <v>0</v>
      </c>
      <c r="K672" s="498">
        <f t="shared" si="91"/>
        <v>0</v>
      </c>
      <c r="N672" s="498">
        <f t="shared" si="92"/>
        <v>5</v>
      </c>
      <c r="Q672" s="487">
        <f t="shared" si="93"/>
        <v>8</v>
      </c>
      <c r="W672">
        <f t="shared" si="94"/>
        <v>13</v>
      </c>
      <c r="Y672" s="497">
        <v>13</v>
      </c>
      <c r="Z672" s="497">
        <v>15</v>
      </c>
      <c r="AA672" s="491">
        <v>0</v>
      </c>
      <c r="AB672" s="490">
        <v>0</v>
      </c>
      <c r="AC672" s="489">
        <v>5</v>
      </c>
      <c r="AD672" s="488">
        <v>8</v>
      </c>
      <c r="AF672" t="str">
        <f t="shared" si="95"/>
        <v>SI</v>
      </c>
      <c r="AG672" t="str">
        <f t="shared" si="96"/>
        <v>SI</v>
      </c>
      <c r="AH672" t="str">
        <f t="shared" si="97"/>
        <v>SI</v>
      </c>
      <c r="AI672" t="str">
        <f t="shared" si="98"/>
        <v>SI</v>
      </c>
    </row>
    <row r="673" spans="6:35" ht="15.75" thickBot="1" x14ac:dyDescent="0.3">
      <c r="F673" s="499">
        <v>14</v>
      </c>
      <c r="G673" s="499">
        <v>15</v>
      </c>
      <c r="H673" s="498">
        <f t="shared" si="90"/>
        <v>0</v>
      </c>
      <c r="K673" s="498">
        <f t="shared" si="91"/>
        <v>0</v>
      </c>
      <c r="N673" s="498">
        <f t="shared" si="92"/>
        <v>5</v>
      </c>
      <c r="Q673" s="487">
        <f t="shared" si="93"/>
        <v>9</v>
      </c>
      <c r="W673">
        <f t="shared" si="94"/>
        <v>14</v>
      </c>
      <c r="Y673" s="497">
        <v>14</v>
      </c>
      <c r="Z673" s="497">
        <v>15</v>
      </c>
      <c r="AA673" s="491">
        <v>0</v>
      </c>
      <c r="AB673" s="490">
        <v>0</v>
      </c>
      <c r="AC673" s="489">
        <v>5</v>
      </c>
      <c r="AD673" s="488">
        <v>9</v>
      </c>
      <c r="AF673" t="str">
        <f t="shared" si="95"/>
        <v>SI</v>
      </c>
      <c r="AG673" t="str">
        <f t="shared" si="96"/>
        <v>SI</v>
      </c>
      <c r="AH673" t="str">
        <f t="shared" si="97"/>
        <v>SI</v>
      </c>
      <c r="AI673" t="str">
        <f t="shared" si="98"/>
        <v>SI</v>
      </c>
    </row>
    <row r="674" spans="6:35" ht="15.75" thickBot="1" x14ac:dyDescent="0.3">
      <c r="F674" s="499">
        <v>15</v>
      </c>
      <c r="G674" s="499">
        <v>15</v>
      </c>
      <c r="H674" s="498">
        <f t="shared" si="90"/>
        <v>0</v>
      </c>
      <c r="K674" s="498">
        <f t="shared" si="91"/>
        <v>0</v>
      </c>
      <c r="N674" s="498">
        <f t="shared" si="92"/>
        <v>5</v>
      </c>
      <c r="Q674" s="487">
        <f t="shared" si="93"/>
        <v>10</v>
      </c>
      <c r="W674">
        <f t="shared" si="94"/>
        <v>15</v>
      </c>
      <c r="Y674" s="497">
        <v>15</v>
      </c>
      <c r="Z674" s="497">
        <v>15</v>
      </c>
      <c r="AA674" s="491">
        <v>0</v>
      </c>
      <c r="AB674" s="490">
        <v>0</v>
      </c>
      <c r="AC674" s="489">
        <v>5</v>
      </c>
      <c r="AD674" s="488">
        <v>10</v>
      </c>
      <c r="AF674" t="str">
        <f t="shared" si="95"/>
        <v>SI</v>
      </c>
      <c r="AG674" t="str">
        <f t="shared" si="96"/>
        <v>SI</v>
      </c>
      <c r="AH674" t="str">
        <f t="shared" si="97"/>
        <v>SI</v>
      </c>
      <c r="AI674" t="str">
        <f t="shared" si="98"/>
        <v>SI</v>
      </c>
    </row>
    <row r="675" spans="6:35" ht="15.75" thickBot="1" x14ac:dyDescent="0.3">
      <c r="F675" s="499">
        <v>16</v>
      </c>
      <c r="G675" s="499">
        <v>15</v>
      </c>
      <c r="H675" s="498">
        <f t="shared" si="90"/>
        <v>0</v>
      </c>
      <c r="K675" s="498">
        <f t="shared" si="91"/>
        <v>0</v>
      </c>
      <c r="N675" s="498">
        <f t="shared" si="92"/>
        <v>5</v>
      </c>
      <c r="Q675" s="487">
        <f t="shared" si="93"/>
        <v>11</v>
      </c>
      <c r="W675">
        <f t="shared" si="94"/>
        <v>16</v>
      </c>
      <c r="Y675" s="497">
        <v>16</v>
      </c>
      <c r="Z675" s="497">
        <v>15</v>
      </c>
      <c r="AA675" s="491">
        <v>0</v>
      </c>
      <c r="AB675" s="490">
        <v>0</v>
      </c>
      <c r="AC675" s="489">
        <v>5</v>
      </c>
      <c r="AD675" s="488">
        <v>11</v>
      </c>
      <c r="AF675" t="str">
        <f t="shared" si="95"/>
        <v>SI</v>
      </c>
      <c r="AG675" t="str">
        <f t="shared" si="96"/>
        <v>SI</v>
      </c>
      <c r="AH675" t="str">
        <f t="shared" si="97"/>
        <v>SI</v>
      </c>
      <c r="AI675" t="str">
        <f t="shared" si="98"/>
        <v>SI</v>
      </c>
    </row>
    <row r="676" spans="6:35" ht="15.75" thickBot="1" x14ac:dyDescent="0.3">
      <c r="F676" s="499">
        <v>17</v>
      </c>
      <c r="G676" s="499">
        <v>15</v>
      </c>
      <c r="H676" s="498">
        <f t="shared" si="90"/>
        <v>0</v>
      </c>
      <c r="K676" s="498">
        <f t="shared" si="91"/>
        <v>0</v>
      </c>
      <c r="N676" s="498">
        <f t="shared" si="92"/>
        <v>5</v>
      </c>
      <c r="Q676" s="487">
        <f t="shared" si="93"/>
        <v>12</v>
      </c>
      <c r="W676">
        <f t="shared" si="94"/>
        <v>17</v>
      </c>
      <c r="Y676" s="497">
        <v>17</v>
      </c>
      <c r="Z676" s="497">
        <v>15</v>
      </c>
      <c r="AA676" s="491">
        <v>0</v>
      </c>
      <c r="AB676" s="490">
        <v>0</v>
      </c>
      <c r="AC676" s="489">
        <v>5</v>
      </c>
      <c r="AD676" s="488">
        <v>12</v>
      </c>
      <c r="AF676" t="str">
        <f t="shared" si="95"/>
        <v>SI</v>
      </c>
      <c r="AG676" t="str">
        <f t="shared" si="96"/>
        <v>SI</v>
      </c>
      <c r="AH676" t="str">
        <f t="shared" si="97"/>
        <v>SI</v>
      </c>
      <c r="AI676" t="str">
        <f t="shared" si="98"/>
        <v>SI</v>
      </c>
    </row>
    <row r="677" spans="6:35" ht="15.75" thickBot="1" x14ac:dyDescent="0.3">
      <c r="F677" s="499">
        <v>18</v>
      </c>
      <c r="G677" s="499">
        <v>15</v>
      </c>
      <c r="H677" s="498">
        <f t="shared" si="90"/>
        <v>0</v>
      </c>
      <c r="K677" s="498">
        <f t="shared" si="91"/>
        <v>0</v>
      </c>
      <c r="N677" s="498">
        <f t="shared" si="92"/>
        <v>5</v>
      </c>
      <c r="Q677" s="487">
        <f t="shared" si="93"/>
        <v>13</v>
      </c>
      <c r="W677">
        <f t="shared" si="94"/>
        <v>18</v>
      </c>
      <c r="Y677" s="497">
        <v>18</v>
      </c>
      <c r="Z677" s="497">
        <v>15</v>
      </c>
      <c r="AA677" s="491">
        <v>0</v>
      </c>
      <c r="AB677" s="490">
        <v>0</v>
      </c>
      <c r="AC677" s="489">
        <v>5</v>
      </c>
      <c r="AD677" s="488">
        <v>13</v>
      </c>
      <c r="AF677" t="str">
        <f t="shared" si="95"/>
        <v>SI</v>
      </c>
      <c r="AG677" t="str">
        <f t="shared" si="96"/>
        <v>SI</v>
      </c>
      <c r="AH677" t="str">
        <f t="shared" si="97"/>
        <v>SI</v>
      </c>
      <c r="AI677" t="str">
        <f t="shared" si="98"/>
        <v>SI</v>
      </c>
    </row>
    <row r="678" spans="6:35" ht="15.75" thickBot="1" x14ac:dyDescent="0.3">
      <c r="F678" s="499">
        <v>19</v>
      </c>
      <c r="G678" s="499">
        <v>15</v>
      </c>
      <c r="H678" s="498">
        <f t="shared" si="90"/>
        <v>0</v>
      </c>
      <c r="K678" s="498">
        <f t="shared" si="91"/>
        <v>0</v>
      </c>
      <c r="N678" s="498">
        <f t="shared" si="92"/>
        <v>5</v>
      </c>
      <c r="Q678" s="487">
        <f t="shared" si="93"/>
        <v>14</v>
      </c>
      <c r="W678">
        <f t="shared" si="94"/>
        <v>19</v>
      </c>
      <c r="Y678" s="497">
        <v>19</v>
      </c>
      <c r="Z678" s="497">
        <v>15</v>
      </c>
      <c r="AA678" s="491">
        <v>0</v>
      </c>
      <c r="AB678" s="490">
        <v>0</v>
      </c>
      <c r="AC678" s="489">
        <v>5</v>
      </c>
      <c r="AD678" s="488">
        <v>14</v>
      </c>
      <c r="AF678" t="str">
        <f t="shared" si="95"/>
        <v>SI</v>
      </c>
      <c r="AG678" t="str">
        <f t="shared" si="96"/>
        <v>SI</v>
      </c>
      <c r="AH678" t="str">
        <f t="shared" si="97"/>
        <v>SI</v>
      </c>
      <c r="AI678" t="str">
        <f t="shared" si="98"/>
        <v>SI</v>
      </c>
    </row>
    <row r="679" spans="6:35" ht="15.75" thickBot="1" x14ac:dyDescent="0.3">
      <c r="F679" s="499">
        <v>20</v>
      </c>
      <c r="G679" s="499">
        <v>15</v>
      </c>
      <c r="H679" s="498">
        <f t="shared" si="90"/>
        <v>0</v>
      </c>
      <c r="K679" s="498">
        <f t="shared" si="91"/>
        <v>0</v>
      </c>
      <c r="N679" s="498">
        <f t="shared" si="92"/>
        <v>5</v>
      </c>
      <c r="Q679" s="487">
        <f t="shared" si="93"/>
        <v>15</v>
      </c>
      <c r="W679">
        <f t="shared" si="94"/>
        <v>20</v>
      </c>
      <c r="Y679" s="497">
        <v>20</v>
      </c>
      <c r="Z679" s="497">
        <v>15</v>
      </c>
      <c r="AA679" s="491">
        <v>0</v>
      </c>
      <c r="AB679" s="490">
        <v>0</v>
      </c>
      <c r="AC679" s="489">
        <v>5</v>
      </c>
      <c r="AD679" s="488">
        <v>15</v>
      </c>
      <c r="AF679" t="str">
        <f t="shared" si="95"/>
        <v>SI</v>
      </c>
      <c r="AG679" t="str">
        <f t="shared" si="96"/>
        <v>SI</v>
      </c>
      <c r="AH679" t="str">
        <f t="shared" si="97"/>
        <v>SI</v>
      </c>
      <c r="AI679" t="str">
        <f t="shared" si="98"/>
        <v>SI</v>
      </c>
    </row>
    <row r="680" spans="6:35" ht="15.75" thickBot="1" x14ac:dyDescent="0.3">
      <c r="F680" s="499">
        <v>21</v>
      </c>
      <c r="G680" s="499">
        <v>15</v>
      </c>
      <c r="H680" s="498">
        <f t="shared" si="90"/>
        <v>0</v>
      </c>
      <c r="K680" s="498">
        <f t="shared" si="91"/>
        <v>0</v>
      </c>
      <c r="N680" s="498">
        <f t="shared" si="92"/>
        <v>5</v>
      </c>
      <c r="Q680" s="487">
        <f t="shared" si="93"/>
        <v>16</v>
      </c>
      <c r="W680">
        <f t="shared" si="94"/>
        <v>21</v>
      </c>
      <c r="Y680" s="497">
        <v>21</v>
      </c>
      <c r="Z680" s="497">
        <v>15</v>
      </c>
      <c r="AA680" s="491">
        <v>0</v>
      </c>
      <c r="AB680" s="490">
        <v>0</v>
      </c>
      <c r="AC680" s="489">
        <v>5</v>
      </c>
      <c r="AD680" s="488">
        <v>16</v>
      </c>
      <c r="AF680" t="str">
        <f t="shared" si="95"/>
        <v>SI</v>
      </c>
      <c r="AG680" t="str">
        <f t="shared" si="96"/>
        <v>SI</v>
      </c>
      <c r="AH680" t="str">
        <f t="shared" si="97"/>
        <v>SI</v>
      </c>
      <c r="AI680" t="str">
        <f t="shared" si="98"/>
        <v>SI</v>
      </c>
    </row>
    <row r="681" spans="6:35" ht="15.75" thickBot="1" x14ac:dyDescent="0.3">
      <c r="F681" s="499">
        <v>22</v>
      </c>
      <c r="G681" s="499">
        <v>15</v>
      </c>
      <c r="H681" s="498">
        <f t="shared" si="90"/>
        <v>0</v>
      </c>
      <c r="K681" s="498">
        <f t="shared" si="91"/>
        <v>0</v>
      </c>
      <c r="N681" s="498">
        <f t="shared" si="92"/>
        <v>5</v>
      </c>
      <c r="Q681" s="487">
        <f t="shared" si="93"/>
        <v>17</v>
      </c>
      <c r="W681">
        <f t="shared" si="94"/>
        <v>22</v>
      </c>
      <c r="Y681" s="497">
        <v>22</v>
      </c>
      <c r="Z681" s="497">
        <v>15</v>
      </c>
      <c r="AA681" s="491">
        <v>0</v>
      </c>
      <c r="AB681" s="490">
        <v>0</v>
      </c>
      <c r="AC681" s="489">
        <v>5</v>
      </c>
      <c r="AD681" s="488">
        <v>17</v>
      </c>
      <c r="AF681" t="str">
        <f t="shared" si="95"/>
        <v>SI</v>
      </c>
      <c r="AG681" t="str">
        <f t="shared" si="96"/>
        <v>SI</v>
      </c>
      <c r="AH681" t="str">
        <f t="shared" si="97"/>
        <v>SI</v>
      </c>
      <c r="AI681" t="str">
        <f t="shared" si="98"/>
        <v>SI</v>
      </c>
    </row>
    <row r="682" spans="6:35" ht="15.75" thickBot="1" x14ac:dyDescent="0.3">
      <c r="F682" s="499">
        <v>23</v>
      </c>
      <c r="G682" s="499">
        <v>15</v>
      </c>
      <c r="H682" s="498">
        <f t="shared" si="90"/>
        <v>0</v>
      </c>
      <c r="K682" s="498">
        <f t="shared" si="91"/>
        <v>0</v>
      </c>
      <c r="N682" s="498">
        <f t="shared" si="92"/>
        <v>5</v>
      </c>
      <c r="Q682" s="487">
        <f t="shared" si="93"/>
        <v>18</v>
      </c>
      <c r="W682">
        <f t="shared" si="94"/>
        <v>23</v>
      </c>
      <c r="Y682" s="497">
        <v>23</v>
      </c>
      <c r="Z682" s="497">
        <v>15</v>
      </c>
      <c r="AA682" s="491">
        <v>0</v>
      </c>
      <c r="AB682" s="490">
        <v>0</v>
      </c>
      <c r="AC682" s="489">
        <v>5</v>
      </c>
      <c r="AD682" s="488">
        <v>18</v>
      </c>
      <c r="AF682" t="str">
        <f t="shared" si="95"/>
        <v>SI</v>
      </c>
      <c r="AG682" t="str">
        <f t="shared" si="96"/>
        <v>SI</v>
      </c>
      <c r="AH682" t="str">
        <f t="shared" si="97"/>
        <v>SI</v>
      </c>
      <c r="AI682" t="str">
        <f t="shared" si="98"/>
        <v>SI</v>
      </c>
    </row>
    <row r="683" spans="6:35" ht="15.75" thickBot="1" x14ac:dyDescent="0.3">
      <c r="F683" s="499">
        <v>24</v>
      </c>
      <c r="G683" s="499">
        <v>15</v>
      </c>
      <c r="H683" s="498">
        <f t="shared" si="90"/>
        <v>0</v>
      </c>
      <c r="K683" s="498">
        <f t="shared" si="91"/>
        <v>0</v>
      </c>
      <c r="N683" s="498">
        <f t="shared" si="92"/>
        <v>5</v>
      </c>
      <c r="Q683" s="487">
        <f t="shared" si="93"/>
        <v>19</v>
      </c>
      <c r="W683">
        <f t="shared" si="94"/>
        <v>24</v>
      </c>
      <c r="Y683" s="497">
        <v>24</v>
      </c>
      <c r="Z683" s="497">
        <v>15</v>
      </c>
      <c r="AA683" s="491">
        <v>0</v>
      </c>
      <c r="AB683" s="490">
        <v>0</v>
      </c>
      <c r="AC683" s="489">
        <v>5</v>
      </c>
      <c r="AD683" s="488">
        <v>19</v>
      </c>
      <c r="AF683" t="str">
        <f t="shared" si="95"/>
        <v>SI</v>
      </c>
      <c r="AG683" t="str">
        <f t="shared" si="96"/>
        <v>SI</v>
      </c>
      <c r="AH683" t="str">
        <f t="shared" si="97"/>
        <v>SI</v>
      </c>
      <c r="AI683" t="str">
        <f t="shared" si="98"/>
        <v>SI</v>
      </c>
    </row>
    <row r="684" spans="6:35" ht="15.75" thickBot="1" x14ac:dyDescent="0.3">
      <c r="F684" s="499">
        <v>25</v>
      </c>
      <c r="G684" s="499">
        <v>15</v>
      </c>
      <c r="H684" s="498">
        <f t="shared" si="90"/>
        <v>0</v>
      </c>
      <c r="K684" s="498">
        <f t="shared" si="91"/>
        <v>0</v>
      </c>
      <c r="N684" s="498">
        <f t="shared" si="92"/>
        <v>5</v>
      </c>
      <c r="Q684" s="487">
        <f t="shared" si="93"/>
        <v>20</v>
      </c>
      <c r="W684">
        <f t="shared" si="94"/>
        <v>25</v>
      </c>
      <c r="Y684" s="497">
        <v>25</v>
      </c>
      <c r="Z684" s="497">
        <v>15</v>
      </c>
      <c r="AA684" s="491">
        <v>0</v>
      </c>
      <c r="AB684" s="490">
        <v>0</v>
      </c>
      <c r="AC684" s="489">
        <v>5</v>
      </c>
      <c r="AD684" s="488">
        <v>20</v>
      </c>
      <c r="AF684" t="str">
        <f t="shared" si="95"/>
        <v>SI</v>
      </c>
      <c r="AG684" t="str">
        <f t="shared" si="96"/>
        <v>SI</v>
      </c>
      <c r="AH684" t="str">
        <f t="shared" si="97"/>
        <v>SI</v>
      </c>
      <c r="AI684" t="str">
        <f t="shared" si="98"/>
        <v>SI</v>
      </c>
    </row>
    <row r="685" spans="6:35" ht="15.75" thickBot="1" x14ac:dyDescent="0.3">
      <c r="F685" s="499">
        <v>26</v>
      </c>
      <c r="G685" s="499">
        <v>15</v>
      </c>
      <c r="H685" s="498">
        <f t="shared" si="90"/>
        <v>0</v>
      </c>
      <c r="K685" s="498">
        <f t="shared" si="91"/>
        <v>0</v>
      </c>
      <c r="N685" s="498">
        <f t="shared" si="92"/>
        <v>5</v>
      </c>
      <c r="Q685" s="487">
        <f t="shared" si="93"/>
        <v>21</v>
      </c>
      <c r="W685">
        <f t="shared" si="94"/>
        <v>26</v>
      </c>
      <c r="Y685" s="497">
        <v>26</v>
      </c>
      <c r="Z685" s="497">
        <v>15</v>
      </c>
      <c r="AA685" s="491">
        <v>0</v>
      </c>
      <c r="AB685" s="490">
        <v>0</v>
      </c>
      <c r="AC685" s="489">
        <v>5</v>
      </c>
      <c r="AD685" s="488">
        <v>21</v>
      </c>
      <c r="AF685" t="str">
        <f t="shared" si="95"/>
        <v>SI</v>
      </c>
      <c r="AG685" t="str">
        <f t="shared" si="96"/>
        <v>SI</v>
      </c>
      <c r="AH685" t="str">
        <f t="shared" si="97"/>
        <v>SI</v>
      </c>
      <c r="AI685" t="str">
        <f t="shared" si="98"/>
        <v>SI</v>
      </c>
    </row>
    <row r="686" spans="6:35" ht="15.75" thickBot="1" x14ac:dyDescent="0.3">
      <c r="F686" s="499">
        <v>27</v>
      </c>
      <c r="G686" s="499">
        <v>15</v>
      </c>
      <c r="H686" s="498">
        <f t="shared" si="90"/>
        <v>0</v>
      </c>
      <c r="K686" s="498">
        <f t="shared" si="91"/>
        <v>0</v>
      </c>
      <c r="N686" s="498">
        <f t="shared" si="92"/>
        <v>5</v>
      </c>
      <c r="Q686" s="487">
        <f t="shared" si="93"/>
        <v>22</v>
      </c>
      <c r="W686">
        <f t="shared" si="94"/>
        <v>27</v>
      </c>
      <c r="Y686" s="497">
        <v>27</v>
      </c>
      <c r="Z686" s="497">
        <v>15</v>
      </c>
      <c r="AA686" s="491">
        <v>0</v>
      </c>
      <c r="AB686" s="490">
        <v>0</v>
      </c>
      <c r="AC686" s="489">
        <v>5</v>
      </c>
      <c r="AD686" s="488">
        <v>22</v>
      </c>
      <c r="AF686" t="str">
        <f t="shared" si="95"/>
        <v>SI</v>
      </c>
      <c r="AG686" t="str">
        <f t="shared" si="96"/>
        <v>SI</v>
      </c>
      <c r="AH686" t="str">
        <f t="shared" si="97"/>
        <v>SI</v>
      </c>
      <c r="AI686" t="str">
        <f t="shared" si="98"/>
        <v>SI</v>
      </c>
    </row>
    <row r="687" spans="6:35" ht="15.75" thickBot="1" x14ac:dyDescent="0.3">
      <c r="F687" s="499">
        <v>28</v>
      </c>
      <c r="G687" s="499">
        <v>15</v>
      </c>
      <c r="H687" s="498">
        <f t="shared" si="90"/>
        <v>0</v>
      </c>
      <c r="K687" s="498">
        <f t="shared" si="91"/>
        <v>0</v>
      </c>
      <c r="N687" s="498">
        <f t="shared" si="92"/>
        <v>5</v>
      </c>
      <c r="Q687" s="487">
        <f t="shared" si="93"/>
        <v>23</v>
      </c>
      <c r="W687">
        <f t="shared" si="94"/>
        <v>28</v>
      </c>
      <c r="Y687" s="497">
        <v>28</v>
      </c>
      <c r="Z687" s="497">
        <v>15</v>
      </c>
      <c r="AA687" s="491">
        <v>0</v>
      </c>
      <c r="AB687" s="490">
        <v>0</v>
      </c>
      <c r="AC687" s="489">
        <v>5</v>
      </c>
      <c r="AD687" s="488">
        <v>23</v>
      </c>
      <c r="AF687" t="str">
        <f t="shared" si="95"/>
        <v>SI</v>
      </c>
      <c r="AG687" t="str">
        <f t="shared" si="96"/>
        <v>SI</v>
      </c>
      <c r="AH687" t="str">
        <f t="shared" si="97"/>
        <v>SI</v>
      </c>
      <c r="AI687" t="str">
        <f t="shared" si="98"/>
        <v>SI</v>
      </c>
    </row>
    <row r="688" spans="6:35" ht="15.75" thickBot="1" x14ac:dyDescent="0.3">
      <c r="F688" s="499">
        <v>29</v>
      </c>
      <c r="G688" s="499">
        <v>15</v>
      </c>
      <c r="H688" s="498">
        <f t="shared" si="90"/>
        <v>0</v>
      </c>
      <c r="K688" s="498">
        <f t="shared" si="91"/>
        <v>0</v>
      </c>
      <c r="N688" s="498">
        <f t="shared" si="92"/>
        <v>5</v>
      </c>
      <c r="Q688" s="487">
        <f t="shared" si="93"/>
        <v>24</v>
      </c>
      <c r="W688">
        <f t="shared" si="94"/>
        <v>29</v>
      </c>
      <c r="Y688" s="497">
        <v>29</v>
      </c>
      <c r="Z688" s="497">
        <v>15</v>
      </c>
      <c r="AA688" s="491">
        <v>0</v>
      </c>
      <c r="AB688" s="490">
        <v>0</v>
      </c>
      <c r="AC688" s="489">
        <v>5</v>
      </c>
      <c r="AD688" s="488">
        <v>24</v>
      </c>
      <c r="AF688" t="str">
        <f t="shared" si="95"/>
        <v>SI</v>
      </c>
      <c r="AG688" t="str">
        <f t="shared" si="96"/>
        <v>SI</v>
      </c>
      <c r="AH688" t="str">
        <f t="shared" si="97"/>
        <v>SI</v>
      </c>
      <c r="AI688" t="str">
        <f t="shared" si="98"/>
        <v>SI</v>
      </c>
    </row>
    <row r="689" spans="6:35" ht="15.75" thickBot="1" x14ac:dyDescent="0.3">
      <c r="F689" s="499">
        <v>30</v>
      </c>
      <c r="G689" s="499">
        <v>15</v>
      </c>
      <c r="H689" s="498">
        <f t="shared" si="90"/>
        <v>0</v>
      </c>
      <c r="K689" s="498">
        <f t="shared" si="91"/>
        <v>0</v>
      </c>
      <c r="N689" s="498">
        <f t="shared" si="92"/>
        <v>5</v>
      </c>
      <c r="Q689" s="487">
        <f t="shared" si="93"/>
        <v>25</v>
      </c>
      <c r="W689">
        <f t="shared" si="94"/>
        <v>30</v>
      </c>
      <c r="Y689" s="497">
        <v>30</v>
      </c>
      <c r="Z689" s="497">
        <v>15</v>
      </c>
      <c r="AA689" s="491">
        <v>0</v>
      </c>
      <c r="AB689" s="490">
        <v>0</v>
      </c>
      <c r="AC689" s="489">
        <v>5</v>
      </c>
      <c r="AD689" s="488">
        <v>25</v>
      </c>
      <c r="AF689" t="str">
        <f t="shared" si="95"/>
        <v>SI</v>
      </c>
      <c r="AG689" t="str">
        <f t="shared" si="96"/>
        <v>SI</v>
      </c>
      <c r="AH689" t="str">
        <f t="shared" si="97"/>
        <v>SI</v>
      </c>
      <c r="AI689" t="str">
        <f t="shared" si="98"/>
        <v>SI</v>
      </c>
    </row>
    <row r="690" spans="6:35" ht="15.75" thickBot="1" x14ac:dyDescent="0.3">
      <c r="F690" s="499">
        <v>31</v>
      </c>
      <c r="G690" s="499">
        <v>15</v>
      </c>
      <c r="H690" s="498">
        <f t="shared" si="90"/>
        <v>0</v>
      </c>
      <c r="K690" s="498">
        <f t="shared" si="91"/>
        <v>0</v>
      </c>
      <c r="N690" s="498">
        <f t="shared" si="92"/>
        <v>5</v>
      </c>
      <c r="Q690" s="487">
        <f t="shared" si="93"/>
        <v>25</v>
      </c>
      <c r="W690">
        <f t="shared" si="94"/>
        <v>30</v>
      </c>
      <c r="Y690" s="497">
        <v>31</v>
      </c>
      <c r="Z690" s="497">
        <v>15</v>
      </c>
      <c r="AA690" s="491">
        <v>0</v>
      </c>
      <c r="AB690" s="490">
        <v>0</v>
      </c>
      <c r="AC690" s="489">
        <v>5</v>
      </c>
      <c r="AD690" s="488">
        <v>26</v>
      </c>
      <c r="AF690" t="str">
        <f t="shared" si="95"/>
        <v>SI</v>
      </c>
      <c r="AG690" t="str">
        <f t="shared" si="96"/>
        <v>SI</v>
      </c>
      <c r="AH690" t="str">
        <f t="shared" si="97"/>
        <v>SI</v>
      </c>
      <c r="AI690" t="str">
        <f t="shared" si="98"/>
        <v>NO</v>
      </c>
    </row>
    <row r="691" spans="6:35" ht="15.75" thickBot="1" x14ac:dyDescent="0.3">
      <c r="F691" s="499">
        <v>32</v>
      </c>
      <c r="G691" s="499">
        <v>15</v>
      </c>
      <c r="H691" s="498">
        <f t="shared" si="90"/>
        <v>0</v>
      </c>
      <c r="K691" s="498">
        <f t="shared" si="91"/>
        <v>0</v>
      </c>
      <c r="N691" s="498">
        <f t="shared" si="92"/>
        <v>5</v>
      </c>
      <c r="Q691" s="487">
        <f t="shared" si="93"/>
        <v>25</v>
      </c>
      <c r="W691">
        <f t="shared" si="94"/>
        <v>30</v>
      </c>
      <c r="Y691" s="497">
        <v>32</v>
      </c>
      <c r="Z691" s="497">
        <v>15</v>
      </c>
      <c r="AA691" s="491">
        <v>0</v>
      </c>
      <c r="AB691" s="490">
        <v>0</v>
      </c>
      <c r="AC691" s="489">
        <v>5</v>
      </c>
      <c r="AD691" s="488">
        <v>27</v>
      </c>
      <c r="AF691" t="str">
        <f t="shared" si="95"/>
        <v>SI</v>
      </c>
      <c r="AG691" t="str">
        <f t="shared" si="96"/>
        <v>SI</v>
      </c>
      <c r="AH691" t="str">
        <f t="shared" si="97"/>
        <v>SI</v>
      </c>
      <c r="AI691" t="str">
        <f t="shared" si="98"/>
        <v>NO</v>
      </c>
    </row>
    <row r="692" spans="6:35" ht="15.75" thickBot="1" x14ac:dyDescent="0.3">
      <c r="F692" s="496">
        <v>33</v>
      </c>
      <c r="G692" s="496">
        <v>15</v>
      </c>
      <c r="H692" s="495">
        <f t="shared" si="90"/>
        <v>0</v>
      </c>
      <c r="I692" s="494"/>
      <c r="J692" s="494"/>
      <c r="K692" s="495">
        <f t="shared" si="91"/>
        <v>0</v>
      </c>
      <c r="L692" s="494"/>
      <c r="M692" s="494"/>
      <c r="N692" s="495">
        <f t="shared" si="92"/>
        <v>5</v>
      </c>
      <c r="O692" s="494"/>
      <c r="P692" s="494"/>
      <c r="Q692" s="493">
        <f t="shared" si="93"/>
        <v>25</v>
      </c>
      <c r="W692">
        <f t="shared" si="94"/>
        <v>30</v>
      </c>
      <c r="Y692" s="497">
        <v>33</v>
      </c>
      <c r="Z692" s="497">
        <v>15</v>
      </c>
      <c r="AA692" s="491">
        <v>0</v>
      </c>
      <c r="AB692" s="490">
        <v>0</v>
      </c>
      <c r="AC692" s="489">
        <v>5</v>
      </c>
      <c r="AD692" s="488">
        <v>28</v>
      </c>
      <c r="AF692" t="str">
        <f t="shared" si="95"/>
        <v>SI</v>
      </c>
      <c r="AG692" t="str">
        <f t="shared" si="96"/>
        <v>SI</v>
      </c>
      <c r="AH692" t="str">
        <f t="shared" si="97"/>
        <v>SI</v>
      </c>
      <c r="AI692" t="str">
        <f t="shared" si="98"/>
        <v>NO</v>
      </c>
    </row>
    <row r="693" spans="6:35" ht="16.5" thickTop="1" thickBot="1" x14ac:dyDescent="0.3">
      <c r="F693" s="499">
        <v>0</v>
      </c>
      <c r="G693" s="499">
        <v>16</v>
      </c>
      <c r="H693" s="498">
        <f t="shared" si="90"/>
        <v>0</v>
      </c>
      <c r="K693" s="498">
        <f t="shared" si="91"/>
        <v>0</v>
      </c>
      <c r="N693" s="498">
        <f t="shared" si="92"/>
        <v>0</v>
      </c>
      <c r="Q693" s="487">
        <f t="shared" si="93"/>
        <v>0</v>
      </c>
      <c r="W693">
        <f t="shared" si="94"/>
        <v>0</v>
      </c>
      <c r="Y693" s="497">
        <v>0</v>
      </c>
      <c r="Z693" s="497">
        <v>16</v>
      </c>
      <c r="AA693" s="491">
        <v>0</v>
      </c>
      <c r="AB693" s="490">
        <v>0</v>
      </c>
      <c r="AC693" s="489">
        <v>0</v>
      </c>
      <c r="AD693" s="488">
        <v>0</v>
      </c>
      <c r="AF693" t="str">
        <f t="shared" si="95"/>
        <v>SI</v>
      </c>
      <c r="AG693" t="str">
        <f t="shared" si="96"/>
        <v>SI</v>
      </c>
      <c r="AH693" t="str">
        <f t="shared" si="97"/>
        <v>SI</v>
      </c>
      <c r="AI693" t="str">
        <f t="shared" si="98"/>
        <v>SI</v>
      </c>
    </row>
    <row r="694" spans="6:35" ht="15.75" thickBot="1" x14ac:dyDescent="0.3">
      <c r="F694" s="499">
        <v>1</v>
      </c>
      <c r="G694" s="499">
        <v>16</v>
      </c>
      <c r="H694" s="498">
        <f t="shared" si="90"/>
        <v>0</v>
      </c>
      <c r="K694" s="498">
        <f t="shared" si="91"/>
        <v>0</v>
      </c>
      <c r="N694" s="498">
        <f t="shared" si="92"/>
        <v>1</v>
      </c>
      <c r="Q694" s="487">
        <f t="shared" si="93"/>
        <v>0</v>
      </c>
      <c r="W694">
        <f t="shared" si="94"/>
        <v>1</v>
      </c>
      <c r="Y694" s="497">
        <v>1</v>
      </c>
      <c r="Z694" s="497">
        <v>16</v>
      </c>
      <c r="AA694" s="491">
        <v>0</v>
      </c>
      <c r="AB694" s="490">
        <v>1</v>
      </c>
      <c r="AC694" s="489">
        <v>0</v>
      </c>
      <c r="AD694" s="488">
        <v>0</v>
      </c>
      <c r="AF694" t="str">
        <f t="shared" si="95"/>
        <v>SI</v>
      </c>
      <c r="AG694" t="str">
        <f t="shared" si="96"/>
        <v>NO</v>
      </c>
      <c r="AH694" t="str">
        <f t="shared" si="97"/>
        <v>NO</v>
      </c>
      <c r="AI694" t="str">
        <f t="shared" si="98"/>
        <v>SI</v>
      </c>
    </row>
    <row r="695" spans="6:35" ht="15.75" thickBot="1" x14ac:dyDescent="0.3">
      <c r="F695" s="499">
        <v>2</v>
      </c>
      <c r="G695" s="499">
        <v>16</v>
      </c>
      <c r="H695" s="498">
        <f t="shared" si="90"/>
        <v>0</v>
      </c>
      <c r="K695" s="498">
        <f t="shared" si="91"/>
        <v>0</v>
      </c>
      <c r="N695" s="498">
        <f t="shared" si="92"/>
        <v>2</v>
      </c>
      <c r="Q695" s="487">
        <f t="shared" si="93"/>
        <v>0</v>
      </c>
      <c r="W695">
        <f t="shared" si="94"/>
        <v>2</v>
      </c>
      <c r="Y695" s="497">
        <v>2</v>
      </c>
      <c r="Z695" s="497">
        <v>16</v>
      </c>
      <c r="AA695" s="491">
        <v>0</v>
      </c>
      <c r="AB695" s="490">
        <v>2</v>
      </c>
      <c r="AC695" s="489">
        <v>0</v>
      </c>
      <c r="AD695" s="488">
        <v>0</v>
      </c>
      <c r="AF695" t="str">
        <f t="shared" si="95"/>
        <v>SI</v>
      </c>
      <c r="AG695" t="str">
        <f t="shared" si="96"/>
        <v>NO</v>
      </c>
      <c r="AH695" t="str">
        <f t="shared" si="97"/>
        <v>NO</v>
      </c>
      <c r="AI695" t="str">
        <f t="shared" si="98"/>
        <v>SI</v>
      </c>
    </row>
    <row r="696" spans="6:35" ht="15.75" thickBot="1" x14ac:dyDescent="0.3">
      <c r="F696" s="499">
        <v>3</v>
      </c>
      <c r="G696" s="499">
        <v>16</v>
      </c>
      <c r="H696" s="498">
        <f t="shared" si="90"/>
        <v>0</v>
      </c>
      <c r="K696" s="498">
        <f t="shared" si="91"/>
        <v>0</v>
      </c>
      <c r="N696" s="498">
        <f t="shared" si="92"/>
        <v>3</v>
      </c>
      <c r="Q696" s="487">
        <f t="shared" si="93"/>
        <v>0</v>
      </c>
      <c r="W696">
        <f t="shared" si="94"/>
        <v>3</v>
      </c>
      <c r="Y696" s="497">
        <v>3</v>
      </c>
      <c r="Z696" s="497">
        <v>16</v>
      </c>
      <c r="AA696" s="491">
        <v>0</v>
      </c>
      <c r="AB696" s="490">
        <v>3</v>
      </c>
      <c r="AC696" s="489">
        <v>0</v>
      </c>
      <c r="AD696" s="488">
        <v>0</v>
      </c>
      <c r="AF696" t="str">
        <f t="shared" si="95"/>
        <v>SI</v>
      </c>
      <c r="AG696" t="str">
        <f t="shared" si="96"/>
        <v>NO</v>
      </c>
      <c r="AH696" t="str">
        <f t="shared" si="97"/>
        <v>NO</v>
      </c>
      <c r="AI696" t="str">
        <f t="shared" si="98"/>
        <v>SI</v>
      </c>
    </row>
    <row r="697" spans="6:35" ht="15.75" thickBot="1" x14ac:dyDescent="0.3">
      <c r="F697" s="499">
        <v>4</v>
      </c>
      <c r="G697" s="499">
        <v>16</v>
      </c>
      <c r="H697" s="498">
        <f t="shared" si="90"/>
        <v>0</v>
      </c>
      <c r="K697" s="498">
        <f t="shared" si="91"/>
        <v>0</v>
      </c>
      <c r="N697" s="498">
        <f t="shared" si="92"/>
        <v>4</v>
      </c>
      <c r="Q697" s="487">
        <f t="shared" si="93"/>
        <v>0</v>
      </c>
      <c r="W697">
        <f t="shared" si="94"/>
        <v>4</v>
      </c>
      <c r="Y697" s="497">
        <v>4</v>
      </c>
      <c r="Z697" s="497">
        <v>16</v>
      </c>
      <c r="AA697" s="491">
        <v>0</v>
      </c>
      <c r="AB697" s="490">
        <v>0</v>
      </c>
      <c r="AC697" s="489">
        <v>4</v>
      </c>
      <c r="AD697" s="488">
        <v>0</v>
      </c>
      <c r="AF697" t="str">
        <f t="shared" si="95"/>
        <v>SI</v>
      </c>
      <c r="AG697" t="str">
        <f t="shared" si="96"/>
        <v>SI</v>
      </c>
      <c r="AH697" t="str">
        <f t="shared" si="97"/>
        <v>SI</v>
      </c>
      <c r="AI697" t="str">
        <f t="shared" si="98"/>
        <v>SI</v>
      </c>
    </row>
    <row r="698" spans="6:35" ht="15.75" thickBot="1" x14ac:dyDescent="0.3">
      <c r="F698" s="499">
        <v>5</v>
      </c>
      <c r="G698" s="499">
        <v>16</v>
      </c>
      <c r="H698" s="498">
        <f t="shared" si="90"/>
        <v>0</v>
      </c>
      <c r="K698" s="498">
        <f t="shared" si="91"/>
        <v>0</v>
      </c>
      <c r="N698" s="498">
        <f t="shared" si="92"/>
        <v>4</v>
      </c>
      <c r="Q698" s="487">
        <f t="shared" si="93"/>
        <v>1</v>
      </c>
      <c r="W698">
        <f t="shared" si="94"/>
        <v>5</v>
      </c>
      <c r="Y698" s="497">
        <v>5</v>
      </c>
      <c r="Z698" s="497">
        <v>16</v>
      </c>
      <c r="AA698" s="491">
        <v>0</v>
      </c>
      <c r="AB698" s="490">
        <v>0</v>
      </c>
      <c r="AC698" s="489">
        <v>5</v>
      </c>
      <c r="AD698" s="488">
        <v>0</v>
      </c>
      <c r="AF698" t="str">
        <f t="shared" si="95"/>
        <v>SI</v>
      </c>
      <c r="AG698" t="str">
        <f t="shared" si="96"/>
        <v>SI</v>
      </c>
      <c r="AH698" t="str">
        <f t="shared" si="97"/>
        <v>NO</v>
      </c>
      <c r="AI698" t="str">
        <f t="shared" si="98"/>
        <v>NO</v>
      </c>
    </row>
    <row r="699" spans="6:35" ht="15.75" thickBot="1" x14ac:dyDescent="0.3">
      <c r="F699" s="499">
        <v>6</v>
      </c>
      <c r="G699" s="499">
        <v>16</v>
      </c>
      <c r="H699" s="498">
        <f t="shared" si="90"/>
        <v>0</v>
      </c>
      <c r="K699" s="498">
        <f t="shared" si="91"/>
        <v>0</v>
      </c>
      <c r="N699" s="498">
        <f t="shared" si="92"/>
        <v>4</v>
      </c>
      <c r="Q699" s="487">
        <f t="shared" si="93"/>
        <v>2</v>
      </c>
      <c r="W699">
        <f t="shared" si="94"/>
        <v>6</v>
      </c>
      <c r="Y699" s="497">
        <v>6</v>
      </c>
      <c r="Z699" s="497">
        <v>16</v>
      </c>
      <c r="AA699" s="491">
        <v>0</v>
      </c>
      <c r="AB699" s="490">
        <v>0</v>
      </c>
      <c r="AC699" s="489">
        <v>5</v>
      </c>
      <c r="AD699" s="488">
        <v>1</v>
      </c>
      <c r="AF699" t="str">
        <f t="shared" si="95"/>
        <v>SI</v>
      </c>
      <c r="AG699" t="str">
        <f t="shared" si="96"/>
        <v>SI</v>
      </c>
      <c r="AH699" t="str">
        <f t="shared" si="97"/>
        <v>NO</v>
      </c>
      <c r="AI699" t="str">
        <f t="shared" si="98"/>
        <v>NO</v>
      </c>
    </row>
    <row r="700" spans="6:35" ht="15.75" thickBot="1" x14ac:dyDescent="0.3">
      <c r="F700" s="499">
        <v>7</v>
      </c>
      <c r="G700" s="499">
        <v>16</v>
      </c>
      <c r="H700" s="498">
        <f t="shared" si="90"/>
        <v>0</v>
      </c>
      <c r="K700" s="498">
        <f t="shared" si="91"/>
        <v>0</v>
      </c>
      <c r="N700" s="498">
        <f t="shared" si="92"/>
        <v>4</v>
      </c>
      <c r="Q700" s="487">
        <f t="shared" si="93"/>
        <v>3</v>
      </c>
      <c r="W700">
        <f t="shared" si="94"/>
        <v>7</v>
      </c>
      <c r="Y700" s="497">
        <v>7</v>
      </c>
      <c r="Z700" s="497">
        <v>16</v>
      </c>
      <c r="AA700" s="491">
        <v>0</v>
      </c>
      <c r="AB700" s="490">
        <v>0</v>
      </c>
      <c r="AC700" s="489">
        <v>5</v>
      </c>
      <c r="AD700" s="488">
        <v>2</v>
      </c>
      <c r="AF700" t="str">
        <f t="shared" si="95"/>
        <v>SI</v>
      </c>
      <c r="AG700" t="str">
        <f t="shared" si="96"/>
        <v>SI</v>
      </c>
      <c r="AH700" t="str">
        <f t="shared" si="97"/>
        <v>NO</v>
      </c>
      <c r="AI700" t="str">
        <f t="shared" si="98"/>
        <v>NO</v>
      </c>
    </row>
    <row r="701" spans="6:35" ht="15.75" thickBot="1" x14ac:dyDescent="0.3">
      <c r="F701" s="499">
        <v>8</v>
      </c>
      <c r="G701" s="499">
        <v>16</v>
      </c>
      <c r="H701" s="498">
        <f t="shared" si="90"/>
        <v>0</v>
      </c>
      <c r="K701" s="498">
        <f t="shared" si="91"/>
        <v>0</v>
      </c>
      <c r="N701" s="498">
        <f t="shared" si="92"/>
        <v>4</v>
      </c>
      <c r="Q701" s="487">
        <f t="shared" si="93"/>
        <v>4</v>
      </c>
      <c r="W701">
        <f t="shared" si="94"/>
        <v>8</v>
      </c>
      <c r="Y701" s="497">
        <v>8</v>
      </c>
      <c r="Z701" s="497">
        <v>16</v>
      </c>
      <c r="AA701" s="491">
        <v>0</v>
      </c>
      <c r="AB701" s="490">
        <v>0</v>
      </c>
      <c r="AC701" s="489">
        <v>5</v>
      </c>
      <c r="AD701" s="488">
        <v>3</v>
      </c>
      <c r="AF701" t="str">
        <f t="shared" si="95"/>
        <v>SI</v>
      </c>
      <c r="AG701" t="str">
        <f t="shared" si="96"/>
        <v>SI</v>
      </c>
      <c r="AH701" t="str">
        <f t="shared" si="97"/>
        <v>NO</v>
      </c>
      <c r="AI701" t="str">
        <f t="shared" si="98"/>
        <v>NO</v>
      </c>
    </row>
    <row r="702" spans="6:35" ht="15.75" thickBot="1" x14ac:dyDescent="0.3">
      <c r="F702" s="499">
        <v>9</v>
      </c>
      <c r="G702" s="499">
        <v>16</v>
      </c>
      <c r="H702" s="498">
        <f t="shared" si="90"/>
        <v>0</v>
      </c>
      <c r="K702" s="498">
        <f t="shared" si="91"/>
        <v>0</v>
      </c>
      <c r="N702" s="498">
        <f t="shared" si="92"/>
        <v>4</v>
      </c>
      <c r="Q702" s="487">
        <f t="shared" si="93"/>
        <v>5</v>
      </c>
      <c r="W702">
        <f t="shared" si="94"/>
        <v>9</v>
      </c>
      <c r="Y702" s="497">
        <v>9</v>
      </c>
      <c r="Z702" s="497">
        <v>16</v>
      </c>
      <c r="AA702" s="491">
        <v>0</v>
      </c>
      <c r="AB702" s="490">
        <v>0</v>
      </c>
      <c r="AC702" s="489">
        <v>5</v>
      </c>
      <c r="AD702" s="488">
        <v>4</v>
      </c>
      <c r="AF702" t="str">
        <f t="shared" si="95"/>
        <v>SI</v>
      </c>
      <c r="AG702" t="str">
        <f t="shared" si="96"/>
        <v>SI</v>
      </c>
      <c r="AH702" t="str">
        <f t="shared" si="97"/>
        <v>NO</v>
      </c>
      <c r="AI702" t="str">
        <f t="shared" si="98"/>
        <v>NO</v>
      </c>
    </row>
    <row r="703" spans="6:35" ht="15.75" thickBot="1" x14ac:dyDescent="0.3">
      <c r="F703" s="499">
        <v>10</v>
      </c>
      <c r="G703" s="499">
        <v>16</v>
      </c>
      <c r="H703" s="498">
        <f t="shared" si="90"/>
        <v>0</v>
      </c>
      <c r="K703" s="498">
        <f t="shared" si="91"/>
        <v>0</v>
      </c>
      <c r="N703" s="498">
        <f t="shared" si="92"/>
        <v>4</v>
      </c>
      <c r="Q703" s="487">
        <f t="shared" si="93"/>
        <v>6</v>
      </c>
      <c r="W703">
        <f t="shared" si="94"/>
        <v>10</v>
      </c>
      <c r="Y703" s="497">
        <v>10</v>
      </c>
      <c r="Z703" s="497">
        <v>16</v>
      </c>
      <c r="AA703" s="491">
        <v>0</v>
      </c>
      <c r="AB703" s="490">
        <v>0</v>
      </c>
      <c r="AC703" s="489">
        <v>5</v>
      </c>
      <c r="AD703" s="488">
        <v>5</v>
      </c>
      <c r="AF703" t="str">
        <f t="shared" si="95"/>
        <v>SI</v>
      </c>
      <c r="AG703" t="str">
        <f t="shared" si="96"/>
        <v>SI</v>
      </c>
      <c r="AH703" t="str">
        <f t="shared" si="97"/>
        <v>NO</v>
      </c>
      <c r="AI703" t="str">
        <f t="shared" si="98"/>
        <v>NO</v>
      </c>
    </row>
    <row r="704" spans="6:35" ht="15.75" thickBot="1" x14ac:dyDescent="0.3">
      <c r="F704" s="499">
        <v>11</v>
      </c>
      <c r="G704" s="499">
        <v>16</v>
      </c>
      <c r="H704" s="498">
        <f t="shared" si="90"/>
        <v>0</v>
      </c>
      <c r="K704" s="498">
        <f t="shared" si="91"/>
        <v>0</v>
      </c>
      <c r="N704" s="498">
        <f t="shared" si="92"/>
        <v>4</v>
      </c>
      <c r="Q704" s="487">
        <f t="shared" si="93"/>
        <v>7</v>
      </c>
      <c r="W704">
        <f t="shared" si="94"/>
        <v>11</v>
      </c>
      <c r="Y704" s="497">
        <v>11</v>
      </c>
      <c r="Z704" s="497">
        <v>16</v>
      </c>
      <c r="AA704" s="491">
        <v>0</v>
      </c>
      <c r="AB704" s="490">
        <v>0</v>
      </c>
      <c r="AC704" s="489">
        <v>5</v>
      </c>
      <c r="AD704" s="488">
        <v>6</v>
      </c>
      <c r="AF704" t="str">
        <f t="shared" si="95"/>
        <v>SI</v>
      </c>
      <c r="AG704" t="str">
        <f t="shared" si="96"/>
        <v>SI</v>
      </c>
      <c r="AH704" t="str">
        <f t="shared" si="97"/>
        <v>NO</v>
      </c>
      <c r="AI704" t="str">
        <f t="shared" si="98"/>
        <v>NO</v>
      </c>
    </row>
    <row r="705" spans="6:35" ht="15.75" thickBot="1" x14ac:dyDescent="0.3">
      <c r="F705" s="499">
        <v>12</v>
      </c>
      <c r="G705" s="499">
        <v>16</v>
      </c>
      <c r="H705" s="498">
        <f t="shared" si="90"/>
        <v>0</v>
      </c>
      <c r="K705" s="498">
        <f t="shared" si="91"/>
        <v>0</v>
      </c>
      <c r="N705" s="498">
        <f t="shared" si="92"/>
        <v>4</v>
      </c>
      <c r="Q705" s="487">
        <f t="shared" si="93"/>
        <v>8</v>
      </c>
      <c r="W705">
        <f t="shared" si="94"/>
        <v>12</v>
      </c>
      <c r="Y705" s="497">
        <v>12</v>
      </c>
      <c r="Z705" s="497">
        <v>16</v>
      </c>
      <c r="AA705" s="491">
        <v>0</v>
      </c>
      <c r="AB705" s="490">
        <v>0</v>
      </c>
      <c r="AC705" s="489">
        <v>5</v>
      </c>
      <c r="AD705" s="488">
        <v>7</v>
      </c>
      <c r="AF705" t="str">
        <f t="shared" si="95"/>
        <v>SI</v>
      </c>
      <c r="AG705" t="str">
        <f t="shared" si="96"/>
        <v>SI</v>
      </c>
      <c r="AH705" t="str">
        <f t="shared" si="97"/>
        <v>NO</v>
      </c>
      <c r="AI705" t="str">
        <f t="shared" si="98"/>
        <v>NO</v>
      </c>
    </row>
    <row r="706" spans="6:35" ht="15.75" thickBot="1" x14ac:dyDescent="0.3">
      <c r="F706" s="499">
        <v>13</v>
      </c>
      <c r="G706" s="499">
        <v>16</v>
      </c>
      <c r="H706" s="498">
        <f t="shared" si="90"/>
        <v>0</v>
      </c>
      <c r="K706" s="498">
        <f t="shared" si="91"/>
        <v>0</v>
      </c>
      <c r="N706" s="498">
        <f t="shared" si="92"/>
        <v>4</v>
      </c>
      <c r="Q706" s="487">
        <f t="shared" si="93"/>
        <v>9</v>
      </c>
      <c r="W706">
        <f t="shared" si="94"/>
        <v>13</v>
      </c>
      <c r="Y706" s="497">
        <v>13</v>
      </c>
      <c r="Z706" s="497">
        <v>16</v>
      </c>
      <c r="AA706" s="491">
        <v>0</v>
      </c>
      <c r="AB706" s="490">
        <v>0</v>
      </c>
      <c r="AC706" s="489">
        <v>5</v>
      </c>
      <c r="AD706" s="488">
        <v>8</v>
      </c>
      <c r="AF706" t="str">
        <f t="shared" si="95"/>
        <v>SI</v>
      </c>
      <c r="AG706" t="str">
        <f t="shared" si="96"/>
        <v>SI</v>
      </c>
      <c r="AH706" t="str">
        <f t="shared" si="97"/>
        <v>NO</v>
      </c>
      <c r="AI706" t="str">
        <f t="shared" si="98"/>
        <v>NO</v>
      </c>
    </row>
    <row r="707" spans="6:35" ht="15.75" thickBot="1" x14ac:dyDescent="0.3">
      <c r="F707" s="499">
        <v>14</v>
      </c>
      <c r="G707" s="499">
        <v>16</v>
      </c>
      <c r="H707" s="498">
        <f t="shared" si="90"/>
        <v>0</v>
      </c>
      <c r="K707" s="498">
        <f t="shared" si="91"/>
        <v>0</v>
      </c>
      <c r="N707" s="498">
        <f t="shared" si="92"/>
        <v>4</v>
      </c>
      <c r="Q707" s="487">
        <f t="shared" si="93"/>
        <v>10</v>
      </c>
      <c r="W707">
        <f t="shared" si="94"/>
        <v>14</v>
      </c>
      <c r="Y707" s="497">
        <v>14</v>
      </c>
      <c r="Z707" s="497">
        <v>16</v>
      </c>
      <c r="AA707" s="491">
        <v>0</v>
      </c>
      <c r="AB707" s="490">
        <v>0</v>
      </c>
      <c r="AC707" s="489">
        <v>5</v>
      </c>
      <c r="AD707" s="488">
        <v>9</v>
      </c>
      <c r="AF707" t="str">
        <f t="shared" si="95"/>
        <v>SI</v>
      </c>
      <c r="AG707" t="str">
        <f t="shared" si="96"/>
        <v>SI</v>
      </c>
      <c r="AH707" t="str">
        <f t="shared" si="97"/>
        <v>NO</v>
      </c>
      <c r="AI707" t="str">
        <f t="shared" si="98"/>
        <v>NO</v>
      </c>
    </row>
    <row r="708" spans="6:35" ht="15.75" thickBot="1" x14ac:dyDescent="0.3">
      <c r="F708" s="499">
        <v>15</v>
      </c>
      <c r="G708" s="499">
        <v>16</v>
      </c>
      <c r="H708" s="498">
        <f t="shared" si="90"/>
        <v>0</v>
      </c>
      <c r="K708" s="498">
        <f t="shared" si="91"/>
        <v>0</v>
      </c>
      <c r="N708" s="498">
        <f t="shared" si="92"/>
        <v>4</v>
      </c>
      <c r="Q708" s="487">
        <f t="shared" si="93"/>
        <v>11</v>
      </c>
      <c r="W708">
        <f t="shared" si="94"/>
        <v>15</v>
      </c>
      <c r="Y708" s="497">
        <v>15</v>
      </c>
      <c r="Z708" s="497">
        <v>16</v>
      </c>
      <c r="AA708" s="491">
        <v>0</v>
      </c>
      <c r="AB708" s="490">
        <v>0</v>
      </c>
      <c r="AC708" s="489">
        <v>5</v>
      </c>
      <c r="AD708" s="488">
        <v>10</v>
      </c>
      <c r="AF708" t="str">
        <f t="shared" si="95"/>
        <v>SI</v>
      </c>
      <c r="AG708" t="str">
        <f t="shared" si="96"/>
        <v>SI</v>
      </c>
      <c r="AH708" t="str">
        <f t="shared" si="97"/>
        <v>NO</v>
      </c>
      <c r="AI708" t="str">
        <f t="shared" si="98"/>
        <v>NO</v>
      </c>
    </row>
    <row r="709" spans="6:35" ht="15.75" thickBot="1" x14ac:dyDescent="0.3">
      <c r="F709" s="499">
        <v>16</v>
      </c>
      <c r="G709" s="499">
        <v>16</v>
      </c>
      <c r="H709" s="498">
        <f t="shared" si="90"/>
        <v>0</v>
      </c>
      <c r="K709" s="498">
        <f t="shared" si="91"/>
        <v>0</v>
      </c>
      <c r="N709" s="498">
        <f t="shared" si="92"/>
        <v>4</v>
      </c>
      <c r="Q709" s="487">
        <f t="shared" si="93"/>
        <v>12</v>
      </c>
      <c r="W709">
        <f t="shared" si="94"/>
        <v>16</v>
      </c>
      <c r="Y709" s="497">
        <v>16</v>
      </c>
      <c r="Z709" s="497">
        <v>16</v>
      </c>
      <c r="AA709" s="491">
        <v>0</v>
      </c>
      <c r="AB709" s="490">
        <v>0</v>
      </c>
      <c r="AC709" s="489">
        <v>5</v>
      </c>
      <c r="AD709" s="488">
        <v>11</v>
      </c>
      <c r="AF709" t="str">
        <f t="shared" si="95"/>
        <v>SI</v>
      </c>
      <c r="AG709" t="str">
        <f t="shared" si="96"/>
        <v>SI</v>
      </c>
      <c r="AH709" t="str">
        <f t="shared" si="97"/>
        <v>NO</v>
      </c>
      <c r="AI709" t="str">
        <f t="shared" si="98"/>
        <v>NO</v>
      </c>
    </row>
    <row r="710" spans="6:35" ht="15.75" thickBot="1" x14ac:dyDescent="0.3">
      <c r="F710" s="499">
        <v>17</v>
      </c>
      <c r="G710" s="499">
        <v>16</v>
      </c>
      <c r="H710" s="498">
        <f t="shared" si="90"/>
        <v>0</v>
      </c>
      <c r="K710" s="498">
        <f t="shared" si="91"/>
        <v>0</v>
      </c>
      <c r="N710" s="498">
        <f t="shared" si="92"/>
        <v>4</v>
      </c>
      <c r="Q710" s="487">
        <f t="shared" si="93"/>
        <v>13</v>
      </c>
      <c r="W710">
        <f t="shared" si="94"/>
        <v>17</v>
      </c>
      <c r="Y710" s="497">
        <v>17</v>
      </c>
      <c r="Z710" s="497">
        <v>16</v>
      </c>
      <c r="AA710" s="491">
        <v>0</v>
      </c>
      <c r="AB710" s="490">
        <v>0</v>
      </c>
      <c r="AC710" s="489">
        <v>5</v>
      </c>
      <c r="AD710" s="488">
        <v>12</v>
      </c>
      <c r="AF710" t="str">
        <f t="shared" si="95"/>
        <v>SI</v>
      </c>
      <c r="AG710" t="str">
        <f t="shared" si="96"/>
        <v>SI</v>
      </c>
      <c r="AH710" t="str">
        <f t="shared" si="97"/>
        <v>NO</v>
      </c>
      <c r="AI710" t="str">
        <f t="shared" si="98"/>
        <v>NO</v>
      </c>
    </row>
    <row r="711" spans="6:35" ht="15.75" thickBot="1" x14ac:dyDescent="0.3">
      <c r="F711" s="499">
        <v>18</v>
      </c>
      <c r="G711" s="499">
        <v>16</v>
      </c>
      <c r="H711" s="498">
        <f t="shared" si="90"/>
        <v>0</v>
      </c>
      <c r="K711" s="498">
        <f t="shared" si="91"/>
        <v>0</v>
      </c>
      <c r="N711" s="498">
        <f t="shared" si="92"/>
        <v>4</v>
      </c>
      <c r="Q711" s="487">
        <f t="shared" si="93"/>
        <v>14</v>
      </c>
      <c r="W711">
        <f t="shared" si="94"/>
        <v>18</v>
      </c>
      <c r="Y711" s="497">
        <v>18</v>
      </c>
      <c r="Z711" s="497">
        <v>16</v>
      </c>
      <c r="AA711" s="491">
        <v>0</v>
      </c>
      <c r="AB711" s="490">
        <v>0</v>
      </c>
      <c r="AC711" s="489">
        <v>5</v>
      </c>
      <c r="AD711" s="488">
        <v>13</v>
      </c>
      <c r="AF711" t="str">
        <f t="shared" si="95"/>
        <v>SI</v>
      </c>
      <c r="AG711" t="str">
        <f t="shared" si="96"/>
        <v>SI</v>
      </c>
      <c r="AH711" t="str">
        <f t="shared" si="97"/>
        <v>NO</v>
      </c>
      <c r="AI711" t="str">
        <f t="shared" si="98"/>
        <v>NO</v>
      </c>
    </row>
    <row r="712" spans="6:35" ht="15.75" thickBot="1" x14ac:dyDescent="0.3">
      <c r="F712" s="499">
        <v>19</v>
      </c>
      <c r="G712" s="499">
        <v>16</v>
      </c>
      <c r="H712" s="498">
        <f t="shared" si="90"/>
        <v>0</v>
      </c>
      <c r="K712" s="498">
        <f t="shared" si="91"/>
        <v>0</v>
      </c>
      <c r="N712" s="498">
        <f t="shared" si="92"/>
        <v>4</v>
      </c>
      <c r="Q712" s="487">
        <f t="shared" si="93"/>
        <v>15</v>
      </c>
      <c r="W712">
        <f t="shared" si="94"/>
        <v>19</v>
      </c>
      <c r="Y712" s="497">
        <v>19</v>
      </c>
      <c r="Z712" s="497">
        <v>16</v>
      </c>
      <c r="AA712" s="491">
        <v>0</v>
      </c>
      <c r="AB712" s="490">
        <v>0</v>
      </c>
      <c r="AC712" s="489">
        <v>5</v>
      </c>
      <c r="AD712" s="488">
        <v>14</v>
      </c>
      <c r="AF712" t="str">
        <f t="shared" si="95"/>
        <v>SI</v>
      </c>
      <c r="AG712" t="str">
        <f t="shared" si="96"/>
        <v>SI</v>
      </c>
      <c r="AH712" t="str">
        <f t="shared" si="97"/>
        <v>NO</v>
      </c>
      <c r="AI712" t="str">
        <f t="shared" si="98"/>
        <v>NO</v>
      </c>
    </row>
    <row r="713" spans="6:35" ht="15.75" thickBot="1" x14ac:dyDescent="0.3">
      <c r="F713" s="499">
        <v>20</v>
      </c>
      <c r="G713" s="499">
        <v>16</v>
      </c>
      <c r="H713" s="498">
        <f t="shared" si="90"/>
        <v>0</v>
      </c>
      <c r="K713" s="498">
        <f t="shared" si="91"/>
        <v>0</v>
      </c>
      <c r="N713" s="498">
        <f t="shared" si="92"/>
        <v>4</v>
      </c>
      <c r="Q713" s="487">
        <f t="shared" si="93"/>
        <v>16</v>
      </c>
      <c r="W713">
        <f t="shared" si="94"/>
        <v>20</v>
      </c>
      <c r="Y713" s="497">
        <v>20</v>
      </c>
      <c r="Z713" s="497">
        <v>16</v>
      </c>
      <c r="AA713" s="491">
        <v>0</v>
      </c>
      <c r="AB713" s="490">
        <v>0</v>
      </c>
      <c r="AC713" s="489">
        <v>5</v>
      </c>
      <c r="AD713" s="488">
        <v>15</v>
      </c>
      <c r="AF713" t="str">
        <f t="shared" si="95"/>
        <v>SI</v>
      </c>
      <c r="AG713" t="str">
        <f t="shared" si="96"/>
        <v>SI</v>
      </c>
      <c r="AH713" t="str">
        <f t="shared" si="97"/>
        <v>NO</v>
      </c>
      <c r="AI713" t="str">
        <f t="shared" si="98"/>
        <v>NO</v>
      </c>
    </row>
    <row r="714" spans="6:35" ht="15.75" thickBot="1" x14ac:dyDescent="0.3">
      <c r="F714" s="499">
        <v>21</v>
      </c>
      <c r="G714" s="499">
        <v>16</v>
      </c>
      <c r="H714" s="498">
        <f t="shared" si="90"/>
        <v>0</v>
      </c>
      <c r="K714" s="498">
        <f t="shared" si="91"/>
        <v>0</v>
      </c>
      <c r="N714" s="498">
        <f t="shared" si="92"/>
        <v>4</v>
      </c>
      <c r="Q714" s="487">
        <f t="shared" si="93"/>
        <v>17</v>
      </c>
      <c r="W714">
        <f t="shared" si="94"/>
        <v>21</v>
      </c>
      <c r="Y714" s="497">
        <v>21</v>
      </c>
      <c r="Z714" s="497">
        <v>16</v>
      </c>
      <c r="AA714" s="491">
        <v>0</v>
      </c>
      <c r="AB714" s="490">
        <v>0</v>
      </c>
      <c r="AC714" s="489">
        <v>5</v>
      </c>
      <c r="AD714" s="488">
        <v>16</v>
      </c>
      <c r="AF714" t="str">
        <f t="shared" si="95"/>
        <v>SI</v>
      </c>
      <c r="AG714" t="str">
        <f t="shared" si="96"/>
        <v>SI</v>
      </c>
      <c r="AH714" t="str">
        <f t="shared" si="97"/>
        <v>NO</v>
      </c>
      <c r="AI714" t="str">
        <f t="shared" si="98"/>
        <v>NO</v>
      </c>
    </row>
    <row r="715" spans="6:35" ht="15.75" thickBot="1" x14ac:dyDescent="0.3">
      <c r="F715" s="499">
        <v>22</v>
      </c>
      <c r="G715" s="499">
        <v>16</v>
      </c>
      <c r="H715" s="498">
        <f t="shared" ref="H715:H778" si="99">IF(G715&lt;3,
IF(G715+F715&lt;=3,F715,3-G715),
0)</f>
        <v>0</v>
      </c>
      <c r="K715" s="498">
        <f t="shared" ref="K715:K778" si="100">IF(AND(G715&gt;=3,G715&lt;15),
IF(G715+F715&lt;=15,F715,15-G715),
IF(AND(G715&lt;3,G715+F715&gt;3),IF(F715-H715&lt;=12,F715-H715,12),0) )</f>
        <v>0</v>
      </c>
      <c r="N715" s="498">
        <f t="shared" ref="N715:N778" si="101">IF(AND(G715&gt;=15,G715&lt;20),
IF(G715+F715&lt;=20,F715,20-G715),
IF(AND(G715&lt;15,G715+F715&gt;15),       IF((F715-H715-K715)&lt;=5,   F715-H715-K715,5    ),0)  )</f>
        <v>4</v>
      </c>
      <c r="Q715" s="487">
        <f t="shared" ref="Q715:Q778" si="102">IF(AND(G715&gt;=20),
IF(F715&gt;30,30,F715),
IF(AND(G715&lt;20,G715+F715&gt;20),IF((F715-H715-K715-N715)&gt;=(30-H715-K715-N715),30-H715-K715-N715,F715-H715-K715-N715),0))</f>
        <v>18</v>
      </c>
      <c r="W715">
        <f t="shared" ref="W715:W778" si="103">SUM(H715+K715+N715+Q715)</f>
        <v>22</v>
      </c>
      <c r="Y715" s="497">
        <v>22</v>
      </c>
      <c r="Z715" s="497">
        <v>16</v>
      </c>
      <c r="AA715" s="491">
        <v>0</v>
      </c>
      <c r="AB715" s="490">
        <v>0</v>
      </c>
      <c r="AC715" s="489">
        <v>5</v>
      </c>
      <c r="AD715" s="488">
        <v>17</v>
      </c>
      <c r="AF715" t="str">
        <f t="shared" ref="AF715:AF778" si="104">IF(AA715=H715,"SI","NO")</f>
        <v>SI</v>
      </c>
      <c r="AG715" t="str">
        <f t="shared" ref="AG715:AG778" si="105">IF(K715=AB715,"SI","NO")</f>
        <v>SI</v>
      </c>
      <c r="AH715" t="str">
        <f t="shared" ref="AH715:AH778" si="106">IF(N715=AC715,"SI","NO")</f>
        <v>NO</v>
      </c>
      <c r="AI715" t="str">
        <f t="shared" ref="AI715:AI778" si="107">IF(Q715=AD715,"SI","NO")</f>
        <v>NO</v>
      </c>
    </row>
    <row r="716" spans="6:35" ht="15.75" thickBot="1" x14ac:dyDescent="0.3">
      <c r="F716" s="499">
        <v>23</v>
      </c>
      <c r="G716" s="499">
        <v>16</v>
      </c>
      <c r="H716" s="498">
        <f t="shared" si="99"/>
        <v>0</v>
      </c>
      <c r="K716" s="498">
        <f t="shared" si="100"/>
        <v>0</v>
      </c>
      <c r="N716" s="498">
        <f t="shared" si="101"/>
        <v>4</v>
      </c>
      <c r="Q716" s="487">
        <f t="shared" si="102"/>
        <v>19</v>
      </c>
      <c r="W716">
        <f t="shared" si="103"/>
        <v>23</v>
      </c>
      <c r="Y716" s="497">
        <v>23</v>
      </c>
      <c r="Z716" s="497">
        <v>16</v>
      </c>
      <c r="AA716" s="491">
        <v>0</v>
      </c>
      <c r="AB716" s="490">
        <v>0</v>
      </c>
      <c r="AC716" s="489">
        <v>5</v>
      </c>
      <c r="AD716" s="488">
        <v>18</v>
      </c>
      <c r="AF716" t="str">
        <f t="shared" si="104"/>
        <v>SI</v>
      </c>
      <c r="AG716" t="str">
        <f t="shared" si="105"/>
        <v>SI</v>
      </c>
      <c r="AH716" t="str">
        <f t="shared" si="106"/>
        <v>NO</v>
      </c>
      <c r="AI716" t="str">
        <f t="shared" si="107"/>
        <v>NO</v>
      </c>
    </row>
    <row r="717" spans="6:35" ht="15.75" thickBot="1" x14ac:dyDescent="0.3">
      <c r="F717" s="499">
        <v>24</v>
      </c>
      <c r="G717" s="499">
        <v>16</v>
      </c>
      <c r="H717" s="498">
        <f t="shared" si="99"/>
        <v>0</v>
      </c>
      <c r="K717" s="498">
        <f t="shared" si="100"/>
        <v>0</v>
      </c>
      <c r="N717" s="498">
        <f t="shared" si="101"/>
        <v>4</v>
      </c>
      <c r="Q717" s="487">
        <f t="shared" si="102"/>
        <v>20</v>
      </c>
      <c r="W717">
        <f t="shared" si="103"/>
        <v>24</v>
      </c>
      <c r="Y717" s="497">
        <v>24</v>
      </c>
      <c r="Z717" s="497">
        <v>16</v>
      </c>
      <c r="AA717" s="491">
        <v>0</v>
      </c>
      <c r="AB717" s="490">
        <v>0</v>
      </c>
      <c r="AC717" s="489">
        <v>5</v>
      </c>
      <c r="AD717" s="488">
        <v>19</v>
      </c>
      <c r="AF717" t="str">
        <f t="shared" si="104"/>
        <v>SI</v>
      </c>
      <c r="AG717" t="str">
        <f t="shared" si="105"/>
        <v>SI</v>
      </c>
      <c r="AH717" t="str">
        <f t="shared" si="106"/>
        <v>NO</v>
      </c>
      <c r="AI717" t="str">
        <f t="shared" si="107"/>
        <v>NO</v>
      </c>
    </row>
    <row r="718" spans="6:35" ht="15.75" thickBot="1" x14ac:dyDescent="0.3">
      <c r="F718" s="499">
        <v>25</v>
      </c>
      <c r="G718" s="499">
        <v>16</v>
      </c>
      <c r="H718" s="498">
        <f t="shared" si="99"/>
        <v>0</v>
      </c>
      <c r="K718" s="498">
        <f t="shared" si="100"/>
        <v>0</v>
      </c>
      <c r="N718" s="498">
        <f t="shared" si="101"/>
        <v>4</v>
      </c>
      <c r="Q718" s="487">
        <f t="shared" si="102"/>
        <v>21</v>
      </c>
      <c r="W718">
        <f t="shared" si="103"/>
        <v>25</v>
      </c>
      <c r="Y718" s="497">
        <v>25</v>
      </c>
      <c r="Z718" s="497">
        <v>16</v>
      </c>
      <c r="AA718" s="491">
        <v>0</v>
      </c>
      <c r="AB718" s="490">
        <v>0</v>
      </c>
      <c r="AC718" s="489">
        <v>5</v>
      </c>
      <c r="AD718" s="488">
        <v>20</v>
      </c>
      <c r="AF718" t="str">
        <f t="shared" si="104"/>
        <v>SI</v>
      </c>
      <c r="AG718" t="str">
        <f t="shared" si="105"/>
        <v>SI</v>
      </c>
      <c r="AH718" t="str">
        <f t="shared" si="106"/>
        <v>NO</v>
      </c>
      <c r="AI718" t="str">
        <f t="shared" si="107"/>
        <v>NO</v>
      </c>
    </row>
    <row r="719" spans="6:35" ht="15.75" thickBot="1" x14ac:dyDescent="0.3">
      <c r="F719" s="499">
        <v>26</v>
      </c>
      <c r="G719" s="499">
        <v>16</v>
      </c>
      <c r="H719" s="498">
        <f t="shared" si="99"/>
        <v>0</v>
      </c>
      <c r="K719" s="498">
        <f t="shared" si="100"/>
        <v>0</v>
      </c>
      <c r="N719" s="498">
        <f t="shared" si="101"/>
        <v>4</v>
      </c>
      <c r="Q719" s="487">
        <f t="shared" si="102"/>
        <v>22</v>
      </c>
      <c r="W719">
        <f t="shared" si="103"/>
        <v>26</v>
      </c>
      <c r="Y719" s="497">
        <v>26</v>
      </c>
      <c r="Z719" s="497">
        <v>16</v>
      </c>
      <c r="AA719" s="491">
        <v>0</v>
      </c>
      <c r="AB719" s="490">
        <v>0</v>
      </c>
      <c r="AC719" s="489">
        <v>5</v>
      </c>
      <c r="AD719" s="488">
        <v>21</v>
      </c>
      <c r="AF719" t="str">
        <f t="shared" si="104"/>
        <v>SI</v>
      </c>
      <c r="AG719" t="str">
        <f t="shared" si="105"/>
        <v>SI</v>
      </c>
      <c r="AH719" t="str">
        <f t="shared" si="106"/>
        <v>NO</v>
      </c>
      <c r="AI719" t="str">
        <f t="shared" si="107"/>
        <v>NO</v>
      </c>
    </row>
    <row r="720" spans="6:35" ht="15.75" thickBot="1" x14ac:dyDescent="0.3">
      <c r="F720" s="499">
        <v>27</v>
      </c>
      <c r="G720" s="499">
        <v>16</v>
      </c>
      <c r="H720" s="498">
        <f t="shared" si="99"/>
        <v>0</v>
      </c>
      <c r="K720" s="498">
        <f t="shared" si="100"/>
        <v>0</v>
      </c>
      <c r="N720" s="498">
        <f t="shared" si="101"/>
        <v>4</v>
      </c>
      <c r="Q720" s="487">
        <f t="shared" si="102"/>
        <v>23</v>
      </c>
      <c r="W720">
        <f t="shared" si="103"/>
        <v>27</v>
      </c>
      <c r="Y720" s="497">
        <v>27</v>
      </c>
      <c r="Z720" s="497">
        <v>16</v>
      </c>
      <c r="AA720" s="491">
        <v>0</v>
      </c>
      <c r="AB720" s="490">
        <v>0</v>
      </c>
      <c r="AC720" s="489">
        <v>5</v>
      </c>
      <c r="AD720" s="488">
        <v>22</v>
      </c>
      <c r="AF720" t="str">
        <f t="shared" si="104"/>
        <v>SI</v>
      </c>
      <c r="AG720" t="str">
        <f t="shared" si="105"/>
        <v>SI</v>
      </c>
      <c r="AH720" t="str">
        <f t="shared" si="106"/>
        <v>NO</v>
      </c>
      <c r="AI720" t="str">
        <f t="shared" si="107"/>
        <v>NO</v>
      </c>
    </row>
    <row r="721" spans="6:35" ht="15.75" thickBot="1" x14ac:dyDescent="0.3">
      <c r="F721" s="499">
        <v>28</v>
      </c>
      <c r="G721" s="499">
        <v>16</v>
      </c>
      <c r="H721" s="498">
        <f t="shared" si="99"/>
        <v>0</v>
      </c>
      <c r="K721" s="498">
        <f t="shared" si="100"/>
        <v>0</v>
      </c>
      <c r="N721" s="498">
        <f t="shared" si="101"/>
        <v>4</v>
      </c>
      <c r="Q721" s="487">
        <f t="shared" si="102"/>
        <v>24</v>
      </c>
      <c r="W721">
        <f t="shared" si="103"/>
        <v>28</v>
      </c>
      <c r="Y721" s="497">
        <v>28</v>
      </c>
      <c r="Z721" s="497">
        <v>16</v>
      </c>
      <c r="AA721" s="491">
        <v>0</v>
      </c>
      <c r="AB721" s="490">
        <v>0</v>
      </c>
      <c r="AC721" s="489">
        <v>5</v>
      </c>
      <c r="AD721" s="488">
        <v>23</v>
      </c>
      <c r="AF721" t="str">
        <f t="shared" si="104"/>
        <v>SI</v>
      </c>
      <c r="AG721" t="str">
        <f t="shared" si="105"/>
        <v>SI</v>
      </c>
      <c r="AH721" t="str">
        <f t="shared" si="106"/>
        <v>NO</v>
      </c>
      <c r="AI721" t="str">
        <f t="shared" si="107"/>
        <v>NO</v>
      </c>
    </row>
    <row r="722" spans="6:35" ht="15.75" thickBot="1" x14ac:dyDescent="0.3">
      <c r="F722" s="499">
        <v>29</v>
      </c>
      <c r="G722" s="499">
        <v>16</v>
      </c>
      <c r="H722" s="498">
        <f t="shared" si="99"/>
        <v>0</v>
      </c>
      <c r="K722" s="498">
        <f t="shared" si="100"/>
        <v>0</v>
      </c>
      <c r="N722" s="498">
        <f t="shared" si="101"/>
        <v>4</v>
      </c>
      <c r="Q722" s="487">
        <f t="shared" si="102"/>
        <v>25</v>
      </c>
      <c r="W722">
        <f t="shared" si="103"/>
        <v>29</v>
      </c>
      <c r="Y722" s="497">
        <v>29</v>
      </c>
      <c r="Z722" s="497">
        <v>16</v>
      </c>
      <c r="AA722" s="491">
        <v>0</v>
      </c>
      <c r="AB722" s="490">
        <v>0</v>
      </c>
      <c r="AC722" s="489">
        <v>5</v>
      </c>
      <c r="AD722" s="488">
        <v>24</v>
      </c>
      <c r="AF722" t="str">
        <f t="shared" si="104"/>
        <v>SI</v>
      </c>
      <c r="AG722" t="str">
        <f t="shared" si="105"/>
        <v>SI</v>
      </c>
      <c r="AH722" t="str">
        <f t="shared" si="106"/>
        <v>NO</v>
      </c>
      <c r="AI722" t="str">
        <f t="shared" si="107"/>
        <v>NO</v>
      </c>
    </row>
    <row r="723" spans="6:35" ht="15.75" thickBot="1" x14ac:dyDescent="0.3">
      <c r="F723" s="499">
        <v>30</v>
      </c>
      <c r="G723" s="499">
        <v>16</v>
      </c>
      <c r="H723" s="498">
        <f t="shared" si="99"/>
        <v>0</v>
      </c>
      <c r="K723" s="498">
        <f t="shared" si="100"/>
        <v>0</v>
      </c>
      <c r="N723" s="498">
        <f t="shared" si="101"/>
        <v>4</v>
      </c>
      <c r="Q723" s="487">
        <f t="shared" si="102"/>
        <v>26</v>
      </c>
      <c r="W723">
        <f t="shared" si="103"/>
        <v>30</v>
      </c>
      <c r="Y723" s="497">
        <v>30</v>
      </c>
      <c r="Z723" s="497">
        <v>16</v>
      </c>
      <c r="AA723" s="491">
        <v>0</v>
      </c>
      <c r="AB723" s="490">
        <v>0</v>
      </c>
      <c r="AC723" s="489">
        <v>5</v>
      </c>
      <c r="AD723" s="488">
        <v>25</v>
      </c>
      <c r="AF723" t="str">
        <f t="shared" si="104"/>
        <v>SI</v>
      </c>
      <c r="AG723" t="str">
        <f t="shared" si="105"/>
        <v>SI</v>
      </c>
      <c r="AH723" t="str">
        <f t="shared" si="106"/>
        <v>NO</v>
      </c>
      <c r="AI723" t="str">
        <f t="shared" si="107"/>
        <v>NO</v>
      </c>
    </row>
    <row r="724" spans="6:35" ht="15.75" thickBot="1" x14ac:dyDescent="0.3">
      <c r="F724" s="499">
        <v>31</v>
      </c>
      <c r="G724" s="499">
        <v>16</v>
      </c>
      <c r="H724" s="498">
        <f t="shared" si="99"/>
        <v>0</v>
      </c>
      <c r="K724" s="498">
        <f t="shared" si="100"/>
        <v>0</v>
      </c>
      <c r="N724" s="498">
        <f t="shared" si="101"/>
        <v>4</v>
      </c>
      <c r="Q724" s="487">
        <f t="shared" si="102"/>
        <v>26</v>
      </c>
      <c r="W724">
        <f t="shared" si="103"/>
        <v>30</v>
      </c>
      <c r="Y724" s="497">
        <v>31</v>
      </c>
      <c r="Z724" s="497">
        <v>16</v>
      </c>
      <c r="AA724" s="491">
        <v>0</v>
      </c>
      <c r="AB724" s="490">
        <v>0</v>
      </c>
      <c r="AC724" s="489">
        <v>5</v>
      </c>
      <c r="AD724" s="488">
        <v>26</v>
      </c>
      <c r="AF724" t="str">
        <f t="shared" si="104"/>
        <v>SI</v>
      </c>
      <c r="AG724" t="str">
        <f t="shared" si="105"/>
        <v>SI</v>
      </c>
      <c r="AH724" t="str">
        <f t="shared" si="106"/>
        <v>NO</v>
      </c>
      <c r="AI724" t="str">
        <f t="shared" si="107"/>
        <v>SI</v>
      </c>
    </row>
    <row r="725" spans="6:35" ht="15.75" thickBot="1" x14ac:dyDescent="0.3">
      <c r="F725" s="499">
        <v>32</v>
      </c>
      <c r="G725" s="499">
        <v>16</v>
      </c>
      <c r="H725" s="498">
        <f t="shared" si="99"/>
        <v>0</v>
      </c>
      <c r="K725" s="498">
        <f t="shared" si="100"/>
        <v>0</v>
      </c>
      <c r="N725" s="498">
        <f t="shared" si="101"/>
        <v>4</v>
      </c>
      <c r="Q725" s="487">
        <f t="shared" si="102"/>
        <v>26</v>
      </c>
      <c r="W725">
        <f t="shared" si="103"/>
        <v>30</v>
      </c>
      <c r="Y725" s="497">
        <v>32</v>
      </c>
      <c r="Z725" s="497">
        <v>16</v>
      </c>
      <c r="AA725" s="491">
        <v>0</v>
      </c>
      <c r="AB725" s="490">
        <v>0</v>
      </c>
      <c r="AC725" s="489">
        <v>5</v>
      </c>
      <c r="AD725" s="488">
        <v>27</v>
      </c>
      <c r="AF725" t="str">
        <f t="shared" si="104"/>
        <v>SI</v>
      </c>
      <c r="AG725" t="str">
        <f t="shared" si="105"/>
        <v>SI</v>
      </c>
      <c r="AH725" t="str">
        <f t="shared" si="106"/>
        <v>NO</v>
      </c>
      <c r="AI725" t="str">
        <f t="shared" si="107"/>
        <v>NO</v>
      </c>
    </row>
    <row r="726" spans="6:35" ht="15.75" thickBot="1" x14ac:dyDescent="0.3">
      <c r="F726" s="499">
        <v>33</v>
      </c>
      <c r="G726" s="499">
        <v>16</v>
      </c>
      <c r="H726" s="498">
        <f t="shared" si="99"/>
        <v>0</v>
      </c>
      <c r="K726" s="498">
        <f t="shared" si="100"/>
        <v>0</v>
      </c>
      <c r="N726" s="498">
        <f t="shared" si="101"/>
        <v>4</v>
      </c>
      <c r="Q726" s="487">
        <f t="shared" si="102"/>
        <v>26</v>
      </c>
      <c r="W726">
        <f t="shared" si="103"/>
        <v>30</v>
      </c>
      <c r="Y726" s="497">
        <v>33</v>
      </c>
      <c r="Z726" s="497">
        <v>16</v>
      </c>
      <c r="AA726" s="491">
        <v>0</v>
      </c>
      <c r="AB726" s="490">
        <v>0</v>
      </c>
      <c r="AC726" s="489">
        <v>5</v>
      </c>
      <c r="AD726" s="488">
        <v>28</v>
      </c>
      <c r="AF726" t="str">
        <f t="shared" si="104"/>
        <v>SI</v>
      </c>
      <c r="AG726" t="str">
        <f t="shared" si="105"/>
        <v>SI</v>
      </c>
      <c r="AH726" t="str">
        <f t="shared" si="106"/>
        <v>NO</v>
      </c>
      <c r="AI726" t="str">
        <f t="shared" si="107"/>
        <v>NO</v>
      </c>
    </row>
    <row r="727" spans="6:35" ht="15.75" thickBot="1" x14ac:dyDescent="0.3">
      <c r="F727" s="496">
        <v>34</v>
      </c>
      <c r="G727" s="496">
        <v>16</v>
      </c>
      <c r="H727" s="495">
        <f t="shared" si="99"/>
        <v>0</v>
      </c>
      <c r="I727" s="494"/>
      <c r="J727" s="494"/>
      <c r="K727" s="495">
        <f t="shared" si="100"/>
        <v>0</v>
      </c>
      <c r="L727" s="494"/>
      <c r="M727" s="494"/>
      <c r="N727" s="495">
        <f t="shared" si="101"/>
        <v>4</v>
      </c>
      <c r="O727" s="494"/>
      <c r="P727" s="494"/>
      <c r="Q727" s="493">
        <f t="shared" si="102"/>
        <v>26</v>
      </c>
      <c r="W727">
        <f t="shared" si="103"/>
        <v>30</v>
      </c>
      <c r="Y727" s="497">
        <v>34</v>
      </c>
      <c r="Z727" s="497">
        <v>16</v>
      </c>
      <c r="AA727" s="491">
        <v>0</v>
      </c>
      <c r="AB727" s="490">
        <v>0</v>
      </c>
      <c r="AC727" s="489">
        <v>5</v>
      </c>
      <c r="AD727" s="488">
        <v>29</v>
      </c>
      <c r="AF727" t="str">
        <f t="shared" si="104"/>
        <v>SI</v>
      </c>
      <c r="AG727" t="str">
        <f t="shared" si="105"/>
        <v>SI</v>
      </c>
      <c r="AH727" t="str">
        <f t="shared" si="106"/>
        <v>NO</v>
      </c>
      <c r="AI727" t="str">
        <f t="shared" si="107"/>
        <v>NO</v>
      </c>
    </row>
    <row r="728" spans="6:35" ht="16.5" thickTop="1" thickBot="1" x14ac:dyDescent="0.3">
      <c r="F728" s="499">
        <v>0</v>
      </c>
      <c r="G728" s="499">
        <v>17</v>
      </c>
      <c r="H728" s="498">
        <f t="shared" si="99"/>
        <v>0</v>
      </c>
      <c r="K728" s="498">
        <f t="shared" si="100"/>
        <v>0</v>
      </c>
      <c r="N728" s="498">
        <f t="shared" si="101"/>
        <v>0</v>
      </c>
      <c r="Q728" s="487">
        <f t="shared" si="102"/>
        <v>0</v>
      </c>
      <c r="W728">
        <f t="shared" si="103"/>
        <v>0</v>
      </c>
      <c r="Y728" s="497">
        <v>0</v>
      </c>
      <c r="Z728" s="497">
        <v>17</v>
      </c>
      <c r="AA728" s="491">
        <v>0</v>
      </c>
      <c r="AB728" s="490">
        <v>0</v>
      </c>
      <c r="AC728" s="489">
        <v>0</v>
      </c>
      <c r="AD728" s="488">
        <v>0</v>
      </c>
      <c r="AF728" t="str">
        <f t="shared" si="104"/>
        <v>SI</v>
      </c>
      <c r="AG728" t="str">
        <f t="shared" si="105"/>
        <v>SI</v>
      </c>
      <c r="AH728" t="str">
        <f t="shared" si="106"/>
        <v>SI</v>
      </c>
      <c r="AI728" t="str">
        <f t="shared" si="107"/>
        <v>SI</v>
      </c>
    </row>
    <row r="729" spans="6:35" ht="15.75" thickBot="1" x14ac:dyDescent="0.3">
      <c r="F729" s="499">
        <v>1</v>
      </c>
      <c r="G729" s="499">
        <v>17</v>
      </c>
      <c r="H729" s="498">
        <f t="shared" si="99"/>
        <v>0</v>
      </c>
      <c r="K729" s="498">
        <f t="shared" si="100"/>
        <v>0</v>
      </c>
      <c r="N729" s="498">
        <f t="shared" si="101"/>
        <v>1</v>
      </c>
      <c r="Q729" s="487">
        <f t="shared" si="102"/>
        <v>0</v>
      </c>
      <c r="W729">
        <f t="shared" si="103"/>
        <v>1</v>
      </c>
      <c r="Y729" s="497">
        <v>1</v>
      </c>
      <c r="Z729" s="497">
        <v>17</v>
      </c>
      <c r="AA729" s="491">
        <v>0</v>
      </c>
      <c r="AB729" s="490">
        <v>1</v>
      </c>
      <c r="AC729" s="489">
        <v>0</v>
      </c>
      <c r="AD729" s="488">
        <v>0</v>
      </c>
      <c r="AF729" t="str">
        <f t="shared" si="104"/>
        <v>SI</v>
      </c>
      <c r="AG729" t="str">
        <f t="shared" si="105"/>
        <v>NO</v>
      </c>
      <c r="AH729" t="str">
        <f t="shared" si="106"/>
        <v>NO</v>
      </c>
      <c r="AI729" t="str">
        <f t="shared" si="107"/>
        <v>SI</v>
      </c>
    </row>
    <row r="730" spans="6:35" ht="15.75" thickBot="1" x14ac:dyDescent="0.3">
      <c r="F730" s="499">
        <v>2</v>
      </c>
      <c r="G730" s="499">
        <v>17</v>
      </c>
      <c r="H730" s="498">
        <f t="shared" si="99"/>
        <v>0</v>
      </c>
      <c r="K730" s="498">
        <f t="shared" si="100"/>
        <v>0</v>
      </c>
      <c r="N730" s="498">
        <f t="shared" si="101"/>
        <v>2</v>
      </c>
      <c r="Q730" s="487">
        <f t="shared" si="102"/>
        <v>0</v>
      </c>
      <c r="W730">
        <f t="shared" si="103"/>
        <v>2</v>
      </c>
      <c r="Y730" s="497">
        <v>2</v>
      </c>
      <c r="Z730" s="497">
        <v>17</v>
      </c>
      <c r="AA730" s="491">
        <v>0</v>
      </c>
      <c r="AB730" s="490">
        <v>2</v>
      </c>
      <c r="AC730" s="489">
        <v>0</v>
      </c>
      <c r="AD730" s="488">
        <v>0</v>
      </c>
      <c r="AF730" t="str">
        <f t="shared" si="104"/>
        <v>SI</v>
      </c>
      <c r="AG730" t="str">
        <f t="shared" si="105"/>
        <v>NO</v>
      </c>
      <c r="AH730" t="str">
        <f t="shared" si="106"/>
        <v>NO</v>
      </c>
      <c r="AI730" t="str">
        <f t="shared" si="107"/>
        <v>SI</v>
      </c>
    </row>
    <row r="731" spans="6:35" ht="15.75" thickBot="1" x14ac:dyDescent="0.3">
      <c r="F731" s="499">
        <v>3</v>
      </c>
      <c r="G731" s="499">
        <v>17</v>
      </c>
      <c r="H731" s="498">
        <f t="shared" si="99"/>
        <v>0</v>
      </c>
      <c r="K731" s="498">
        <f t="shared" si="100"/>
        <v>0</v>
      </c>
      <c r="N731" s="498">
        <f t="shared" si="101"/>
        <v>3</v>
      </c>
      <c r="Q731" s="487">
        <f t="shared" si="102"/>
        <v>0</v>
      </c>
      <c r="W731">
        <f t="shared" si="103"/>
        <v>3</v>
      </c>
      <c r="Y731" s="497">
        <v>3</v>
      </c>
      <c r="Z731" s="497">
        <v>17</v>
      </c>
      <c r="AA731" s="491">
        <v>0</v>
      </c>
      <c r="AB731" s="490">
        <v>3</v>
      </c>
      <c r="AC731" s="489">
        <v>0</v>
      </c>
      <c r="AD731" s="488">
        <v>0</v>
      </c>
      <c r="AF731" t="str">
        <f t="shared" si="104"/>
        <v>SI</v>
      </c>
      <c r="AG731" t="str">
        <f t="shared" si="105"/>
        <v>NO</v>
      </c>
      <c r="AH731" t="str">
        <f t="shared" si="106"/>
        <v>NO</v>
      </c>
      <c r="AI731" t="str">
        <f t="shared" si="107"/>
        <v>SI</v>
      </c>
    </row>
    <row r="732" spans="6:35" ht="15.75" thickBot="1" x14ac:dyDescent="0.3">
      <c r="F732" s="499">
        <v>4</v>
      </c>
      <c r="G732" s="499">
        <v>17</v>
      </c>
      <c r="H732" s="498">
        <f t="shared" si="99"/>
        <v>0</v>
      </c>
      <c r="K732" s="498">
        <f t="shared" si="100"/>
        <v>0</v>
      </c>
      <c r="N732" s="498">
        <f t="shared" si="101"/>
        <v>3</v>
      </c>
      <c r="Q732" s="487">
        <f t="shared" si="102"/>
        <v>1</v>
      </c>
      <c r="W732">
        <f t="shared" si="103"/>
        <v>4</v>
      </c>
      <c r="Y732" s="497">
        <v>4</v>
      </c>
      <c r="Z732" s="497">
        <v>17</v>
      </c>
      <c r="AA732" s="491">
        <v>0</v>
      </c>
      <c r="AB732" s="490">
        <v>0</v>
      </c>
      <c r="AC732" s="489">
        <v>4</v>
      </c>
      <c r="AD732" s="488">
        <v>0</v>
      </c>
      <c r="AF732" t="str">
        <f t="shared" si="104"/>
        <v>SI</v>
      </c>
      <c r="AG732" t="str">
        <f t="shared" si="105"/>
        <v>SI</v>
      </c>
      <c r="AH732" t="str">
        <f t="shared" si="106"/>
        <v>NO</v>
      </c>
      <c r="AI732" t="str">
        <f t="shared" si="107"/>
        <v>NO</v>
      </c>
    </row>
    <row r="733" spans="6:35" ht="15.75" thickBot="1" x14ac:dyDescent="0.3">
      <c r="F733" s="499">
        <v>5</v>
      </c>
      <c r="G733" s="499">
        <v>17</v>
      </c>
      <c r="H733" s="498">
        <f t="shared" si="99"/>
        <v>0</v>
      </c>
      <c r="K733" s="498">
        <f t="shared" si="100"/>
        <v>0</v>
      </c>
      <c r="N733" s="498">
        <f t="shared" si="101"/>
        <v>3</v>
      </c>
      <c r="Q733" s="487">
        <f t="shared" si="102"/>
        <v>2</v>
      </c>
      <c r="W733">
        <f t="shared" si="103"/>
        <v>5</v>
      </c>
      <c r="Y733" s="497">
        <v>5</v>
      </c>
      <c r="Z733" s="497">
        <v>17</v>
      </c>
      <c r="AA733" s="491">
        <v>0</v>
      </c>
      <c r="AB733" s="490">
        <v>0</v>
      </c>
      <c r="AC733" s="489">
        <v>5</v>
      </c>
      <c r="AD733" s="488">
        <v>0</v>
      </c>
      <c r="AF733" t="str">
        <f t="shared" si="104"/>
        <v>SI</v>
      </c>
      <c r="AG733" t="str">
        <f t="shared" si="105"/>
        <v>SI</v>
      </c>
      <c r="AH733" t="str">
        <f t="shared" si="106"/>
        <v>NO</v>
      </c>
      <c r="AI733" t="str">
        <f t="shared" si="107"/>
        <v>NO</v>
      </c>
    </row>
    <row r="734" spans="6:35" ht="15.75" thickBot="1" x14ac:dyDescent="0.3">
      <c r="F734" s="499">
        <v>6</v>
      </c>
      <c r="G734" s="499">
        <v>17</v>
      </c>
      <c r="H734" s="498">
        <f t="shared" si="99"/>
        <v>0</v>
      </c>
      <c r="K734" s="498">
        <f t="shared" si="100"/>
        <v>0</v>
      </c>
      <c r="N734" s="498">
        <f t="shared" si="101"/>
        <v>3</v>
      </c>
      <c r="Q734" s="487">
        <f t="shared" si="102"/>
        <v>3</v>
      </c>
      <c r="W734">
        <f t="shared" si="103"/>
        <v>6</v>
      </c>
      <c r="Y734" s="497">
        <v>6</v>
      </c>
      <c r="Z734" s="497">
        <v>17</v>
      </c>
      <c r="AA734" s="491">
        <v>0</v>
      </c>
      <c r="AB734" s="490">
        <v>0</v>
      </c>
      <c r="AC734" s="489">
        <v>5</v>
      </c>
      <c r="AD734" s="488">
        <v>1</v>
      </c>
      <c r="AF734" t="str">
        <f t="shared" si="104"/>
        <v>SI</v>
      </c>
      <c r="AG734" t="str">
        <f t="shared" si="105"/>
        <v>SI</v>
      </c>
      <c r="AH734" t="str">
        <f t="shared" si="106"/>
        <v>NO</v>
      </c>
      <c r="AI734" t="str">
        <f t="shared" si="107"/>
        <v>NO</v>
      </c>
    </row>
    <row r="735" spans="6:35" ht="15.75" thickBot="1" x14ac:dyDescent="0.3">
      <c r="F735" s="499">
        <v>7</v>
      </c>
      <c r="G735" s="499">
        <v>17</v>
      </c>
      <c r="H735" s="498">
        <f t="shared" si="99"/>
        <v>0</v>
      </c>
      <c r="K735" s="498">
        <f t="shared" si="100"/>
        <v>0</v>
      </c>
      <c r="N735" s="498">
        <f t="shared" si="101"/>
        <v>3</v>
      </c>
      <c r="Q735" s="487">
        <f t="shared" si="102"/>
        <v>4</v>
      </c>
      <c r="W735">
        <f t="shared" si="103"/>
        <v>7</v>
      </c>
      <c r="Y735" s="497">
        <v>7</v>
      </c>
      <c r="Z735" s="497">
        <v>17</v>
      </c>
      <c r="AA735" s="491">
        <v>0</v>
      </c>
      <c r="AB735" s="490">
        <v>0</v>
      </c>
      <c r="AC735" s="489">
        <v>5</v>
      </c>
      <c r="AD735" s="488">
        <v>2</v>
      </c>
      <c r="AF735" t="str">
        <f t="shared" si="104"/>
        <v>SI</v>
      </c>
      <c r="AG735" t="str">
        <f t="shared" si="105"/>
        <v>SI</v>
      </c>
      <c r="AH735" t="str">
        <f t="shared" si="106"/>
        <v>NO</v>
      </c>
      <c r="AI735" t="str">
        <f t="shared" si="107"/>
        <v>NO</v>
      </c>
    </row>
    <row r="736" spans="6:35" ht="15.75" thickBot="1" x14ac:dyDescent="0.3">
      <c r="F736" s="499">
        <v>8</v>
      </c>
      <c r="G736" s="499">
        <v>17</v>
      </c>
      <c r="H736" s="498">
        <f t="shared" si="99"/>
        <v>0</v>
      </c>
      <c r="K736" s="498">
        <f t="shared" si="100"/>
        <v>0</v>
      </c>
      <c r="N736" s="498">
        <f t="shared" si="101"/>
        <v>3</v>
      </c>
      <c r="Q736" s="487">
        <f t="shared" si="102"/>
        <v>5</v>
      </c>
      <c r="W736">
        <f t="shared" si="103"/>
        <v>8</v>
      </c>
      <c r="Y736" s="497">
        <v>8</v>
      </c>
      <c r="Z736" s="497">
        <v>17</v>
      </c>
      <c r="AA736" s="491">
        <v>0</v>
      </c>
      <c r="AB736" s="490">
        <v>0</v>
      </c>
      <c r="AC736" s="489">
        <v>5</v>
      </c>
      <c r="AD736" s="488">
        <v>3</v>
      </c>
      <c r="AF736" t="str">
        <f t="shared" si="104"/>
        <v>SI</v>
      </c>
      <c r="AG736" t="str">
        <f t="shared" si="105"/>
        <v>SI</v>
      </c>
      <c r="AH736" t="str">
        <f t="shared" si="106"/>
        <v>NO</v>
      </c>
      <c r="AI736" t="str">
        <f t="shared" si="107"/>
        <v>NO</v>
      </c>
    </row>
    <row r="737" spans="6:35" ht="15.75" thickBot="1" x14ac:dyDescent="0.3">
      <c r="F737" s="499">
        <v>9</v>
      </c>
      <c r="G737" s="499">
        <v>17</v>
      </c>
      <c r="H737" s="498">
        <f t="shared" si="99"/>
        <v>0</v>
      </c>
      <c r="K737" s="498">
        <f t="shared" si="100"/>
        <v>0</v>
      </c>
      <c r="N737" s="498">
        <f t="shared" si="101"/>
        <v>3</v>
      </c>
      <c r="Q737" s="487">
        <f t="shared" si="102"/>
        <v>6</v>
      </c>
      <c r="W737">
        <f t="shared" si="103"/>
        <v>9</v>
      </c>
      <c r="Y737" s="497">
        <v>9</v>
      </c>
      <c r="Z737" s="497">
        <v>17</v>
      </c>
      <c r="AA737" s="491">
        <v>0</v>
      </c>
      <c r="AB737" s="490">
        <v>0</v>
      </c>
      <c r="AC737" s="489">
        <v>5</v>
      </c>
      <c r="AD737" s="488">
        <v>4</v>
      </c>
      <c r="AF737" t="str">
        <f t="shared" si="104"/>
        <v>SI</v>
      </c>
      <c r="AG737" t="str">
        <f t="shared" si="105"/>
        <v>SI</v>
      </c>
      <c r="AH737" t="str">
        <f t="shared" si="106"/>
        <v>NO</v>
      </c>
      <c r="AI737" t="str">
        <f t="shared" si="107"/>
        <v>NO</v>
      </c>
    </row>
    <row r="738" spans="6:35" ht="15.75" thickBot="1" x14ac:dyDescent="0.3">
      <c r="F738" s="499">
        <v>10</v>
      </c>
      <c r="G738" s="499">
        <v>17</v>
      </c>
      <c r="H738" s="498">
        <f t="shared" si="99"/>
        <v>0</v>
      </c>
      <c r="K738" s="498">
        <f t="shared" si="100"/>
        <v>0</v>
      </c>
      <c r="N738" s="498">
        <f t="shared" si="101"/>
        <v>3</v>
      </c>
      <c r="Q738" s="487">
        <f t="shared" si="102"/>
        <v>7</v>
      </c>
      <c r="W738">
        <f t="shared" si="103"/>
        <v>10</v>
      </c>
      <c r="Y738" s="497">
        <v>10</v>
      </c>
      <c r="Z738" s="497">
        <v>17</v>
      </c>
      <c r="AA738" s="491">
        <v>0</v>
      </c>
      <c r="AB738" s="490">
        <v>0</v>
      </c>
      <c r="AC738" s="489">
        <v>5</v>
      </c>
      <c r="AD738" s="488">
        <v>5</v>
      </c>
      <c r="AF738" t="str">
        <f t="shared" si="104"/>
        <v>SI</v>
      </c>
      <c r="AG738" t="str">
        <f t="shared" si="105"/>
        <v>SI</v>
      </c>
      <c r="AH738" t="str">
        <f t="shared" si="106"/>
        <v>NO</v>
      </c>
      <c r="AI738" t="str">
        <f t="shared" si="107"/>
        <v>NO</v>
      </c>
    </row>
    <row r="739" spans="6:35" ht="15.75" thickBot="1" x14ac:dyDescent="0.3">
      <c r="F739" s="499">
        <v>11</v>
      </c>
      <c r="G739" s="499">
        <v>17</v>
      </c>
      <c r="H739" s="498">
        <f t="shared" si="99"/>
        <v>0</v>
      </c>
      <c r="K739" s="498">
        <f t="shared" si="100"/>
        <v>0</v>
      </c>
      <c r="N739" s="498">
        <f t="shared" si="101"/>
        <v>3</v>
      </c>
      <c r="Q739" s="487">
        <f t="shared" si="102"/>
        <v>8</v>
      </c>
      <c r="W739">
        <f t="shared" si="103"/>
        <v>11</v>
      </c>
      <c r="Y739" s="497">
        <v>11</v>
      </c>
      <c r="Z739" s="497">
        <v>17</v>
      </c>
      <c r="AA739" s="491">
        <v>0</v>
      </c>
      <c r="AB739" s="490">
        <v>0</v>
      </c>
      <c r="AC739" s="489">
        <v>5</v>
      </c>
      <c r="AD739" s="488">
        <v>6</v>
      </c>
      <c r="AF739" t="str">
        <f t="shared" si="104"/>
        <v>SI</v>
      </c>
      <c r="AG739" t="str">
        <f t="shared" si="105"/>
        <v>SI</v>
      </c>
      <c r="AH739" t="str">
        <f t="shared" si="106"/>
        <v>NO</v>
      </c>
      <c r="AI739" t="str">
        <f t="shared" si="107"/>
        <v>NO</v>
      </c>
    </row>
    <row r="740" spans="6:35" ht="15.75" thickBot="1" x14ac:dyDescent="0.3">
      <c r="F740" s="499">
        <v>12</v>
      </c>
      <c r="G740" s="499">
        <v>17</v>
      </c>
      <c r="H740" s="498">
        <f t="shared" si="99"/>
        <v>0</v>
      </c>
      <c r="K740" s="498">
        <f t="shared" si="100"/>
        <v>0</v>
      </c>
      <c r="N740" s="498">
        <f t="shared" si="101"/>
        <v>3</v>
      </c>
      <c r="Q740" s="487">
        <f t="shared" si="102"/>
        <v>9</v>
      </c>
      <c r="W740">
        <f t="shared" si="103"/>
        <v>12</v>
      </c>
      <c r="Y740" s="497">
        <v>12</v>
      </c>
      <c r="Z740" s="497">
        <v>17</v>
      </c>
      <c r="AA740" s="491">
        <v>0</v>
      </c>
      <c r="AB740" s="490">
        <v>0</v>
      </c>
      <c r="AC740" s="489">
        <v>5</v>
      </c>
      <c r="AD740" s="488">
        <v>7</v>
      </c>
      <c r="AF740" t="str">
        <f t="shared" si="104"/>
        <v>SI</v>
      </c>
      <c r="AG740" t="str">
        <f t="shared" si="105"/>
        <v>SI</v>
      </c>
      <c r="AH740" t="str">
        <f t="shared" si="106"/>
        <v>NO</v>
      </c>
      <c r="AI740" t="str">
        <f t="shared" si="107"/>
        <v>NO</v>
      </c>
    </row>
    <row r="741" spans="6:35" ht="15.75" thickBot="1" x14ac:dyDescent="0.3">
      <c r="F741" s="499">
        <v>13</v>
      </c>
      <c r="G741" s="499">
        <v>17</v>
      </c>
      <c r="H741" s="498">
        <f t="shared" si="99"/>
        <v>0</v>
      </c>
      <c r="K741" s="498">
        <f t="shared" si="100"/>
        <v>0</v>
      </c>
      <c r="N741" s="498">
        <f t="shared" si="101"/>
        <v>3</v>
      </c>
      <c r="Q741" s="487">
        <f t="shared" si="102"/>
        <v>10</v>
      </c>
      <c r="W741">
        <f t="shared" si="103"/>
        <v>13</v>
      </c>
      <c r="Y741" s="497">
        <v>13</v>
      </c>
      <c r="Z741" s="497">
        <v>17</v>
      </c>
      <c r="AA741" s="491">
        <v>0</v>
      </c>
      <c r="AB741" s="490">
        <v>0</v>
      </c>
      <c r="AC741" s="489">
        <v>5</v>
      </c>
      <c r="AD741" s="488">
        <v>8</v>
      </c>
      <c r="AF741" t="str">
        <f t="shared" si="104"/>
        <v>SI</v>
      </c>
      <c r="AG741" t="str">
        <f t="shared" si="105"/>
        <v>SI</v>
      </c>
      <c r="AH741" t="str">
        <f t="shared" si="106"/>
        <v>NO</v>
      </c>
      <c r="AI741" t="str">
        <f t="shared" si="107"/>
        <v>NO</v>
      </c>
    </row>
    <row r="742" spans="6:35" ht="15.75" thickBot="1" x14ac:dyDescent="0.3">
      <c r="F742" s="499">
        <v>14</v>
      </c>
      <c r="G742" s="499">
        <v>17</v>
      </c>
      <c r="H742" s="498">
        <f t="shared" si="99"/>
        <v>0</v>
      </c>
      <c r="K742" s="498">
        <f t="shared" si="100"/>
        <v>0</v>
      </c>
      <c r="N742" s="498">
        <f t="shared" si="101"/>
        <v>3</v>
      </c>
      <c r="Q742" s="487">
        <f t="shared" si="102"/>
        <v>11</v>
      </c>
      <c r="W742">
        <f t="shared" si="103"/>
        <v>14</v>
      </c>
      <c r="Y742" s="497">
        <v>14</v>
      </c>
      <c r="Z742" s="497">
        <v>17</v>
      </c>
      <c r="AA742" s="491">
        <v>0</v>
      </c>
      <c r="AB742" s="490">
        <v>0</v>
      </c>
      <c r="AC742" s="489">
        <v>5</v>
      </c>
      <c r="AD742" s="488">
        <v>9</v>
      </c>
      <c r="AF742" t="str">
        <f t="shared" si="104"/>
        <v>SI</v>
      </c>
      <c r="AG742" t="str">
        <f t="shared" si="105"/>
        <v>SI</v>
      </c>
      <c r="AH742" t="str">
        <f t="shared" si="106"/>
        <v>NO</v>
      </c>
      <c r="AI742" t="str">
        <f t="shared" si="107"/>
        <v>NO</v>
      </c>
    </row>
    <row r="743" spans="6:35" ht="15.75" thickBot="1" x14ac:dyDescent="0.3">
      <c r="F743" s="499">
        <v>15</v>
      </c>
      <c r="G743" s="499">
        <v>17</v>
      </c>
      <c r="H743" s="498">
        <f t="shared" si="99"/>
        <v>0</v>
      </c>
      <c r="K743" s="498">
        <f t="shared" si="100"/>
        <v>0</v>
      </c>
      <c r="N743" s="498">
        <f t="shared" si="101"/>
        <v>3</v>
      </c>
      <c r="Q743" s="487">
        <f t="shared" si="102"/>
        <v>12</v>
      </c>
      <c r="W743">
        <f t="shared" si="103"/>
        <v>15</v>
      </c>
      <c r="Y743" s="497">
        <v>15</v>
      </c>
      <c r="Z743" s="497">
        <v>17</v>
      </c>
      <c r="AA743" s="491">
        <v>0</v>
      </c>
      <c r="AB743" s="490">
        <v>0</v>
      </c>
      <c r="AC743" s="489">
        <v>5</v>
      </c>
      <c r="AD743" s="488">
        <v>10</v>
      </c>
      <c r="AF743" t="str">
        <f t="shared" si="104"/>
        <v>SI</v>
      </c>
      <c r="AG743" t="str">
        <f t="shared" si="105"/>
        <v>SI</v>
      </c>
      <c r="AH743" t="str">
        <f t="shared" si="106"/>
        <v>NO</v>
      </c>
      <c r="AI743" t="str">
        <f t="shared" si="107"/>
        <v>NO</v>
      </c>
    </row>
    <row r="744" spans="6:35" ht="15.75" thickBot="1" x14ac:dyDescent="0.3">
      <c r="F744" s="499">
        <v>16</v>
      </c>
      <c r="G744" s="499">
        <v>17</v>
      </c>
      <c r="H744" s="498">
        <f t="shared" si="99"/>
        <v>0</v>
      </c>
      <c r="K744" s="498">
        <f t="shared" si="100"/>
        <v>0</v>
      </c>
      <c r="N744" s="498">
        <f t="shared" si="101"/>
        <v>3</v>
      </c>
      <c r="Q744" s="487">
        <f t="shared" si="102"/>
        <v>13</v>
      </c>
      <c r="W744">
        <f t="shared" si="103"/>
        <v>16</v>
      </c>
      <c r="Y744" s="497">
        <v>16</v>
      </c>
      <c r="Z744" s="497">
        <v>17</v>
      </c>
      <c r="AA744" s="491">
        <v>0</v>
      </c>
      <c r="AB744" s="490">
        <v>0</v>
      </c>
      <c r="AC744" s="489">
        <v>5</v>
      </c>
      <c r="AD744" s="488">
        <v>11</v>
      </c>
      <c r="AF744" t="str">
        <f t="shared" si="104"/>
        <v>SI</v>
      </c>
      <c r="AG744" t="str">
        <f t="shared" si="105"/>
        <v>SI</v>
      </c>
      <c r="AH744" t="str">
        <f t="shared" si="106"/>
        <v>NO</v>
      </c>
      <c r="AI744" t="str">
        <f t="shared" si="107"/>
        <v>NO</v>
      </c>
    </row>
    <row r="745" spans="6:35" ht="15.75" thickBot="1" x14ac:dyDescent="0.3">
      <c r="F745" s="499">
        <v>17</v>
      </c>
      <c r="G745" s="499">
        <v>17</v>
      </c>
      <c r="H745" s="498">
        <f t="shared" si="99"/>
        <v>0</v>
      </c>
      <c r="K745" s="498">
        <f t="shared" si="100"/>
        <v>0</v>
      </c>
      <c r="N745" s="498">
        <f t="shared" si="101"/>
        <v>3</v>
      </c>
      <c r="Q745" s="487">
        <f t="shared" si="102"/>
        <v>14</v>
      </c>
      <c r="W745">
        <f t="shared" si="103"/>
        <v>17</v>
      </c>
      <c r="Y745" s="497">
        <v>17</v>
      </c>
      <c r="Z745" s="497">
        <v>17</v>
      </c>
      <c r="AA745" s="491">
        <v>0</v>
      </c>
      <c r="AB745" s="490">
        <v>0</v>
      </c>
      <c r="AC745" s="489">
        <v>5</v>
      </c>
      <c r="AD745" s="488">
        <v>12</v>
      </c>
      <c r="AF745" t="str">
        <f t="shared" si="104"/>
        <v>SI</v>
      </c>
      <c r="AG745" t="str">
        <f t="shared" si="105"/>
        <v>SI</v>
      </c>
      <c r="AH745" t="str">
        <f t="shared" si="106"/>
        <v>NO</v>
      </c>
      <c r="AI745" t="str">
        <f t="shared" si="107"/>
        <v>NO</v>
      </c>
    </row>
    <row r="746" spans="6:35" ht="15.75" thickBot="1" x14ac:dyDescent="0.3">
      <c r="F746" s="499">
        <v>18</v>
      </c>
      <c r="G746" s="499">
        <v>17</v>
      </c>
      <c r="H746" s="498">
        <f t="shared" si="99"/>
        <v>0</v>
      </c>
      <c r="K746" s="498">
        <f t="shared" si="100"/>
        <v>0</v>
      </c>
      <c r="N746" s="498">
        <f t="shared" si="101"/>
        <v>3</v>
      </c>
      <c r="Q746" s="487">
        <f t="shared" si="102"/>
        <v>15</v>
      </c>
      <c r="W746">
        <f t="shared" si="103"/>
        <v>18</v>
      </c>
      <c r="Y746" s="497">
        <v>18</v>
      </c>
      <c r="Z746" s="497">
        <v>17</v>
      </c>
      <c r="AA746" s="491">
        <v>0</v>
      </c>
      <c r="AB746" s="490">
        <v>0</v>
      </c>
      <c r="AC746" s="489">
        <v>5</v>
      </c>
      <c r="AD746" s="488">
        <v>13</v>
      </c>
      <c r="AF746" t="str">
        <f t="shared" si="104"/>
        <v>SI</v>
      </c>
      <c r="AG746" t="str">
        <f t="shared" si="105"/>
        <v>SI</v>
      </c>
      <c r="AH746" t="str">
        <f t="shared" si="106"/>
        <v>NO</v>
      </c>
      <c r="AI746" t="str">
        <f t="shared" si="107"/>
        <v>NO</v>
      </c>
    </row>
    <row r="747" spans="6:35" ht="15.75" thickBot="1" x14ac:dyDescent="0.3">
      <c r="F747" s="499">
        <v>19</v>
      </c>
      <c r="G747" s="499">
        <v>17</v>
      </c>
      <c r="H747" s="498">
        <f t="shared" si="99"/>
        <v>0</v>
      </c>
      <c r="K747" s="498">
        <f t="shared" si="100"/>
        <v>0</v>
      </c>
      <c r="N747" s="498">
        <f t="shared" si="101"/>
        <v>3</v>
      </c>
      <c r="Q747" s="487">
        <f t="shared" si="102"/>
        <v>16</v>
      </c>
      <c r="W747">
        <f t="shared" si="103"/>
        <v>19</v>
      </c>
      <c r="Y747" s="497">
        <v>19</v>
      </c>
      <c r="Z747" s="497">
        <v>17</v>
      </c>
      <c r="AA747" s="491">
        <v>0</v>
      </c>
      <c r="AB747" s="490">
        <v>0</v>
      </c>
      <c r="AC747" s="489">
        <v>5</v>
      </c>
      <c r="AD747" s="488">
        <v>14</v>
      </c>
      <c r="AF747" t="str">
        <f t="shared" si="104"/>
        <v>SI</v>
      </c>
      <c r="AG747" t="str">
        <f t="shared" si="105"/>
        <v>SI</v>
      </c>
      <c r="AH747" t="str">
        <f t="shared" si="106"/>
        <v>NO</v>
      </c>
      <c r="AI747" t="str">
        <f t="shared" si="107"/>
        <v>NO</v>
      </c>
    </row>
    <row r="748" spans="6:35" ht="15.75" thickBot="1" x14ac:dyDescent="0.3">
      <c r="F748" s="499">
        <v>20</v>
      </c>
      <c r="G748" s="499">
        <v>17</v>
      </c>
      <c r="H748" s="498">
        <f t="shared" si="99"/>
        <v>0</v>
      </c>
      <c r="K748" s="498">
        <f t="shared" si="100"/>
        <v>0</v>
      </c>
      <c r="N748" s="498">
        <f t="shared" si="101"/>
        <v>3</v>
      </c>
      <c r="Q748" s="487">
        <f t="shared" si="102"/>
        <v>17</v>
      </c>
      <c r="W748">
        <f t="shared" si="103"/>
        <v>20</v>
      </c>
      <c r="Y748" s="497">
        <v>20</v>
      </c>
      <c r="Z748" s="497">
        <v>17</v>
      </c>
      <c r="AA748" s="491">
        <v>0</v>
      </c>
      <c r="AB748" s="490">
        <v>0</v>
      </c>
      <c r="AC748" s="489">
        <v>5</v>
      </c>
      <c r="AD748" s="488">
        <v>15</v>
      </c>
      <c r="AF748" t="str">
        <f t="shared" si="104"/>
        <v>SI</v>
      </c>
      <c r="AG748" t="str">
        <f t="shared" si="105"/>
        <v>SI</v>
      </c>
      <c r="AH748" t="str">
        <f t="shared" si="106"/>
        <v>NO</v>
      </c>
      <c r="AI748" t="str">
        <f t="shared" si="107"/>
        <v>NO</v>
      </c>
    </row>
    <row r="749" spans="6:35" ht="15.75" thickBot="1" x14ac:dyDescent="0.3">
      <c r="F749" s="499">
        <v>21</v>
      </c>
      <c r="G749" s="499">
        <v>17</v>
      </c>
      <c r="H749" s="498">
        <f t="shared" si="99"/>
        <v>0</v>
      </c>
      <c r="K749" s="498">
        <f t="shared" si="100"/>
        <v>0</v>
      </c>
      <c r="N749" s="498">
        <f t="shared" si="101"/>
        <v>3</v>
      </c>
      <c r="Q749" s="487">
        <f t="shared" si="102"/>
        <v>18</v>
      </c>
      <c r="W749">
        <f t="shared" si="103"/>
        <v>21</v>
      </c>
      <c r="Y749" s="497">
        <v>21</v>
      </c>
      <c r="Z749" s="497">
        <v>17</v>
      </c>
      <c r="AA749" s="491">
        <v>0</v>
      </c>
      <c r="AB749" s="490">
        <v>0</v>
      </c>
      <c r="AC749" s="489">
        <v>5</v>
      </c>
      <c r="AD749" s="488">
        <v>16</v>
      </c>
      <c r="AF749" t="str">
        <f t="shared" si="104"/>
        <v>SI</v>
      </c>
      <c r="AG749" t="str">
        <f t="shared" si="105"/>
        <v>SI</v>
      </c>
      <c r="AH749" t="str">
        <f t="shared" si="106"/>
        <v>NO</v>
      </c>
      <c r="AI749" t="str">
        <f t="shared" si="107"/>
        <v>NO</v>
      </c>
    </row>
    <row r="750" spans="6:35" ht="15.75" thickBot="1" x14ac:dyDescent="0.3">
      <c r="F750" s="499">
        <v>22</v>
      </c>
      <c r="G750" s="499">
        <v>17</v>
      </c>
      <c r="H750" s="498">
        <f t="shared" si="99"/>
        <v>0</v>
      </c>
      <c r="K750" s="498">
        <f t="shared" si="100"/>
        <v>0</v>
      </c>
      <c r="N750" s="498">
        <f t="shared" si="101"/>
        <v>3</v>
      </c>
      <c r="Q750" s="487">
        <f t="shared" si="102"/>
        <v>19</v>
      </c>
      <c r="W750">
        <f t="shared" si="103"/>
        <v>22</v>
      </c>
      <c r="Y750" s="497">
        <v>22</v>
      </c>
      <c r="Z750" s="497">
        <v>17</v>
      </c>
      <c r="AA750" s="491">
        <v>0</v>
      </c>
      <c r="AB750" s="490">
        <v>0</v>
      </c>
      <c r="AC750" s="489">
        <v>5</v>
      </c>
      <c r="AD750" s="488">
        <v>17</v>
      </c>
      <c r="AF750" t="str">
        <f t="shared" si="104"/>
        <v>SI</v>
      </c>
      <c r="AG750" t="str">
        <f t="shared" si="105"/>
        <v>SI</v>
      </c>
      <c r="AH750" t="str">
        <f t="shared" si="106"/>
        <v>NO</v>
      </c>
      <c r="AI750" t="str">
        <f t="shared" si="107"/>
        <v>NO</v>
      </c>
    </row>
    <row r="751" spans="6:35" ht="15.75" thickBot="1" x14ac:dyDescent="0.3">
      <c r="F751" s="499">
        <v>23</v>
      </c>
      <c r="G751" s="499">
        <v>17</v>
      </c>
      <c r="H751" s="498">
        <f t="shared" si="99"/>
        <v>0</v>
      </c>
      <c r="K751" s="498">
        <f t="shared" si="100"/>
        <v>0</v>
      </c>
      <c r="N751" s="498">
        <f t="shared" si="101"/>
        <v>3</v>
      </c>
      <c r="Q751" s="487">
        <f t="shared" si="102"/>
        <v>20</v>
      </c>
      <c r="W751">
        <f t="shared" si="103"/>
        <v>23</v>
      </c>
      <c r="Y751" s="497">
        <v>23</v>
      </c>
      <c r="Z751" s="497">
        <v>17</v>
      </c>
      <c r="AA751" s="491">
        <v>0</v>
      </c>
      <c r="AB751" s="490">
        <v>0</v>
      </c>
      <c r="AC751" s="489">
        <v>5</v>
      </c>
      <c r="AD751" s="488">
        <v>18</v>
      </c>
      <c r="AF751" t="str">
        <f t="shared" si="104"/>
        <v>SI</v>
      </c>
      <c r="AG751" t="str">
        <f t="shared" si="105"/>
        <v>SI</v>
      </c>
      <c r="AH751" t="str">
        <f t="shared" si="106"/>
        <v>NO</v>
      </c>
      <c r="AI751" t="str">
        <f t="shared" si="107"/>
        <v>NO</v>
      </c>
    </row>
    <row r="752" spans="6:35" ht="15.75" thickBot="1" x14ac:dyDescent="0.3">
      <c r="F752" s="499">
        <v>24</v>
      </c>
      <c r="G752" s="499">
        <v>17</v>
      </c>
      <c r="H752" s="498">
        <f t="shared" si="99"/>
        <v>0</v>
      </c>
      <c r="K752" s="498">
        <f t="shared" si="100"/>
        <v>0</v>
      </c>
      <c r="N752" s="498">
        <f t="shared" si="101"/>
        <v>3</v>
      </c>
      <c r="Q752" s="487">
        <f t="shared" si="102"/>
        <v>21</v>
      </c>
      <c r="W752">
        <f t="shared" si="103"/>
        <v>24</v>
      </c>
      <c r="Y752" s="497">
        <v>24</v>
      </c>
      <c r="Z752" s="497">
        <v>17</v>
      </c>
      <c r="AA752" s="491">
        <v>0</v>
      </c>
      <c r="AB752" s="490">
        <v>0</v>
      </c>
      <c r="AC752" s="489">
        <v>5</v>
      </c>
      <c r="AD752" s="488">
        <v>19</v>
      </c>
      <c r="AF752" t="str">
        <f t="shared" si="104"/>
        <v>SI</v>
      </c>
      <c r="AG752" t="str">
        <f t="shared" si="105"/>
        <v>SI</v>
      </c>
      <c r="AH752" t="str">
        <f t="shared" si="106"/>
        <v>NO</v>
      </c>
      <c r="AI752" t="str">
        <f t="shared" si="107"/>
        <v>NO</v>
      </c>
    </row>
    <row r="753" spans="6:35" ht="15.75" thickBot="1" x14ac:dyDescent="0.3">
      <c r="F753" s="499">
        <v>25</v>
      </c>
      <c r="G753" s="499">
        <v>17</v>
      </c>
      <c r="H753" s="498">
        <f t="shared" si="99"/>
        <v>0</v>
      </c>
      <c r="K753" s="498">
        <f t="shared" si="100"/>
        <v>0</v>
      </c>
      <c r="N753" s="498">
        <f t="shared" si="101"/>
        <v>3</v>
      </c>
      <c r="Q753" s="487">
        <f t="shared" si="102"/>
        <v>22</v>
      </c>
      <c r="W753">
        <f t="shared" si="103"/>
        <v>25</v>
      </c>
      <c r="Y753" s="497">
        <v>25</v>
      </c>
      <c r="Z753" s="497">
        <v>17</v>
      </c>
      <c r="AA753" s="491">
        <v>0</v>
      </c>
      <c r="AB753" s="490">
        <v>0</v>
      </c>
      <c r="AC753" s="489">
        <v>5</v>
      </c>
      <c r="AD753" s="488">
        <v>20</v>
      </c>
      <c r="AF753" t="str">
        <f t="shared" si="104"/>
        <v>SI</v>
      </c>
      <c r="AG753" t="str">
        <f t="shared" si="105"/>
        <v>SI</v>
      </c>
      <c r="AH753" t="str">
        <f t="shared" si="106"/>
        <v>NO</v>
      </c>
      <c r="AI753" t="str">
        <f t="shared" si="107"/>
        <v>NO</v>
      </c>
    </row>
    <row r="754" spans="6:35" ht="15.75" thickBot="1" x14ac:dyDescent="0.3">
      <c r="F754" s="499">
        <v>26</v>
      </c>
      <c r="G754" s="499">
        <v>17</v>
      </c>
      <c r="H754" s="498">
        <f t="shared" si="99"/>
        <v>0</v>
      </c>
      <c r="K754" s="498">
        <f t="shared" si="100"/>
        <v>0</v>
      </c>
      <c r="N754" s="498">
        <f t="shared" si="101"/>
        <v>3</v>
      </c>
      <c r="Q754" s="487">
        <f t="shared" si="102"/>
        <v>23</v>
      </c>
      <c r="W754">
        <f t="shared" si="103"/>
        <v>26</v>
      </c>
      <c r="Y754" s="497">
        <v>26</v>
      </c>
      <c r="Z754" s="497">
        <v>17</v>
      </c>
      <c r="AA754" s="491">
        <v>0</v>
      </c>
      <c r="AB754" s="490">
        <v>0</v>
      </c>
      <c r="AC754" s="489">
        <v>5</v>
      </c>
      <c r="AD754" s="488">
        <v>21</v>
      </c>
      <c r="AF754" t="str">
        <f t="shared" si="104"/>
        <v>SI</v>
      </c>
      <c r="AG754" t="str">
        <f t="shared" si="105"/>
        <v>SI</v>
      </c>
      <c r="AH754" t="str">
        <f t="shared" si="106"/>
        <v>NO</v>
      </c>
      <c r="AI754" t="str">
        <f t="shared" si="107"/>
        <v>NO</v>
      </c>
    </row>
    <row r="755" spans="6:35" ht="15.75" thickBot="1" x14ac:dyDescent="0.3">
      <c r="F755" s="499">
        <v>27</v>
      </c>
      <c r="G755" s="499">
        <v>17</v>
      </c>
      <c r="H755" s="498">
        <f t="shared" si="99"/>
        <v>0</v>
      </c>
      <c r="K755" s="498">
        <f t="shared" si="100"/>
        <v>0</v>
      </c>
      <c r="N755" s="498">
        <f t="shared" si="101"/>
        <v>3</v>
      </c>
      <c r="Q755" s="487">
        <f t="shared" si="102"/>
        <v>24</v>
      </c>
      <c r="W755">
        <f t="shared" si="103"/>
        <v>27</v>
      </c>
      <c r="Y755" s="497">
        <v>27</v>
      </c>
      <c r="Z755" s="497">
        <v>17</v>
      </c>
      <c r="AA755" s="491">
        <v>0</v>
      </c>
      <c r="AB755" s="490">
        <v>0</v>
      </c>
      <c r="AC755" s="489">
        <v>5</v>
      </c>
      <c r="AD755" s="488">
        <v>22</v>
      </c>
      <c r="AF755" t="str">
        <f t="shared" si="104"/>
        <v>SI</v>
      </c>
      <c r="AG755" t="str">
        <f t="shared" si="105"/>
        <v>SI</v>
      </c>
      <c r="AH755" t="str">
        <f t="shared" si="106"/>
        <v>NO</v>
      </c>
      <c r="AI755" t="str">
        <f t="shared" si="107"/>
        <v>NO</v>
      </c>
    </row>
    <row r="756" spans="6:35" ht="15.75" thickBot="1" x14ac:dyDescent="0.3">
      <c r="F756" s="499">
        <v>28</v>
      </c>
      <c r="G756" s="499">
        <v>17</v>
      </c>
      <c r="H756" s="498">
        <f t="shared" si="99"/>
        <v>0</v>
      </c>
      <c r="K756" s="498">
        <f t="shared" si="100"/>
        <v>0</v>
      </c>
      <c r="N756" s="498">
        <f t="shared" si="101"/>
        <v>3</v>
      </c>
      <c r="Q756" s="487">
        <f t="shared" si="102"/>
        <v>25</v>
      </c>
      <c r="W756">
        <f t="shared" si="103"/>
        <v>28</v>
      </c>
      <c r="Y756" s="497">
        <v>28</v>
      </c>
      <c r="Z756" s="497">
        <v>17</v>
      </c>
      <c r="AA756" s="491">
        <v>0</v>
      </c>
      <c r="AB756" s="490">
        <v>0</v>
      </c>
      <c r="AC756" s="489">
        <v>5</v>
      </c>
      <c r="AD756" s="488">
        <v>23</v>
      </c>
      <c r="AF756" t="str">
        <f t="shared" si="104"/>
        <v>SI</v>
      </c>
      <c r="AG756" t="str">
        <f t="shared" si="105"/>
        <v>SI</v>
      </c>
      <c r="AH756" t="str">
        <f t="shared" si="106"/>
        <v>NO</v>
      </c>
      <c r="AI756" t="str">
        <f t="shared" si="107"/>
        <v>NO</v>
      </c>
    </row>
    <row r="757" spans="6:35" ht="15.75" thickBot="1" x14ac:dyDescent="0.3">
      <c r="F757" s="499">
        <v>29</v>
      </c>
      <c r="G757" s="499">
        <v>17</v>
      </c>
      <c r="H757" s="498">
        <f t="shared" si="99"/>
        <v>0</v>
      </c>
      <c r="K757" s="498">
        <f t="shared" si="100"/>
        <v>0</v>
      </c>
      <c r="N757" s="498">
        <f t="shared" si="101"/>
        <v>3</v>
      </c>
      <c r="Q757" s="487">
        <f t="shared" si="102"/>
        <v>26</v>
      </c>
      <c r="W757">
        <f t="shared" si="103"/>
        <v>29</v>
      </c>
      <c r="Y757" s="497">
        <v>29</v>
      </c>
      <c r="Z757" s="497">
        <v>17</v>
      </c>
      <c r="AA757" s="491">
        <v>0</v>
      </c>
      <c r="AB757" s="490">
        <v>0</v>
      </c>
      <c r="AC757" s="489">
        <v>5</v>
      </c>
      <c r="AD757" s="488">
        <v>24</v>
      </c>
      <c r="AF757" t="str">
        <f t="shared" si="104"/>
        <v>SI</v>
      </c>
      <c r="AG757" t="str">
        <f t="shared" si="105"/>
        <v>SI</v>
      </c>
      <c r="AH757" t="str">
        <f t="shared" si="106"/>
        <v>NO</v>
      </c>
      <c r="AI757" t="str">
        <f t="shared" si="107"/>
        <v>NO</v>
      </c>
    </row>
    <row r="758" spans="6:35" ht="15.75" thickBot="1" x14ac:dyDescent="0.3">
      <c r="F758" s="499">
        <v>30</v>
      </c>
      <c r="G758" s="499">
        <v>17</v>
      </c>
      <c r="H758" s="498">
        <f t="shared" si="99"/>
        <v>0</v>
      </c>
      <c r="K758" s="498">
        <f t="shared" si="100"/>
        <v>0</v>
      </c>
      <c r="N758" s="498">
        <f t="shared" si="101"/>
        <v>3</v>
      </c>
      <c r="Q758" s="487">
        <f t="shared" si="102"/>
        <v>27</v>
      </c>
      <c r="W758">
        <f t="shared" si="103"/>
        <v>30</v>
      </c>
      <c r="Y758" s="497">
        <v>30</v>
      </c>
      <c r="Z758" s="497">
        <v>17</v>
      </c>
      <c r="AA758" s="491">
        <v>0</v>
      </c>
      <c r="AB758" s="490">
        <v>0</v>
      </c>
      <c r="AC758" s="489">
        <v>5</v>
      </c>
      <c r="AD758" s="488">
        <v>25</v>
      </c>
      <c r="AF758" t="str">
        <f t="shared" si="104"/>
        <v>SI</v>
      </c>
      <c r="AG758" t="str">
        <f t="shared" si="105"/>
        <v>SI</v>
      </c>
      <c r="AH758" t="str">
        <f t="shared" si="106"/>
        <v>NO</v>
      </c>
      <c r="AI758" t="str">
        <f t="shared" si="107"/>
        <v>NO</v>
      </c>
    </row>
    <row r="759" spans="6:35" ht="15.75" thickBot="1" x14ac:dyDescent="0.3">
      <c r="F759" s="499">
        <v>31</v>
      </c>
      <c r="G759" s="499">
        <v>17</v>
      </c>
      <c r="H759" s="498">
        <f t="shared" si="99"/>
        <v>0</v>
      </c>
      <c r="K759" s="498">
        <f t="shared" si="100"/>
        <v>0</v>
      </c>
      <c r="N759" s="498">
        <f t="shared" si="101"/>
        <v>3</v>
      </c>
      <c r="Q759" s="487">
        <f t="shared" si="102"/>
        <v>27</v>
      </c>
      <c r="W759">
        <f t="shared" si="103"/>
        <v>30</v>
      </c>
      <c r="Y759" s="497">
        <v>31</v>
      </c>
      <c r="Z759" s="497">
        <v>17</v>
      </c>
      <c r="AA759" s="491">
        <v>0</v>
      </c>
      <c r="AB759" s="490">
        <v>0</v>
      </c>
      <c r="AC759" s="489">
        <v>5</v>
      </c>
      <c r="AD759" s="488">
        <v>26</v>
      </c>
      <c r="AF759" t="str">
        <f t="shared" si="104"/>
        <v>SI</v>
      </c>
      <c r="AG759" t="str">
        <f t="shared" si="105"/>
        <v>SI</v>
      </c>
      <c r="AH759" t="str">
        <f t="shared" si="106"/>
        <v>NO</v>
      </c>
      <c r="AI759" t="str">
        <f t="shared" si="107"/>
        <v>NO</v>
      </c>
    </row>
    <row r="760" spans="6:35" ht="15.75" thickBot="1" x14ac:dyDescent="0.3">
      <c r="F760" s="499">
        <v>32</v>
      </c>
      <c r="G760" s="499">
        <v>17</v>
      </c>
      <c r="H760" s="498">
        <f t="shared" si="99"/>
        <v>0</v>
      </c>
      <c r="K760" s="498">
        <f t="shared" si="100"/>
        <v>0</v>
      </c>
      <c r="N760" s="498">
        <f t="shared" si="101"/>
        <v>3</v>
      </c>
      <c r="Q760" s="487">
        <f t="shared" si="102"/>
        <v>27</v>
      </c>
      <c r="W760">
        <f t="shared" si="103"/>
        <v>30</v>
      </c>
      <c r="Y760" s="497">
        <v>32</v>
      </c>
      <c r="Z760" s="497">
        <v>17</v>
      </c>
      <c r="AA760" s="491">
        <v>0</v>
      </c>
      <c r="AB760" s="490">
        <v>0</v>
      </c>
      <c r="AC760" s="489">
        <v>5</v>
      </c>
      <c r="AD760" s="488">
        <v>27</v>
      </c>
      <c r="AF760" t="str">
        <f t="shared" si="104"/>
        <v>SI</v>
      </c>
      <c r="AG760" t="str">
        <f t="shared" si="105"/>
        <v>SI</v>
      </c>
      <c r="AH760" t="str">
        <f t="shared" si="106"/>
        <v>NO</v>
      </c>
      <c r="AI760" t="str">
        <f t="shared" si="107"/>
        <v>SI</v>
      </c>
    </row>
    <row r="761" spans="6:35" ht="15.75" thickBot="1" x14ac:dyDescent="0.3">
      <c r="F761" s="499">
        <v>33</v>
      </c>
      <c r="G761" s="499">
        <v>17</v>
      </c>
      <c r="H761" s="498">
        <f t="shared" si="99"/>
        <v>0</v>
      </c>
      <c r="K761" s="498">
        <f t="shared" si="100"/>
        <v>0</v>
      </c>
      <c r="N761" s="498">
        <f t="shared" si="101"/>
        <v>3</v>
      </c>
      <c r="Q761" s="487">
        <f t="shared" si="102"/>
        <v>27</v>
      </c>
      <c r="W761">
        <f t="shared" si="103"/>
        <v>30</v>
      </c>
      <c r="Y761" s="497">
        <v>33</v>
      </c>
      <c r="Z761" s="497">
        <v>17</v>
      </c>
      <c r="AA761" s="491">
        <v>0</v>
      </c>
      <c r="AB761" s="490">
        <v>0</v>
      </c>
      <c r="AC761" s="489">
        <v>5</v>
      </c>
      <c r="AD761" s="488">
        <v>28</v>
      </c>
      <c r="AF761" t="str">
        <f t="shared" si="104"/>
        <v>SI</v>
      </c>
      <c r="AG761" t="str">
        <f t="shared" si="105"/>
        <v>SI</v>
      </c>
      <c r="AH761" t="str">
        <f t="shared" si="106"/>
        <v>NO</v>
      </c>
      <c r="AI761" t="str">
        <f t="shared" si="107"/>
        <v>NO</v>
      </c>
    </row>
    <row r="762" spans="6:35" ht="15.75" thickBot="1" x14ac:dyDescent="0.3">
      <c r="F762" s="496">
        <v>34</v>
      </c>
      <c r="G762" s="496">
        <v>17</v>
      </c>
      <c r="H762" s="495">
        <f t="shared" si="99"/>
        <v>0</v>
      </c>
      <c r="I762" s="494"/>
      <c r="J762" s="494"/>
      <c r="K762" s="495">
        <f t="shared" si="100"/>
        <v>0</v>
      </c>
      <c r="L762" s="494"/>
      <c r="M762" s="494"/>
      <c r="N762" s="495">
        <f t="shared" si="101"/>
        <v>3</v>
      </c>
      <c r="O762" s="494"/>
      <c r="P762" s="494"/>
      <c r="Q762" s="493">
        <f t="shared" si="102"/>
        <v>27</v>
      </c>
      <c r="W762">
        <f t="shared" si="103"/>
        <v>30</v>
      </c>
      <c r="Y762" s="497">
        <v>34</v>
      </c>
      <c r="Z762" s="497">
        <v>17</v>
      </c>
      <c r="AA762" s="491">
        <v>0</v>
      </c>
      <c r="AB762" s="490">
        <v>0</v>
      </c>
      <c r="AC762" s="489">
        <v>5</v>
      </c>
      <c r="AD762" s="488">
        <v>29</v>
      </c>
      <c r="AF762" t="str">
        <f t="shared" si="104"/>
        <v>SI</v>
      </c>
      <c r="AG762" t="str">
        <f t="shared" si="105"/>
        <v>SI</v>
      </c>
      <c r="AH762" t="str">
        <f t="shared" si="106"/>
        <v>NO</v>
      </c>
      <c r="AI762" t="str">
        <f t="shared" si="107"/>
        <v>NO</v>
      </c>
    </row>
    <row r="763" spans="6:35" ht="16.5" thickTop="1" thickBot="1" x14ac:dyDescent="0.3">
      <c r="F763" s="499">
        <v>0</v>
      </c>
      <c r="G763" s="499">
        <v>18</v>
      </c>
      <c r="H763" s="498">
        <f t="shared" si="99"/>
        <v>0</v>
      </c>
      <c r="K763" s="498">
        <f t="shared" si="100"/>
        <v>0</v>
      </c>
      <c r="N763" s="498">
        <f t="shared" si="101"/>
        <v>0</v>
      </c>
      <c r="Q763" s="487">
        <f t="shared" si="102"/>
        <v>0</v>
      </c>
      <c r="W763">
        <f t="shared" si="103"/>
        <v>0</v>
      </c>
      <c r="Y763" s="497">
        <v>0</v>
      </c>
      <c r="Z763" s="497">
        <v>18</v>
      </c>
      <c r="AA763" s="491">
        <v>0</v>
      </c>
      <c r="AB763" s="490">
        <v>0</v>
      </c>
      <c r="AC763" s="489">
        <v>0</v>
      </c>
      <c r="AD763" s="488">
        <v>0</v>
      </c>
      <c r="AF763" t="str">
        <f t="shared" si="104"/>
        <v>SI</v>
      </c>
      <c r="AG763" t="str">
        <f t="shared" si="105"/>
        <v>SI</v>
      </c>
      <c r="AH763" t="str">
        <f t="shared" si="106"/>
        <v>SI</v>
      </c>
      <c r="AI763" t="str">
        <f t="shared" si="107"/>
        <v>SI</v>
      </c>
    </row>
    <row r="764" spans="6:35" ht="15.75" thickBot="1" x14ac:dyDescent="0.3">
      <c r="F764" s="499">
        <v>1</v>
      </c>
      <c r="G764" s="499">
        <v>18</v>
      </c>
      <c r="H764" s="498">
        <f t="shared" si="99"/>
        <v>0</v>
      </c>
      <c r="K764" s="498">
        <f t="shared" si="100"/>
        <v>0</v>
      </c>
      <c r="N764" s="498">
        <f t="shared" si="101"/>
        <v>1</v>
      </c>
      <c r="Q764" s="487">
        <f t="shared" si="102"/>
        <v>0</v>
      </c>
      <c r="W764">
        <f t="shared" si="103"/>
        <v>1</v>
      </c>
      <c r="Y764" s="497">
        <v>1</v>
      </c>
      <c r="Z764" s="497">
        <v>18</v>
      </c>
      <c r="AA764" s="491">
        <v>0</v>
      </c>
      <c r="AB764" s="490">
        <v>1</v>
      </c>
      <c r="AC764" s="489">
        <v>0</v>
      </c>
      <c r="AD764" s="488">
        <v>0</v>
      </c>
      <c r="AF764" t="str">
        <f t="shared" si="104"/>
        <v>SI</v>
      </c>
      <c r="AG764" t="str">
        <f t="shared" si="105"/>
        <v>NO</v>
      </c>
      <c r="AH764" t="str">
        <f t="shared" si="106"/>
        <v>NO</v>
      </c>
      <c r="AI764" t="str">
        <f t="shared" si="107"/>
        <v>SI</v>
      </c>
    </row>
    <row r="765" spans="6:35" ht="15.75" thickBot="1" x14ac:dyDescent="0.3">
      <c r="F765" s="499">
        <v>2</v>
      </c>
      <c r="G765" s="499">
        <v>18</v>
      </c>
      <c r="H765" s="498">
        <f t="shared" si="99"/>
        <v>0</v>
      </c>
      <c r="K765" s="498">
        <f t="shared" si="100"/>
        <v>0</v>
      </c>
      <c r="N765" s="498">
        <f t="shared" si="101"/>
        <v>2</v>
      </c>
      <c r="Q765" s="487">
        <f t="shared" si="102"/>
        <v>0</v>
      </c>
      <c r="W765">
        <f t="shared" si="103"/>
        <v>2</v>
      </c>
      <c r="Y765" s="497">
        <v>2</v>
      </c>
      <c r="Z765" s="497">
        <v>18</v>
      </c>
      <c r="AA765" s="491">
        <v>0</v>
      </c>
      <c r="AB765" s="490">
        <v>2</v>
      </c>
      <c r="AC765" s="489">
        <v>0</v>
      </c>
      <c r="AD765" s="488">
        <v>0</v>
      </c>
      <c r="AF765" t="str">
        <f t="shared" si="104"/>
        <v>SI</v>
      </c>
      <c r="AG765" t="str">
        <f t="shared" si="105"/>
        <v>NO</v>
      </c>
      <c r="AH765" t="str">
        <f t="shared" si="106"/>
        <v>NO</v>
      </c>
      <c r="AI765" t="str">
        <f t="shared" si="107"/>
        <v>SI</v>
      </c>
    </row>
    <row r="766" spans="6:35" ht="15.75" thickBot="1" x14ac:dyDescent="0.3">
      <c r="F766" s="499">
        <v>3</v>
      </c>
      <c r="G766" s="499">
        <v>18</v>
      </c>
      <c r="H766" s="498">
        <f t="shared" si="99"/>
        <v>0</v>
      </c>
      <c r="K766" s="498">
        <f t="shared" si="100"/>
        <v>0</v>
      </c>
      <c r="N766" s="498">
        <f t="shared" si="101"/>
        <v>2</v>
      </c>
      <c r="Q766" s="487">
        <f t="shared" si="102"/>
        <v>1</v>
      </c>
      <c r="W766">
        <f t="shared" si="103"/>
        <v>3</v>
      </c>
      <c r="Y766" s="497">
        <v>3</v>
      </c>
      <c r="Z766" s="497">
        <v>18</v>
      </c>
      <c r="AA766" s="491">
        <v>0</v>
      </c>
      <c r="AB766" s="490">
        <v>3</v>
      </c>
      <c r="AC766" s="489">
        <v>0</v>
      </c>
      <c r="AD766" s="488">
        <v>0</v>
      </c>
      <c r="AF766" t="str">
        <f t="shared" si="104"/>
        <v>SI</v>
      </c>
      <c r="AG766" t="str">
        <f t="shared" si="105"/>
        <v>NO</v>
      </c>
      <c r="AH766" t="str">
        <f t="shared" si="106"/>
        <v>NO</v>
      </c>
      <c r="AI766" t="str">
        <f t="shared" si="107"/>
        <v>NO</v>
      </c>
    </row>
    <row r="767" spans="6:35" ht="15.75" thickBot="1" x14ac:dyDescent="0.3">
      <c r="F767" s="499">
        <v>4</v>
      </c>
      <c r="G767" s="499">
        <v>18</v>
      </c>
      <c r="H767" s="498">
        <f t="shared" si="99"/>
        <v>0</v>
      </c>
      <c r="K767" s="498">
        <f t="shared" si="100"/>
        <v>0</v>
      </c>
      <c r="N767" s="498">
        <f t="shared" si="101"/>
        <v>2</v>
      </c>
      <c r="Q767" s="487">
        <f t="shared" si="102"/>
        <v>2</v>
      </c>
      <c r="W767">
        <f t="shared" si="103"/>
        <v>4</v>
      </c>
      <c r="Y767" s="497">
        <v>4</v>
      </c>
      <c r="Z767" s="497">
        <v>18</v>
      </c>
      <c r="AA767" s="491">
        <v>0</v>
      </c>
      <c r="AB767" s="490">
        <v>0</v>
      </c>
      <c r="AC767" s="489">
        <v>4</v>
      </c>
      <c r="AD767" s="488">
        <v>0</v>
      </c>
      <c r="AF767" t="str">
        <f t="shared" si="104"/>
        <v>SI</v>
      </c>
      <c r="AG767" t="str">
        <f t="shared" si="105"/>
        <v>SI</v>
      </c>
      <c r="AH767" t="str">
        <f t="shared" si="106"/>
        <v>NO</v>
      </c>
      <c r="AI767" t="str">
        <f t="shared" si="107"/>
        <v>NO</v>
      </c>
    </row>
    <row r="768" spans="6:35" ht="15.75" thickBot="1" x14ac:dyDescent="0.3">
      <c r="F768" s="499">
        <v>5</v>
      </c>
      <c r="G768" s="499">
        <v>18</v>
      </c>
      <c r="H768" s="498">
        <f t="shared" si="99"/>
        <v>0</v>
      </c>
      <c r="K768" s="498">
        <f t="shared" si="100"/>
        <v>0</v>
      </c>
      <c r="N768" s="498">
        <f t="shared" si="101"/>
        <v>2</v>
      </c>
      <c r="Q768" s="487">
        <f t="shared" si="102"/>
        <v>3</v>
      </c>
      <c r="W768">
        <f t="shared" si="103"/>
        <v>5</v>
      </c>
      <c r="Y768" s="497">
        <v>5</v>
      </c>
      <c r="Z768" s="497">
        <v>18</v>
      </c>
      <c r="AA768" s="491">
        <v>0</v>
      </c>
      <c r="AB768" s="490">
        <v>0</v>
      </c>
      <c r="AC768" s="489">
        <v>5</v>
      </c>
      <c r="AD768" s="488">
        <v>0</v>
      </c>
      <c r="AF768" t="str">
        <f t="shared" si="104"/>
        <v>SI</v>
      </c>
      <c r="AG768" t="str">
        <f t="shared" si="105"/>
        <v>SI</v>
      </c>
      <c r="AH768" t="str">
        <f t="shared" si="106"/>
        <v>NO</v>
      </c>
      <c r="AI768" t="str">
        <f t="shared" si="107"/>
        <v>NO</v>
      </c>
    </row>
    <row r="769" spans="6:35" ht="15.75" thickBot="1" x14ac:dyDescent="0.3">
      <c r="F769" s="499">
        <v>6</v>
      </c>
      <c r="G769" s="499">
        <v>18</v>
      </c>
      <c r="H769" s="498">
        <f t="shared" si="99"/>
        <v>0</v>
      </c>
      <c r="K769" s="498">
        <f t="shared" si="100"/>
        <v>0</v>
      </c>
      <c r="N769" s="498">
        <f t="shared" si="101"/>
        <v>2</v>
      </c>
      <c r="Q769" s="487">
        <f t="shared" si="102"/>
        <v>4</v>
      </c>
      <c r="W769">
        <f t="shared" si="103"/>
        <v>6</v>
      </c>
      <c r="Y769" s="497">
        <v>6</v>
      </c>
      <c r="Z769" s="497">
        <v>18</v>
      </c>
      <c r="AA769" s="491">
        <v>0</v>
      </c>
      <c r="AB769" s="490">
        <v>0</v>
      </c>
      <c r="AC769" s="489">
        <v>5</v>
      </c>
      <c r="AD769" s="488">
        <v>1</v>
      </c>
      <c r="AF769" t="str">
        <f t="shared" si="104"/>
        <v>SI</v>
      </c>
      <c r="AG769" t="str">
        <f t="shared" si="105"/>
        <v>SI</v>
      </c>
      <c r="AH769" t="str">
        <f t="shared" si="106"/>
        <v>NO</v>
      </c>
      <c r="AI769" t="str">
        <f t="shared" si="107"/>
        <v>NO</v>
      </c>
    </row>
    <row r="770" spans="6:35" ht="15.75" thickBot="1" x14ac:dyDescent="0.3">
      <c r="F770" s="499">
        <v>7</v>
      </c>
      <c r="G770" s="499">
        <v>18</v>
      </c>
      <c r="H770" s="498">
        <f t="shared" si="99"/>
        <v>0</v>
      </c>
      <c r="K770" s="498">
        <f t="shared" si="100"/>
        <v>0</v>
      </c>
      <c r="N770" s="498">
        <f t="shared" si="101"/>
        <v>2</v>
      </c>
      <c r="Q770" s="487">
        <f t="shared" si="102"/>
        <v>5</v>
      </c>
      <c r="W770">
        <f t="shared" si="103"/>
        <v>7</v>
      </c>
      <c r="Y770" s="497">
        <v>7</v>
      </c>
      <c r="Z770" s="497">
        <v>18</v>
      </c>
      <c r="AA770" s="491">
        <v>0</v>
      </c>
      <c r="AB770" s="490">
        <v>0</v>
      </c>
      <c r="AC770" s="489">
        <v>5</v>
      </c>
      <c r="AD770" s="488">
        <v>2</v>
      </c>
      <c r="AF770" t="str">
        <f t="shared" si="104"/>
        <v>SI</v>
      </c>
      <c r="AG770" t="str">
        <f t="shared" si="105"/>
        <v>SI</v>
      </c>
      <c r="AH770" t="str">
        <f t="shared" si="106"/>
        <v>NO</v>
      </c>
      <c r="AI770" t="str">
        <f t="shared" si="107"/>
        <v>NO</v>
      </c>
    </row>
    <row r="771" spans="6:35" ht="15.75" thickBot="1" x14ac:dyDescent="0.3">
      <c r="F771" s="499">
        <v>8</v>
      </c>
      <c r="G771" s="499">
        <v>18</v>
      </c>
      <c r="H771" s="498">
        <f t="shared" si="99"/>
        <v>0</v>
      </c>
      <c r="K771" s="498">
        <f t="shared" si="100"/>
        <v>0</v>
      </c>
      <c r="N771" s="498">
        <f t="shared" si="101"/>
        <v>2</v>
      </c>
      <c r="Q771" s="487">
        <f t="shared" si="102"/>
        <v>6</v>
      </c>
      <c r="W771">
        <f t="shared" si="103"/>
        <v>8</v>
      </c>
      <c r="Y771" s="497">
        <v>8</v>
      </c>
      <c r="Z771" s="497">
        <v>18</v>
      </c>
      <c r="AA771" s="491">
        <v>0</v>
      </c>
      <c r="AB771" s="490">
        <v>0</v>
      </c>
      <c r="AC771" s="489">
        <v>5</v>
      </c>
      <c r="AD771" s="488">
        <v>3</v>
      </c>
      <c r="AF771" t="str">
        <f t="shared" si="104"/>
        <v>SI</v>
      </c>
      <c r="AG771" t="str">
        <f t="shared" si="105"/>
        <v>SI</v>
      </c>
      <c r="AH771" t="str">
        <f t="shared" si="106"/>
        <v>NO</v>
      </c>
      <c r="AI771" t="str">
        <f t="shared" si="107"/>
        <v>NO</v>
      </c>
    </row>
    <row r="772" spans="6:35" ht="15.75" thickBot="1" x14ac:dyDescent="0.3">
      <c r="F772" s="499">
        <v>9</v>
      </c>
      <c r="G772" s="499">
        <v>18</v>
      </c>
      <c r="H772" s="498">
        <f t="shared" si="99"/>
        <v>0</v>
      </c>
      <c r="K772" s="498">
        <f t="shared" si="100"/>
        <v>0</v>
      </c>
      <c r="N772" s="498">
        <f t="shared" si="101"/>
        <v>2</v>
      </c>
      <c r="Q772" s="487">
        <f t="shared" si="102"/>
        <v>7</v>
      </c>
      <c r="W772">
        <f t="shared" si="103"/>
        <v>9</v>
      </c>
      <c r="Y772" s="497">
        <v>9</v>
      </c>
      <c r="Z772" s="497">
        <v>18</v>
      </c>
      <c r="AA772" s="491">
        <v>0</v>
      </c>
      <c r="AB772" s="490">
        <v>0</v>
      </c>
      <c r="AC772" s="489">
        <v>5</v>
      </c>
      <c r="AD772" s="488">
        <v>4</v>
      </c>
      <c r="AF772" t="str">
        <f t="shared" si="104"/>
        <v>SI</v>
      </c>
      <c r="AG772" t="str">
        <f t="shared" si="105"/>
        <v>SI</v>
      </c>
      <c r="AH772" t="str">
        <f t="shared" si="106"/>
        <v>NO</v>
      </c>
      <c r="AI772" t="str">
        <f t="shared" si="107"/>
        <v>NO</v>
      </c>
    </row>
    <row r="773" spans="6:35" ht="15.75" thickBot="1" x14ac:dyDescent="0.3">
      <c r="F773" s="499">
        <v>10</v>
      </c>
      <c r="G773" s="499">
        <v>18</v>
      </c>
      <c r="H773" s="498">
        <f t="shared" si="99"/>
        <v>0</v>
      </c>
      <c r="K773" s="498">
        <f t="shared" si="100"/>
        <v>0</v>
      </c>
      <c r="N773" s="498">
        <f t="shared" si="101"/>
        <v>2</v>
      </c>
      <c r="Q773" s="487">
        <f t="shared" si="102"/>
        <v>8</v>
      </c>
      <c r="W773">
        <f t="shared" si="103"/>
        <v>10</v>
      </c>
      <c r="Y773" s="497">
        <v>10</v>
      </c>
      <c r="Z773" s="497">
        <v>18</v>
      </c>
      <c r="AA773" s="491">
        <v>0</v>
      </c>
      <c r="AB773" s="490">
        <v>0</v>
      </c>
      <c r="AC773" s="489">
        <v>5</v>
      </c>
      <c r="AD773" s="488">
        <v>5</v>
      </c>
      <c r="AF773" t="str">
        <f t="shared" si="104"/>
        <v>SI</v>
      </c>
      <c r="AG773" t="str">
        <f t="shared" si="105"/>
        <v>SI</v>
      </c>
      <c r="AH773" t="str">
        <f t="shared" si="106"/>
        <v>NO</v>
      </c>
      <c r="AI773" t="str">
        <f t="shared" si="107"/>
        <v>NO</v>
      </c>
    </row>
    <row r="774" spans="6:35" ht="15.75" thickBot="1" x14ac:dyDescent="0.3">
      <c r="F774" s="499">
        <v>11</v>
      </c>
      <c r="G774" s="499">
        <v>18</v>
      </c>
      <c r="H774" s="498">
        <f t="shared" si="99"/>
        <v>0</v>
      </c>
      <c r="K774" s="498">
        <f t="shared" si="100"/>
        <v>0</v>
      </c>
      <c r="N774" s="498">
        <f t="shared" si="101"/>
        <v>2</v>
      </c>
      <c r="Q774" s="487">
        <f t="shared" si="102"/>
        <v>9</v>
      </c>
      <c r="W774">
        <f t="shared" si="103"/>
        <v>11</v>
      </c>
      <c r="Y774" s="497">
        <v>11</v>
      </c>
      <c r="Z774" s="497">
        <v>18</v>
      </c>
      <c r="AA774" s="491">
        <v>0</v>
      </c>
      <c r="AB774" s="490">
        <v>0</v>
      </c>
      <c r="AC774" s="489">
        <v>5</v>
      </c>
      <c r="AD774" s="488">
        <v>6</v>
      </c>
      <c r="AF774" t="str">
        <f t="shared" si="104"/>
        <v>SI</v>
      </c>
      <c r="AG774" t="str">
        <f t="shared" si="105"/>
        <v>SI</v>
      </c>
      <c r="AH774" t="str">
        <f t="shared" si="106"/>
        <v>NO</v>
      </c>
      <c r="AI774" t="str">
        <f t="shared" si="107"/>
        <v>NO</v>
      </c>
    </row>
    <row r="775" spans="6:35" ht="15.75" thickBot="1" x14ac:dyDescent="0.3">
      <c r="F775" s="499">
        <v>12</v>
      </c>
      <c r="G775" s="499">
        <v>18</v>
      </c>
      <c r="H775" s="498">
        <f t="shared" si="99"/>
        <v>0</v>
      </c>
      <c r="K775" s="498">
        <f t="shared" si="100"/>
        <v>0</v>
      </c>
      <c r="N775" s="498">
        <f t="shared" si="101"/>
        <v>2</v>
      </c>
      <c r="Q775" s="487">
        <f t="shared" si="102"/>
        <v>10</v>
      </c>
      <c r="W775">
        <f t="shared" si="103"/>
        <v>12</v>
      </c>
      <c r="Y775" s="497">
        <v>12</v>
      </c>
      <c r="Z775" s="497">
        <v>18</v>
      </c>
      <c r="AA775" s="491">
        <v>0</v>
      </c>
      <c r="AB775" s="490">
        <v>0</v>
      </c>
      <c r="AC775" s="489">
        <v>5</v>
      </c>
      <c r="AD775" s="488">
        <v>7</v>
      </c>
      <c r="AF775" t="str">
        <f t="shared" si="104"/>
        <v>SI</v>
      </c>
      <c r="AG775" t="str">
        <f t="shared" si="105"/>
        <v>SI</v>
      </c>
      <c r="AH775" t="str">
        <f t="shared" si="106"/>
        <v>NO</v>
      </c>
      <c r="AI775" t="str">
        <f t="shared" si="107"/>
        <v>NO</v>
      </c>
    </row>
    <row r="776" spans="6:35" ht="15.75" thickBot="1" x14ac:dyDescent="0.3">
      <c r="F776" s="499">
        <v>13</v>
      </c>
      <c r="G776" s="499">
        <v>18</v>
      </c>
      <c r="H776" s="498">
        <f t="shared" si="99"/>
        <v>0</v>
      </c>
      <c r="K776" s="498">
        <f t="shared" si="100"/>
        <v>0</v>
      </c>
      <c r="N776" s="498">
        <f t="shared" si="101"/>
        <v>2</v>
      </c>
      <c r="Q776" s="487">
        <f t="shared" si="102"/>
        <v>11</v>
      </c>
      <c r="W776">
        <f t="shared" si="103"/>
        <v>13</v>
      </c>
      <c r="Y776" s="497">
        <v>13</v>
      </c>
      <c r="Z776" s="497">
        <v>18</v>
      </c>
      <c r="AA776" s="491">
        <v>0</v>
      </c>
      <c r="AB776" s="490">
        <v>0</v>
      </c>
      <c r="AC776" s="489">
        <v>5</v>
      </c>
      <c r="AD776" s="488">
        <v>8</v>
      </c>
      <c r="AF776" t="str">
        <f t="shared" si="104"/>
        <v>SI</v>
      </c>
      <c r="AG776" t="str">
        <f t="shared" si="105"/>
        <v>SI</v>
      </c>
      <c r="AH776" t="str">
        <f t="shared" si="106"/>
        <v>NO</v>
      </c>
      <c r="AI776" t="str">
        <f t="shared" si="107"/>
        <v>NO</v>
      </c>
    </row>
    <row r="777" spans="6:35" ht="15.75" thickBot="1" x14ac:dyDescent="0.3">
      <c r="F777" s="499">
        <v>14</v>
      </c>
      <c r="G777" s="499">
        <v>18</v>
      </c>
      <c r="H777" s="498">
        <f t="shared" si="99"/>
        <v>0</v>
      </c>
      <c r="K777" s="498">
        <f t="shared" si="100"/>
        <v>0</v>
      </c>
      <c r="N777" s="498">
        <f t="shared" si="101"/>
        <v>2</v>
      </c>
      <c r="Q777" s="487">
        <f t="shared" si="102"/>
        <v>12</v>
      </c>
      <c r="W777">
        <f t="shared" si="103"/>
        <v>14</v>
      </c>
      <c r="Y777" s="497">
        <v>14</v>
      </c>
      <c r="Z777" s="497">
        <v>18</v>
      </c>
      <c r="AA777" s="491">
        <v>0</v>
      </c>
      <c r="AB777" s="490">
        <v>0</v>
      </c>
      <c r="AC777" s="489">
        <v>5</v>
      </c>
      <c r="AD777" s="488">
        <v>9</v>
      </c>
      <c r="AF777" t="str">
        <f t="shared" si="104"/>
        <v>SI</v>
      </c>
      <c r="AG777" t="str">
        <f t="shared" si="105"/>
        <v>SI</v>
      </c>
      <c r="AH777" t="str">
        <f t="shared" si="106"/>
        <v>NO</v>
      </c>
      <c r="AI777" t="str">
        <f t="shared" si="107"/>
        <v>NO</v>
      </c>
    </row>
    <row r="778" spans="6:35" ht="15.75" thickBot="1" x14ac:dyDescent="0.3">
      <c r="F778" s="499">
        <v>15</v>
      </c>
      <c r="G778" s="499">
        <v>18</v>
      </c>
      <c r="H778" s="498">
        <f t="shared" si="99"/>
        <v>0</v>
      </c>
      <c r="K778" s="498">
        <f t="shared" si="100"/>
        <v>0</v>
      </c>
      <c r="N778" s="498">
        <f t="shared" si="101"/>
        <v>2</v>
      </c>
      <c r="Q778" s="487">
        <f t="shared" si="102"/>
        <v>13</v>
      </c>
      <c r="W778">
        <f t="shared" si="103"/>
        <v>15</v>
      </c>
      <c r="Y778" s="497">
        <v>15</v>
      </c>
      <c r="Z778" s="497">
        <v>18</v>
      </c>
      <c r="AA778" s="491">
        <v>0</v>
      </c>
      <c r="AB778" s="490">
        <v>0</v>
      </c>
      <c r="AC778" s="489">
        <v>5</v>
      </c>
      <c r="AD778" s="488">
        <v>10</v>
      </c>
      <c r="AF778" t="str">
        <f t="shared" si="104"/>
        <v>SI</v>
      </c>
      <c r="AG778" t="str">
        <f t="shared" si="105"/>
        <v>SI</v>
      </c>
      <c r="AH778" t="str">
        <f t="shared" si="106"/>
        <v>NO</v>
      </c>
      <c r="AI778" t="str">
        <f t="shared" si="107"/>
        <v>NO</v>
      </c>
    </row>
    <row r="779" spans="6:35" ht="15.75" thickBot="1" x14ac:dyDescent="0.3">
      <c r="F779" s="499">
        <v>16</v>
      </c>
      <c r="G779" s="499">
        <v>18</v>
      </c>
      <c r="H779" s="498">
        <f t="shared" ref="H779:H842" si="108">IF(G779&lt;3,
IF(G779+F779&lt;=3,F779,3-G779),
0)</f>
        <v>0</v>
      </c>
      <c r="K779" s="498">
        <f t="shared" ref="K779:K842" si="109">IF(AND(G779&gt;=3,G779&lt;15),
IF(G779+F779&lt;=15,F779,15-G779),
IF(AND(G779&lt;3,G779+F779&gt;3),IF(F779-H779&lt;=12,F779-H779,12),0) )</f>
        <v>0</v>
      </c>
      <c r="N779" s="498">
        <f t="shared" ref="N779:N842" si="110">IF(AND(G779&gt;=15,G779&lt;20),
IF(G779+F779&lt;=20,F779,20-G779),
IF(AND(G779&lt;15,G779+F779&gt;15),       IF((F779-H779-K779)&lt;=5,   F779-H779-K779,5    ),0)  )</f>
        <v>2</v>
      </c>
      <c r="Q779" s="487">
        <f t="shared" ref="Q779:Q842" si="111">IF(AND(G779&gt;=20),
IF(F779&gt;30,30,F779),
IF(AND(G779&lt;20,G779+F779&gt;20),IF((F779-H779-K779-N779)&gt;=(30-H779-K779-N779),30-H779-K779-N779,F779-H779-K779-N779),0))</f>
        <v>14</v>
      </c>
      <c r="W779">
        <f t="shared" ref="W779:W842" si="112">SUM(H779+K779+N779+Q779)</f>
        <v>16</v>
      </c>
      <c r="Y779" s="497">
        <v>16</v>
      </c>
      <c r="Z779" s="497">
        <v>18</v>
      </c>
      <c r="AA779" s="491">
        <v>0</v>
      </c>
      <c r="AB779" s="490">
        <v>0</v>
      </c>
      <c r="AC779" s="489">
        <v>5</v>
      </c>
      <c r="AD779" s="488">
        <v>11</v>
      </c>
      <c r="AF779" t="str">
        <f t="shared" ref="AF779:AF842" si="113">IF(AA779=H779,"SI","NO")</f>
        <v>SI</v>
      </c>
      <c r="AG779" t="str">
        <f t="shared" ref="AG779:AG842" si="114">IF(K779=AB779,"SI","NO")</f>
        <v>SI</v>
      </c>
      <c r="AH779" t="str">
        <f t="shared" ref="AH779:AH842" si="115">IF(N779=AC779,"SI","NO")</f>
        <v>NO</v>
      </c>
      <c r="AI779" t="str">
        <f t="shared" ref="AI779:AI842" si="116">IF(Q779=AD779,"SI","NO")</f>
        <v>NO</v>
      </c>
    </row>
    <row r="780" spans="6:35" ht="15.75" thickBot="1" x14ac:dyDescent="0.3">
      <c r="F780" s="499">
        <v>17</v>
      </c>
      <c r="G780" s="499">
        <v>18</v>
      </c>
      <c r="H780" s="498">
        <f t="shared" si="108"/>
        <v>0</v>
      </c>
      <c r="K780" s="498">
        <f t="shared" si="109"/>
        <v>0</v>
      </c>
      <c r="N780" s="498">
        <f t="shared" si="110"/>
        <v>2</v>
      </c>
      <c r="Q780" s="487">
        <f t="shared" si="111"/>
        <v>15</v>
      </c>
      <c r="W780">
        <f t="shared" si="112"/>
        <v>17</v>
      </c>
      <c r="Y780" s="497">
        <v>17</v>
      </c>
      <c r="Z780" s="497">
        <v>18</v>
      </c>
      <c r="AA780" s="491">
        <v>0</v>
      </c>
      <c r="AB780" s="490">
        <v>0</v>
      </c>
      <c r="AC780" s="489">
        <v>5</v>
      </c>
      <c r="AD780" s="488">
        <v>12</v>
      </c>
      <c r="AF780" t="str">
        <f t="shared" si="113"/>
        <v>SI</v>
      </c>
      <c r="AG780" t="str">
        <f t="shared" si="114"/>
        <v>SI</v>
      </c>
      <c r="AH780" t="str">
        <f t="shared" si="115"/>
        <v>NO</v>
      </c>
      <c r="AI780" t="str">
        <f t="shared" si="116"/>
        <v>NO</v>
      </c>
    </row>
    <row r="781" spans="6:35" ht="15.75" thickBot="1" x14ac:dyDescent="0.3">
      <c r="F781" s="499">
        <v>18</v>
      </c>
      <c r="G781" s="499">
        <v>18</v>
      </c>
      <c r="H781" s="498">
        <f t="shared" si="108"/>
        <v>0</v>
      </c>
      <c r="K781" s="498">
        <f t="shared" si="109"/>
        <v>0</v>
      </c>
      <c r="N781" s="498">
        <f t="shared" si="110"/>
        <v>2</v>
      </c>
      <c r="Q781" s="487">
        <f t="shared" si="111"/>
        <v>16</v>
      </c>
      <c r="W781">
        <f t="shared" si="112"/>
        <v>18</v>
      </c>
      <c r="Y781" s="497">
        <v>18</v>
      </c>
      <c r="Z781" s="497">
        <v>18</v>
      </c>
      <c r="AA781" s="491">
        <v>0</v>
      </c>
      <c r="AB781" s="490">
        <v>0</v>
      </c>
      <c r="AC781" s="489">
        <v>5</v>
      </c>
      <c r="AD781" s="488">
        <v>13</v>
      </c>
      <c r="AF781" t="str">
        <f t="shared" si="113"/>
        <v>SI</v>
      </c>
      <c r="AG781" t="str">
        <f t="shared" si="114"/>
        <v>SI</v>
      </c>
      <c r="AH781" t="str">
        <f t="shared" si="115"/>
        <v>NO</v>
      </c>
      <c r="AI781" t="str">
        <f t="shared" si="116"/>
        <v>NO</v>
      </c>
    </row>
    <row r="782" spans="6:35" ht="15.75" thickBot="1" x14ac:dyDescent="0.3">
      <c r="F782" s="499">
        <v>19</v>
      </c>
      <c r="G782" s="499">
        <v>18</v>
      </c>
      <c r="H782" s="498">
        <f t="shared" si="108"/>
        <v>0</v>
      </c>
      <c r="K782" s="498">
        <f t="shared" si="109"/>
        <v>0</v>
      </c>
      <c r="N782" s="498">
        <f t="shared" si="110"/>
        <v>2</v>
      </c>
      <c r="Q782" s="487">
        <f t="shared" si="111"/>
        <v>17</v>
      </c>
      <c r="W782">
        <f t="shared" si="112"/>
        <v>19</v>
      </c>
      <c r="Y782" s="497">
        <v>19</v>
      </c>
      <c r="Z782" s="497">
        <v>18</v>
      </c>
      <c r="AA782" s="491">
        <v>0</v>
      </c>
      <c r="AB782" s="490">
        <v>0</v>
      </c>
      <c r="AC782" s="489">
        <v>5</v>
      </c>
      <c r="AD782" s="488">
        <v>14</v>
      </c>
      <c r="AF782" t="str">
        <f t="shared" si="113"/>
        <v>SI</v>
      </c>
      <c r="AG782" t="str">
        <f t="shared" si="114"/>
        <v>SI</v>
      </c>
      <c r="AH782" t="str">
        <f t="shared" si="115"/>
        <v>NO</v>
      </c>
      <c r="AI782" t="str">
        <f t="shared" si="116"/>
        <v>NO</v>
      </c>
    </row>
    <row r="783" spans="6:35" ht="15.75" thickBot="1" x14ac:dyDescent="0.3">
      <c r="F783" s="499">
        <v>20</v>
      </c>
      <c r="G783" s="499">
        <v>18</v>
      </c>
      <c r="H783" s="498">
        <f t="shared" si="108"/>
        <v>0</v>
      </c>
      <c r="K783" s="498">
        <f t="shared" si="109"/>
        <v>0</v>
      </c>
      <c r="N783" s="498">
        <f t="shared" si="110"/>
        <v>2</v>
      </c>
      <c r="Q783" s="487">
        <f t="shared" si="111"/>
        <v>18</v>
      </c>
      <c r="W783">
        <f t="shared" si="112"/>
        <v>20</v>
      </c>
      <c r="Y783" s="497">
        <v>20</v>
      </c>
      <c r="Z783" s="497">
        <v>18</v>
      </c>
      <c r="AA783" s="491">
        <v>0</v>
      </c>
      <c r="AB783" s="490">
        <v>0</v>
      </c>
      <c r="AC783" s="489">
        <v>5</v>
      </c>
      <c r="AD783" s="488">
        <v>15</v>
      </c>
      <c r="AF783" t="str">
        <f t="shared" si="113"/>
        <v>SI</v>
      </c>
      <c r="AG783" t="str">
        <f t="shared" si="114"/>
        <v>SI</v>
      </c>
      <c r="AH783" t="str">
        <f t="shared" si="115"/>
        <v>NO</v>
      </c>
      <c r="AI783" t="str">
        <f t="shared" si="116"/>
        <v>NO</v>
      </c>
    </row>
    <row r="784" spans="6:35" ht="15.75" thickBot="1" x14ac:dyDescent="0.3">
      <c r="F784" s="499">
        <v>21</v>
      </c>
      <c r="G784" s="499">
        <v>18</v>
      </c>
      <c r="H784" s="498">
        <f t="shared" si="108"/>
        <v>0</v>
      </c>
      <c r="K784" s="498">
        <f t="shared" si="109"/>
        <v>0</v>
      </c>
      <c r="N784" s="498">
        <f t="shared" si="110"/>
        <v>2</v>
      </c>
      <c r="Q784" s="487">
        <f t="shared" si="111"/>
        <v>19</v>
      </c>
      <c r="W784">
        <f t="shared" si="112"/>
        <v>21</v>
      </c>
      <c r="Y784" s="497">
        <v>21</v>
      </c>
      <c r="Z784" s="497">
        <v>18</v>
      </c>
      <c r="AA784" s="491">
        <v>0</v>
      </c>
      <c r="AB784" s="490">
        <v>0</v>
      </c>
      <c r="AC784" s="489">
        <v>5</v>
      </c>
      <c r="AD784" s="488">
        <v>16</v>
      </c>
      <c r="AF784" t="str">
        <f t="shared" si="113"/>
        <v>SI</v>
      </c>
      <c r="AG784" t="str">
        <f t="shared" si="114"/>
        <v>SI</v>
      </c>
      <c r="AH784" t="str">
        <f t="shared" si="115"/>
        <v>NO</v>
      </c>
      <c r="AI784" t="str">
        <f t="shared" si="116"/>
        <v>NO</v>
      </c>
    </row>
    <row r="785" spans="6:35" ht="15.75" thickBot="1" x14ac:dyDescent="0.3">
      <c r="F785" s="499">
        <v>22</v>
      </c>
      <c r="G785" s="499">
        <v>18</v>
      </c>
      <c r="H785" s="498">
        <f t="shared" si="108"/>
        <v>0</v>
      </c>
      <c r="K785" s="498">
        <f t="shared" si="109"/>
        <v>0</v>
      </c>
      <c r="N785" s="498">
        <f t="shared" si="110"/>
        <v>2</v>
      </c>
      <c r="Q785" s="487">
        <f t="shared" si="111"/>
        <v>20</v>
      </c>
      <c r="W785">
        <f t="shared" si="112"/>
        <v>22</v>
      </c>
      <c r="Y785" s="497">
        <v>22</v>
      </c>
      <c r="Z785" s="497">
        <v>18</v>
      </c>
      <c r="AA785" s="491">
        <v>0</v>
      </c>
      <c r="AB785" s="490">
        <v>0</v>
      </c>
      <c r="AC785" s="489">
        <v>5</v>
      </c>
      <c r="AD785" s="488">
        <v>17</v>
      </c>
      <c r="AF785" t="str">
        <f t="shared" si="113"/>
        <v>SI</v>
      </c>
      <c r="AG785" t="str">
        <f t="shared" si="114"/>
        <v>SI</v>
      </c>
      <c r="AH785" t="str">
        <f t="shared" si="115"/>
        <v>NO</v>
      </c>
      <c r="AI785" t="str">
        <f t="shared" si="116"/>
        <v>NO</v>
      </c>
    </row>
    <row r="786" spans="6:35" ht="15.75" thickBot="1" x14ac:dyDescent="0.3">
      <c r="F786" s="499">
        <v>23</v>
      </c>
      <c r="G786" s="499">
        <v>18</v>
      </c>
      <c r="H786" s="498">
        <f t="shared" si="108"/>
        <v>0</v>
      </c>
      <c r="K786" s="498">
        <f t="shared" si="109"/>
        <v>0</v>
      </c>
      <c r="N786" s="498">
        <f t="shared" si="110"/>
        <v>2</v>
      </c>
      <c r="Q786" s="487">
        <f t="shared" si="111"/>
        <v>21</v>
      </c>
      <c r="W786">
        <f t="shared" si="112"/>
        <v>23</v>
      </c>
      <c r="Y786" s="497">
        <v>23</v>
      </c>
      <c r="Z786" s="497">
        <v>18</v>
      </c>
      <c r="AA786" s="491">
        <v>0</v>
      </c>
      <c r="AB786" s="490">
        <v>0</v>
      </c>
      <c r="AC786" s="489">
        <v>5</v>
      </c>
      <c r="AD786" s="488">
        <v>18</v>
      </c>
      <c r="AF786" t="str">
        <f t="shared" si="113"/>
        <v>SI</v>
      </c>
      <c r="AG786" t="str">
        <f t="shared" si="114"/>
        <v>SI</v>
      </c>
      <c r="AH786" t="str">
        <f t="shared" si="115"/>
        <v>NO</v>
      </c>
      <c r="AI786" t="str">
        <f t="shared" si="116"/>
        <v>NO</v>
      </c>
    </row>
    <row r="787" spans="6:35" ht="15.75" thickBot="1" x14ac:dyDescent="0.3">
      <c r="F787" s="499">
        <v>24</v>
      </c>
      <c r="G787" s="499">
        <v>18</v>
      </c>
      <c r="H787" s="498">
        <f t="shared" si="108"/>
        <v>0</v>
      </c>
      <c r="K787" s="498">
        <f t="shared" si="109"/>
        <v>0</v>
      </c>
      <c r="N787" s="498">
        <f t="shared" si="110"/>
        <v>2</v>
      </c>
      <c r="Q787" s="487">
        <f t="shared" si="111"/>
        <v>22</v>
      </c>
      <c r="W787">
        <f t="shared" si="112"/>
        <v>24</v>
      </c>
      <c r="Y787" s="497">
        <v>24</v>
      </c>
      <c r="Z787" s="497">
        <v>18</v>
      </c>
      <c r="AA787" s="491">
        <v>0</v>
      </c>
      <c r="AB787" s="490">
        <v>0</v>
      </c>
      <c r="AC787" s="489">
        <v>5</v>
      </c>
      <c r="AD787" s="488">
        <v>19</v>
      </c>
      <c r="AF787" t="str">
        <f t="shared" si="113"/>
        <v>SI</v>
      </c>
      <c r="AG787" t="str">
        <f t="shared" si="114"/>
        <v>SI</v>
      </c>
      <c r="AH787" t="str">
        <f t="shared" si="115"/>
        <v>NO</v>
      </c>
      <c r="AI787" t="str">
        <f t="shared" si="116"/>
        <v>NO</v>
      </c>
    </row>
    <row r="788" spans="6:35" ht="15.75" thickBot="1" x14ac:dyDescent="0.3">
      <c r="F788" s="499">
        <v>25</v>
      </c>
      <c r="G788" s="499">
        <v>18</v>
      </c>
      <c r="H788" s="498">
        <f t="shared" si="108"/>
        <v>0</v>
      </c>
      <c r="K788" s="498">
        <f t="shared" si="109"/>
        <v>0</v>
      </c>
      <c r="N788" s="498">
        <f t="shared" si="110"/>
        <v>2</v>
      </c>
      <c r="Q788" s="487">
        <f t="shared" si="111"/>
        <v>23</v>
      </c>
      <c r="W788">
        <f t="shared" si="112"/>
        <v>25</v>
      </c>
      <c r="Y788" s="497">
        <v>25</v>
      </c>
      <c r="Z788" s="497">
        <v>18</v>
      </c>
      <c r="AA788" s="491">
        <v>0</v>
      </c>
      <c r="AB788" s="490">
        <v>0</v>
      </c>
      <c r="AC788" s="489">
        <v>5</v>
      </c>
      <c r="AD788" s="488">
        <v>20</v>
      </c>
      <c r="AF788" t="str">
        <f t="shared" si="113"/>
        <v>SI</v>
      </c>
      <c r="AG788" t="str">
        <f t="shared" si="114"/>
        <v>SI</v>
      </c>
      <c r="AH788" t="str">
        <f t="shared" si="115"/>
        <v>NO</v>
      </c>
      <c r="AI788" t="str">
        <f t="shared" si="116"/>
        <v>NO</v>
      </c>
    </row>
    <row r="789" spans="6:35" ht="15.75" thickBot="1" x14ac:dyDescent="0.3">
      <c r="F789" s="499">
        <v>26</v>
      </c>
      <c r="G789" s="499">
        <v>18</v>
      </c>
      <c r="H789" s="498">
        <f t="shared" si="108"/>
        <v>0</v>
      </c>
      <c r="K789" s="498">
        <f t="shared" si="109"/>
        <v>0</v>
      </c>
      <c r="N789" s="498">
        <f t="shared" si="110"/>
        <v>2</v>
      </c>
      <c r="Q789" s="487">
        <f t="shared" si="111"/>
        <v>24</v>
      </c>
      <c r="W789">
        <f t="shared" si="112"/>
        <v>26</v>
      </c>
      <c r="Y789" s="497">
        <v>26</v>
      </c>
      <c r="Z789" s="497">
        <v>18</v>
      </c>
      <c r="AA789" s="491">
        <v>0</v>
      </c>
      <c r="AB789" s="490">
        <v>0</v>
      </c>
      <c r="AC789" s="489">
        <v>5</v>
      </c>
      <c r="AD789" s="488">
        <v>21</v>
      </c>
      <c r="AF789" t="str">
        <f t="shared" si="113"/>
        <v>SI</v>
      </c>
      <c r="AG789" t="str">
        <f t="shared" si="114"/>
        <v>SI</v>
      </c>
      <c r="AH789" t="str">
        <f t="shared" si="115"/>
        <v>NO</v>
      </c>
      <c r="AI789" t="str">
        <f t="shared" si="116"/>
        <v>NO</v>
      </c>
    </row>
    <row r="790" spans="6:35" ht="15.75" thickBot="1" x14ac:dyDescent="0.3">
      <c r="F790" s="499">
        <v>27</v>
      </c>
      <c r="G790" s="499">
        <v>18</v>
      </c>
      <c r="H790" s="498">
        <f t="shared" si="108"/>
        <v>0</v>
      </c>
      <c r="K790" s="498">
        <f t="shared" si="109"/>
        <v>0</v>
      </c>
      <c r="N790" s="498">
        <f t="shared" si="110"/>
        <v>2</v>
      </c>
      <c r="Q790" s="487">
        <f t="shared" si="111"/>
        <v>25</v>
      </c>
      <c r="W790">
        <f t="shared" si="112"/>
        <v>27</v>
      </c>
      <c r="Y790" s="497">
        <v>27</v>
      </c>
      <c r="Z790" s="497">
        <v>18</v>
      </c>
      <c r="AA790" s="491">
        <v>0</v>
      </c>
      <c r="AB790" s="490">
        <v>0</v>
      </c>
      <c r="AC790" s="489">
        <v>5</v>
      </c>
      <c r="AD790" s="488">
        <v>22</v>
      </c>
      <c r="AF790" t="str">
        <f t="shared" si="113"/>
        <v>SI</v>
      </c>
      <c r="AG790" t="str">
        <f t="shared" si="114"/>
        <v>SI</v>
      </c>
      <c r="AH790" t="str">
        <f t="shared" si="115"/>
        <v>NO</v>
      </c>
      <c r="AI790" t="str">
        <f t="shared" si="116"/>
        <v>NO</v>
      </c>
    </row>
    <row r="791" spans="6:35" ht="15.75" thickBot="1" x14ac:dyDescent="0.3">
      <c r="F791" s="499">
        <v>28</v>
      </c>
      <c r="G791" s="499">
        <v>18</v>
      </c>
      <c r="H791" s="498">
        <f t="shared" si="108"/>
        <v>0</v>
      </c>
      <c r="K791" s="498">
        <f t="shared" si="109"/>
        <v>0</v>
      </c>
      <c r="N791" s="498">
        <f t="shared" si="110"/>
        <v>2</v>
      </c>
      <c r="Q791" s="487">
        <f t="shared" si="111"/>
        <v>26</v>
      </c>
      <c r="W791">
        <f t="shared" si="112"/>
        <v>28</v>
      </c>
      <c r="Y791" s="497">
        <v>28</v>
      </c>
      <c r="Z791" s="497">
        <v>18</v>
      </c>
      <c r="AA791" s="491">
        <v>0</v>
      </c>
      <c r="AB791" s="490">
        <v>0</v>
      </c>
      <c r="AC791" s="489">
        <v>5</v>
      </c>
      <c r="AD791" s="488">
        <v>23</v>
      </c>
      <c r="AF791" t="str">
        <f t="shared" si="113"/>
        <v>SI</v>
      </c>
      <c r="AG791" t="str">
        <f t="shared" si="114"/>
        <v>SI</v>
      </c>
      <c r="AH791" t="str">
        <f t="shared" si="115"/>
        <v>NO</v>
      </c>
      <c r="AI791" t="str">
        <f t="shared" si="116"/>
        <v>NO</v>
      </c>
    </row>
    <row r="792" spans="6:35" ht="15.75" thickBot="1" x14ac:dyDescent="0.3">
      <c r="F792" s="499">
        <v>29</v>
      </c>
      <c r="G792" s="499">
        <v>18</v>
      </c>
      <c r="H792" s="498">
        <f t="shared" si="108"/>
        <v>0</v>
      </c>
      <c r="K792" s="498">
        <f t="shared" si="109"/>
        <v>0</v>
      </c>
      <c r="N792" s="498">
        <f t="shared" si="110"/>
        <v>2</v>
      </c>
      <c r="Q792" s="487">
        <f t="shared" si="111"/>
        <v>27</v>
      </c>
      <c r="W792">
        <f t="shared" si="112"/>
        <v>29</v>
      </c>
      <c r="Y792" s="497">
        <v>29</v>
      </c>
      <c r="Z792" s="497">
        <v>18</v>
      </c>
      <c r="AA792" s="491">
        <v>0</v>
      </c>
      <c r="AB792" s="490">
        <v>0</v>
      </c>
      <c r="AC792" s="489">
        <v>5</v>
      </c>
      <c r="AD792" s="488">
        <v>24</v>
      </c>
      <c r="AF792" t="str">
        <f t="shared" si="113"/>
        <v>SI</v>
      </c>
      <c r="AG792" t="str">
        <f t="shared" si="114"/>
        <v>SI</v>
      </c>
      <c r="AH792" t="str">
        <f t="shared" si="115"/>
        <v>NO</v>
      </c>
      <c r="AI792" t="str">
        <f t="shared" si="116"/>
        <v>NO</v>
      </c>
    </row>
    <row r="793" spans="6:35" ht="15.75" thickBot="1" x14ac:dyDescent="0.3">
      <c r="F793" s="499">
        <v>30</v>
      </c>
      <c r="G793" s="499">
        <v>18</v>
      </c>
      <c r="H793" s="498">
        <f t="shared" si="108"/>
        <v>0</v>
      </c>
      <c r="K793" s="498">
        <f t="shared" si="109"/>
        <v>0</v>
      </c>
      <c r="N793" s="498">
        <f t="shared" si="110"/>
        <v>2</v>
      </c>
      <c r="Q793" s="487">
        <f t="shared" si="111"/>
        <v>28</v>
      </c>
      <c r="W793">
        <f t="shared" si="112"/>
        <v>30</v>
      </c>
      <c r="Y793" s="497">
        <v>30</v>
      </c>
      <c r="Z793" s="497">
        <v>18</v>
      </c>
      <c r="AA793" s="491">
        <v>0</v>
      </c>
      <c r="AB793" s="490">
        <v>0</v>
      </c>
      <c r="AC793" s="489">
        <v>5</v>
      </c>
      <c r="AD793" s="488">
        <v>25</v>
      </c>
      <c r="AF793" t="str">
        <f t="shared" si="113"/>
        <v>SI</v>
      </c>
      <c r="AG793" t="str">
        <f t="shared" si="114"/>
        <v>SI</v>
      </c>
      <c r="AH793" t="str">
        <f t="shared" si="115"/>
        <v>NO</v>
      </c>
      <c r="AI793" t="str">
        <f t="shared" si="116"/>
        <v>NO</v>
      </c>
    </row>
    <row r="794" spans="6:35" ht="15.75" thickBot="1" x14ac:dyDescent="0.3">
      <c r="F794" s="499">
        <v>31</v>
      </c>
      <c r="G794" s="499">
        <v>18</v>
      </c>
      <c r="H794" s="498">
        <f t="shared" si="108"/>
        <v>0</v>
      </c>
      <c r="K794" s="498">
        <f t="shared" si="109"/>
        <v>0</v>
      </c>
      <c r="N794" s="498">
        <f t="shared" si="110"/>
        <v>2</v>
      </c>
      <c r="Q794" s="487">
        <f t="shared" si="111"/>
        <v>28</v>
      </c>
      <c r="W794">
        <f t="shared" si="112"/>
        <v>30</v>
      </c>
      <c r="Y794" s="497">
        <v>31</v>
      </c>
      <c r="Z794" s="497">
        <v>18</v>
      </c>
      <c r="AA794" s="491">
        <v>0</v>
      </c>
      <c r="AB794" s="490">
        <v>0</v>
      </c>
      <c r="AC794" s="489">
        <v>5</v>
      </c>
      <c r="AD794" s="488">
        <v>26</v>
      </c>
      <c r="AF794" t="str">
        <f t="shared" si="113"/>
        <v>SI</v>
      </c>
      <c r="AG794" t="str">
        <f t="shared" si="114"/>
        <v>SI</v>
      </c>
      <c r="AH794" t="str">
        <f t="shared" si="115"/>
        <v>NO</v>
      </c>
      <c r="AI794" t="str">
        <f t="shared" si="116"/>
        <v>NO</v>
      </c>
    </row>
    <row r="795" spans="6:35" ht="15.75" thickBot="1" x14ac:dyDescent="0.3">
      <c r="F795" s="499">
        <v>32</v>
      </c>
      <c r="G795" s="499">
        <v>18</v>
      </c>
      <c r="H795" s="498">
        <f t="shared" si="108"/>
        <v>0</v>
      </c>
      <c r="K795" s="498">
        <f t="shared" si="109"/>
        <v>0</v>
      </c>
      <c r="N795" s="498">
        <f t="shared" si="110"/>
        <v>2</v>
      </c>
      <c r="Q795" s="487">
        <f t="shared" si="111"/>
        <v>28</v>
      </c>
      <c r="W795">
        <f t="shared" si="112"/>
        <v>30</v>
      </c>
      <c r="Y795" s="497">
        <v>32</v>
      </c>
      <c r="Z795" s="497">
        <v>18</v>
      </c>
      <c r="AA795" s="491">
        <v>0</v>
      </c>
      <c r="AB795" s="490">
        <v>0</v>
      </c>
      <c r="AC795" s="489">
        <v>5</v>
      </c>
      <c r="AD795" s="488">
        <v>27</v>
      </c>
      <c r="AF795" t="str">
        <f t="shared" si="113"/>
        <v>SI</v>
      </c>
      <c r="AG795" t="str">
        <f t="shared" si="114"/>
        <v>SI</v>
      </c>
      <c r="AH795" t="str">
        <f t="shared" si="115"/>
        <v>NO</v>
      </c>
      <c r="AI795" t="str">
        <f t="shared" si="116"/>
        <v>NO</v>
      </c>
    </row>
    <row r="796" spans="6:35" ht="15.75" thickBot="1" x14ac:dyDescent="0.3">
      <c r="F796" s="499">
        <v>33</v>
      </c>
      <c r="G796" s="499">
        <v>18</v>
      </c>
      <c r="H796" s="498">
        <f t="shared" si="108"/>
        <v>0</v>
      </c>
      <c r="K796" s="498">
        <f t="shared" si="109"/>
        <v>0</v>
      </c>
      <c r="N796" s="498">
        <f t="shared" si="110"/>
        <v>2</v>
      </c>
      <c r="Q796" s="487">
        <f t="shared" si="111"/>
        <v>28</v>
      </c>
      <c r="W796">
        <f t="shared" si="112"/>
        <v>30</v>
      </c>
      <c r="Y796" s="497">
        <v>33</v>
      </c>
      <c r="Z796" s="497">
        <v>18</v>
      </c>
      <c r="AA796" s="491">
        <v>0</v>
      </c>
      <c r="AB796" s="490">
        <v>0</v>
      </c>
      <c r="AC796" s="489">
        <v>5</v>
      </c>
      <c r="AD796" s="488">
        <v>28</v>
      </c>
      <c r="AF796" t="str">
        <f t="shared" si="113"/>
        <v>SI</v>
      </c>
      <c r="AG796" t="str">
        <f t="shared" si="114"/>
        <v>SI</v>
      </c>
      <c r="AH796" t="str">
        <f t="shared" si="115"/>
        <v>NO</v>
      </c>
      <c r="AI796" t="str">
        <f t="shared" si="116"/>
        <v>SI</v>
      </c>
    </row>
    <row r="797" spans="6:35" ht="15.75" thickBot="1" x14ac:dyDescent="0.3">
      <c r="F797" s="499">
        <v>34</v>
      </c>
      <c r="G797" s="499">
        <v>18</v>
      </c>
      <c r="H797" s="498">
        <f t="shared" si="108"/>
        <v>0</v>
      </c>
      <c r="K797" s="498">
        <f t="shared" si="109"/>
        <v>0</v>
      </c>
      <c r="N797" s="498">
        <f t="shared" si="110"/>
        <v>2</v>
      </c>
      <c r="Q797" s="487">
        <f t="shared" si="111"/>
        <v>28</v>
      </c>
      <c r="W797">
        <f t="shared" si="112"/>
        <v>30</v>
      </c>
      <c r="Y797" s="497">
        <v>34</v>
      </c>
      <c r="Z797" s="497">
        <v>18</v>
      </c>
      <c r="AA797" s="491">
        <v>0</v>
      </c>
      <c r="AB797" s="490">
        <v>0</v>
      </c>
      <c r="AC797" s="489">
        <v>5</v>
      </c>
      <c r="AD797" s="488">
        <v>29</v>
      </c>
      <c r="AF797" t="str">
        <f t="shared" si="113"/>
        <v>SI</v>
      </c>
      <c r="AG797" t="str">
        <f t="shared" si="114"/>
        <v>SI</v>
      </c>
      <c r="AH797" t="str">
        <f t="shared" si="115"/>
        <v>NO</v>
      </c>
      <c r="AI797" t="str">
        <f t="shared" si="116"/>
        <v>NO</v>
      </c>
    </row>
    <row r="798" spans="6:35" ht="15.75" thickBot="1" x14ac:dyDescent="0.3">
      <c r="F798" s="499">
        <v>35</v>
      </c>
      <c r="G798" s="499">
        <v>18</v>
      </c>
      <c r="H798" s="498">
        <f t="shared" si="108"/>
        <v>0</v>
      </c>
      <c r="K798" s="498">
        <f t="shared" si="109"/>
        <v>0</v>
      </c>
      <c r="N798" s="498">
        <f t="shared" si="110"/>
        <v>2</v>
      </c>
      <c r="Q798" s="487">
        <f t="shared" si="111"/>
        <v>28</v>
      </c>
      <c r="W798">
        <f t="shared" si="112"/>
        <v>30</v>
      </c>
      <c r="Y798" s="497">
        <v>35</v>
      </c>
      <c r="Z798" s="497">
        <v>18</v>
      </c>
      <c r="AA798" s="491">
        <v>0</v>
      </c>
      <c r="AB798" s="490">
        <v>0</v>
      </c>
      <c r="AC798" s="489">
        <v>5</v>
      </c>
      <c r="AD798" s="488">
        <v>30</v>
      </c>
      <c r="AF798" t="str">
        <f t="shared" si="113"/>
        <v>SI</v>
      </c>
      <c r="AG798" t="str">
        <f t="shared" si="114"/>
        <v>SI</v>
      </c>
      <c r="AH798" t="str">
        <f t="shared" si="115"/>
        <v>NO</v>
      </c>
      <c r="AI798" t="str">
        <f t="shared" si="116"/>
        <v>NO</v>
      </c>
    </row>
    <row r="799" spans="6:35" ht="15.75" thickBot="1" x14ac:dyDescent="0.3">
      <c r="F799" s="496">
        <v>36</v>
      </c>
      <c r="G799" s="496">
        <v>18</v>
      </c>
      <c r="H799" s="495">
        <f t="shared" si="108"/>
        <v>0</v>
      </c>
      <c r="I799" s="494"/>
      <c r="J799" s="494"/>
      <c r="K799" s="495">
        <f t="shared" si="109"/>
        <v>0</v>
      </c>
      <c r="L799" s="494"/>
      <c r="M799" s="494"/>
      <c r="N799" s="495">
        <f t="shared" si="110"/>
        <v>2</v>
      </c>
      <c r="O799" s="494"/>
      <c r="P799" s="494"/>
      <c r="Q799" s="493">
        <f t="shared" si="111"/>
        <v>28</v>
      </c>
      <c r="W799">
        <f t="shared" si="112"/>
        <v>30</v>
      </c>
      <c r="Y799" s="497">
        <v>36</v>
      </c>
      <c r="Z799" s="497">
        <v>18</v>
      </c>
      <c r="AA799" s="491">
        <v>0</v>
      </c>
      <c r="AB799" s="490">
        <v>0</v>
      </c>
      <c r="AC799" s="489">
        <v>5</v>
      </c>
      <c r="AD799" s="488">
        <v>31</v>
      </c>
      <c r="AF799" t="str">
        <f t="shared" si="113"/>
        <v>SI</v>
      </c>
      <c r="AG799" t="str">
        <f t="shared" si="114"/>
        <v>SI</v>
      </c>
      <c r="AH799" t="str">
        <f t="shared" si="115"/>
        <v>NO</v>
      </c>
      <c r="AI799" t="str">
        <f t="shared" si="116"/>
        <v>NO</v>
      </c>
    </row>
    <row r="800" spans="6:35" ht="16.5" thickTop="1" thickBot="1" x14ac:dyDescent="0.3">
      <c r="F800" s="499">
        <v>0</v>
      </c>
      <c r="G800" s="499">
        <v>19</v>
      </c>
      <c r="H800" s="498">
        <f t="shared" si="108"/>
        <v>0</v>
      </c>
      <c r="K800" s="498">
        <f t="shared" si="109"/>
        <v>0</v>
      </c>
      <c r="N800" s="498">
        <f t="shared" si="110"/>
        <v>0</v>
      </c>
      <c r="Q800" s="487">
        <f t="shared" si="111"/>
        <v>0</v>
      </c>
      <c r="W800">
        <f t="shared" si="112"/>
        <v>0</v>
      </c>
      <c r="Y800" s="497">
        <v>0</v>
      </c>
      <c r="Z800" s="497">
        <v>19</v>
      </c>
      <c r="AA800" s="491">
        <v>0</v>
      </c>
      <c r="AB800" s="490">
        <v>0</v>
      </c>
      <c r="AC800" s="489">
        <v>0</v>
      </c>
      <c r="AD800" s="488">
        <v>0</v>
      </c>
      <c r="AF800" t="str">
        <f t="shared" si="113"/>
        <v>SI</v>
      </c>
      <c r="AG800" t="str">
        <f t="shared" si="114"/>
        <v>SI</v>
      </c>
      <c r="AH800" t="str">
        <f t="shared" si="115"/>
        <v>SI</v>
      </c>
      <c r="AI800" t="str">
        <f t="shared" si="116"/>
        <v>SI</v>
      </c>
    </row>
    <row r="801" spans="6:35" ht="15.75" thickBot="1" x14ac:dyDescent="0.3">
      <c r="F801" s="499">
        <v>1</v>
      </c>
      <c r="G801" s="499">
        <v>19</v>
      </c>
      <c r="H801" s="498">
        <f t="shared" si="108"/>
        <v>0</v>
      </c>
      <c r="K801" s="498">
        <f t="shared" si="109"/>
        <v>0</v>
      </c>
      <c r="N801" s="498">
        <f t="shared" si="110"/>
        <v>1</v>
      </c>
      <c r="Q801" s="487">
        <f t="shared" si="111"/>
        <v>0</v>
      </c>
      <c r="W801">
        <f t="shared" si="112"/>
        <v>1</v>
      </c>
      <c r="Y801" s="497">
        <v>1</v>
      </c>
      <c r="Z801" s="497">
        <v>19</v>
      </c>
      <c r="AA801" s="491">
        <v>0</v>
      </c>
      <c r="AB801" s="490">
        <v>1</v>
      </c>
      <c r="AC801" s="489">
        <v>0</v>
      </c>
      <c r="AD801" s="488">
        <v>0</v>
      </c>
      <c r="AF801" t="str">
        <f t="shared" si="113"/>
        <v>SI</v>
      </c>
      <c r="AG801" t="str">
        <f t="shared" si="114"/>
        <v>NO</v>
      </c>
      <c r="AH801" t="str">
        <f t="shared" si="115"/>
        <v>NO</v>
      </c>
      <c r="AI801" t="str">
        <f t="shared" si="116"/>
        <v>SI</v>
      </c>
    </row>
    <row r="802" spans="6:35" ht="15.75" thickBot="1" x14ac:dyDescent="0.3">
      <c r="F802" s="499">
        <v>2</v>
      </c>
      <c r="G802" s="499">
        <v>19</v>
      </c>
      <c r="H802" s="498">
        <f t="shared" si="108"/>
        <v>0</v>
      </c>
      <c r="K802" s="498">
        <f t="shared" si="109"/>
        <v>0</v>
      </c>
      <c r="N802" s="498">
        <f t="shared" si="110"/>
        <v>1</v>
      </c>
      <c r="Q802" s="487">
        <f t="shared" si="111"/>
        <v>1</v>
      </c>
      <c r="W802">
        <f t="shared" si="112"/>
        <v>2</v>
      </c>
      <c r="Y802" s="497">
        <v>2</v>
      </c>
      <c r="Z802" s="497">
        <v>19</v>
      </c>
      <c r="AA802" s="491">
        <v>0</v>
      </c>
      <c r="AB802" s="490">
        <v>2</v>
      </c>
      <c r="AC802" s="489">
        <v>0</v>
      </c>
      <c r="AD802" s="488">
        <v>0</v>
      </c>
      <c r="AF802" t="str">
        <f t="shared" si="113"/>
        <v>SI</v>
      </c>
      <c r="AG802" t="str">
        <f t="shared" si="114"/>
        <v>NO</v>
      </c>
      <c r="AH802" t="str">
        <f t="shared" si="115"/>
        <v>NO</v>
      </c>
      <c r="AI802" t="str">
        <f t="shared" si="116"/>
        <v>NO</v>
      </c>
    </row>
    <row r="803" spans="6:35" ht="15.75" thickBot="1" x14ac:dyDescent="0.3">
      <c r="F803" s="499">
        <v>3</v>
      </c>
      <c r="G803" s="499">
        <v>19</v>
      </c>
      <c r="H803" s="498">
        <f t="shared" si="108"/>
        <v>0</v>
      </c>
      <c r="K803" s="498">
        <f t="shared" si="109"/>
        <v>0</v>
      </c>
      <c r="N803" s="498">
        <f t="shared" si="110"/>
        <v>1</v>
      </c>
      <c r="Q803" s="487">
        <f t="shared" si="111"/>
        <v>2</v>
      </c>
      <c r="W803">
        <f t="shared" si="112"/>
        <v>3</v>
      </c>
      <c r="Y803" s="497">
        <v>3</v>
      </c>
      <c r="Z803" s="497">
        <v>19</v>
      </c>
      <c r="AA803" s="491">
        <v>0</v>
      </c>
      <c r="AB803" s="490">
        <v>3</v>
      </c>
      <c r="AC803" s="489">
        <v>0</v>
      </c>
      <c r="AD803" s="488">
        <v>0</v>
      </c>
      <c r="AF803" t="str">
        <f t="shared" si="113"/>
        <v>SI</v>
      </c>
      <c r="AG803" t="str">
        <f t="shared" si="114"/>
        <v>NO</v>
      </c>
      <c r="AH803" t="str">
        <f t="shared" si="115"/>
        <v>NO</v>
      </c>
      <c r="AI803" t="str">
        <f t="shared" si="116"/>
        <v>NO</v>
      </c>
    </row>
    <row r="804" spans="6:35" ht="15.75" thickBot="1" x14ac:dyDescent="0.3">
      <c r="F804" s="499">
        <v>4</v>
      </c>
      <c r="G804" s="499">
        <v>19</v>
      </c>
      <c r="H804" s="498">
        <f t="shared" si="108"/>
        <v>0</v>
      </c>
      <c r="K804" s="498">
        <f t="shared" si="109"/>
        <v>0</v>
      </c>
      <c r="N804" s="498">
        <f t="shared" si="110"/>
        <v>1</v>
      </c>
      <c r="Q804" s="487">
        <f t="shared" si="111"/>
        <v>3</v>
      </c>
      <c r="W804">
        <f t="shared" si="112"/>
        <v>4</v>
      </c>
      <c r="Y804" s="497">
        <v>4</v>
      </c>
      <c r="Z804" s="497">
        <v>19</v>
      </c>
      <c r="AA804" s="491">
        <v>0</v>
      </c>
      <c r="AB804" s="490">
        <v>0</v>
      </c>
      <c r="AC804" s="489">
        <v>4</v>
      </c>
      <c r="AD804" s="488">
        <v>0</v>
      </c>
      <c r="AF804" t="str">
        <f t="shared" si="113"/>
        <v>SI</v>
      </c>
      <c r="AG804" t="str">
        <f t="shared" si="114"/>
        <v>SI</v>
      </c>
      <c r="AH804" t="str">
        <f t="shared" si="115"/>
        <v>NO</v>
      </c>
      <c r="AI804" t="str">
        <f t="shared" si="116"/>
        <v>NO</v>
      </c>
    </row>
    <row r="805" spans="6:35" ht="15.75" thickBot="1" x14ac:dyDescent="0.3">
      <c r="F805" s="499">
        <v>5</v>
      </c>
      <c r="G805" s="499">
        <v>19</v>
      </c>
      <c r="H805" s="498">
        <f t="shared" si="108"/>
        <v>0</v>
      </c>
      <c r="K805" s="498">
        <f t="shared" si="109"/>
        <v>0</v>
      </c>
      <c r="N805" s="498">
        <f t="shared" si="110"/>
        <v>1</v>
      </c>
      <c r="Q805" s="487">
        <f t="shared" si="111"/>
        <v>4</v>
      </c>
      <c r="W805">
        <f t="shared" si="112"/>
        <v>5</v>
      </c>
      <c r="Y805" s="497">
        <v>5</v>
      </c>
      <c r="Z805" s="497">
        <v>19</v>
      </c>
      <c r="AA805" s="491">
        <v>0</v>
      </c>
      <c r="AB805" s="490">
        <v>0</v>
      </c>
      <c r="AC805" s="489">
        <v>5</v>
      </c>
      <c r="AD805" s="488">
        <v>0</v>
      </c>
      <c r="AF805" t="str">
        <f t="shared" si="113"/>
        <v>SI</v>
      </c>
      <c r="AG805" t="str">
        <f t="shared" si="114"/>
        <v>SI</v>
      </c>
      <c r="AH805" t="str">
        <f t="shared" si="115"/>
        <v>NO</v>
      </c>
      <c r="AI805" t="str">
        <f t="shared" si="116"/>
        <v>NO</v>
      </c>
    </row>
    <row r="806" spans="6:35" ht="15.75" thickBot="1" x14ac:dyDescent="0.3">
      <c r="F806" s="499">
        <v>6</v>
      </c>
      <c r="G806" s="499">
        <v>19</v>
      </c>
      <c r="H806" s="498">
        <f t="shared" si="108"/>
        <v>0</v>
      </c>
      <c r="K806" s="498">
        <f t="shared" si="109"/>
        <v>0</v>
      </c>
      <c r="N806" s="498">
        <f t="shared" si="110"/>
        <v>1</v>
      </c>
      <c r="Q806" s="487">
        <f t="shared" si="111"/>
        <v>5</v>
      </c>
      <c r="W806">
        <f t="shared" si="112"/>
        <v>6</v>
      </c>
      <c r="Y806" s="497">
        <v>6</v>
      </c>
      <c r="Z806" s="497">
        <v>19</v>
      </c>
      <c r="AA806" s="491">
        <v>0</v>
      </c>
      <c r="AB806" s="490">
        <v>0</v>
      </c>
      <c r="AC806" s="489">
        <v>5</v>
      </c>
      <c r="AD806" s="488">
        <v>1</v>
      </c>
      <c r="AF806" t="str">
        <f t="shared" si="113"/>
        <v>SI</v>
      </c>
      <c r="AG806" t="str">
        <f t="shared" si="114"/>
        <v>SI</v>
      </c>
      <c r="AH806" t="str">
        <f t="shared" si="115"/>
        <v>NO</v>
      </c>
      <c r="AI806" t="str">
        <f t="shared" si="116"/>
        <v>NO</v>
      </c>
    </row>
    <row r="807" spans="6:35" ht="15.75" thickBot="1" x14ac:dyDescent="0.3">
      <c r="F807" s="499">
        <v>7</v>
      </c>
      <c r="G807" s="499">
        <v>19</v>
      </c>
      <c r="H807" s="498">
        <f t="shared" si="108"/>
        <v>0</v>
      </c>
      <c r="K807" s="498">
        <f t="shared" si="109"/>
        <v>0</v>
      </c>
      <c r="N807" s="498">
        <f t="shared" si="110"/>
        <v>1</v>
      </c>
      <c r="Q807" s="487">
        <f t="shared" si="111"/>
        <v>6</v>
      </c>
      <c r="W807">
        <f t="shared" si="112"/>
        <v>7</v>
      </c>
      <c r="Y807" s="497">
        <v>7</v>
      </c>
      <c r="Z807" s="497">
        <v>19</v>
      </c>
      <c r="AA807" s="491">
        <v>0</v>
      </c>
      <c r="AB807" s="490">
        <v>0</v>
      </c>
      <c r="AC807" s="489">
        <v>5</v>
      </c>
      <c r="AD807" s="488">
        <v>2</v>
      </c>
      <c r="AF807" t="str">
        <f t="shared" si="113"/>
        <v>SI</v>
      </c>
      <c r="AG807" t="str">
        <f t="shared" si="114"/>
        <v>SI</v>
      </c>
      <c r="AH807" t="str">
        <f t="shared" si="115"/>
        <v>NO</v>
      </c>
      <c r="AI807" t="str">
        <f t="shared" si="116"/>
        <v>NO</v>
      </c>
    </row>
    <row r="808" spans="6:35" ht="15.75" thickBot="1" x14ac:dyDescent="0.3">
      <c r="F808" s="499">
        <v>8</v>
      </c>
      <c r="G808" s="499">
        <v>19</v>
      </c>
      <c r="H808" s="498">
        <f t="shared" si="108"/>
        <v>0</v>
      </c>
      <c r="K808" s="498">
        <f t="shared" si="109"/>
        <v>0</v>
      </c>
      <c r="N808" s="498">
        <f t="shared" si="110"/>
        <v>1</v>
      </c>
      <c r="Q808" s="487">
        <f t="shared" si="111"/>
        <v>7</v>
      </c>
      <c r="W808">
        <f t="shared" si="112"/>
        <v>8</v>
      </c>
      <c r="Y808" s="497">
        <v>8</v>
      </c>
      <c r="Z808" s="497">
        <v>19</v>
      </c>
      <c r="AA808" s="491">
        <v>0</v>
      </c>
      <c r="AB808" s="490">
        <v>0</v>
      </c>
      <c r="AC808" s="489">
        <v>5</v>
      </c>
      <c r="AD808" s="488">
        <v>3</v>
      </c>
      <c r="AF808" t="str">
        <f t="shared" si="113"/>
        <v>SI</v>
      </c>
      <c r="AG808" t="str">
        <f t="shared" si="114"/>
        <v>SI</v>
      </c>
      <c r="AH808" t="str">
        <f t="shared" si="115"/>
        <v>NO</v>
      </c>
      <c r="AI808" t="str">
        <f t="shared" si="116"/>
        <v>NO</v>
      </c>
    </row>
    <row r="809" spans="6:35" ht="15.75" thickBot="1" x14ac:dyDescent="0.3">
      <c r="F809" s="499">
        <v>9</v>
      </c>
      <c r="G809" s="499">
        <v>19</v>
      </c>
      <c r="H809" s="498">
        <f t="shared" si="108"/>
        <v>0</v>
      </c>
      <c r="K809" s="498">
        <f t="shared" si="109"/>
        <v>0</v>
      </c>
      <c r="N809" s="498">
        <f t="shared" si="110"/>
        <v>1</v>
      </c>
      <c r="Q809" s="487">
        <f t="shared" si="111"/>
        <v>8</v>
      </c>
      <c r="W809">
        <f t="shared" si="112"/>
        <v>9</v>
      </c>
      <c r="Y809" s="497">
        <v>9</v>
      </c>
      <c r="Z809" s="497">
        <v>19</v>
      </c>
      <c r="AA809" s="491">
        <v>0</v>
      </c>
      <c r="AB809" s="490">
        <v>0</v>
      </c>
      <c r="AC809" s="489">
        <v>5</v>
      </c>
      <c r="AD809" s="488">
        <v>4</v>
      </c>
      <c r="AF809" t="str">
        <f t="shared" si="113"/>
        <v>SI</v>
      </c>
      <c r="AG809" t="str">
        <f t="shared" si="114"/>
        <v>SI</v>
      </c>
      <c r="AH809" t="str">
        <f t="shared" si="115"/>
        <v>NO</v>
      </c>
      <c r="AI809" t="str">
        <f t="shared" si="116"/>
        <v>NO</v>
      </c>
    </row>
    <row r="810" spans="6:35" ht="15.75" thickBot="1" x14ac:dyDescent="0.3">
      <c r="F810" s="499">
        <v>10</v>
      </c>
      <c r="G810" s="499">
        <v>19</v>
      </c>
      <c r="H810" s="498">
        <f t="shared" si="108"/>
        <v>0</v>
      </c>
      <c r="K810" s="498">
        <f t="shared" si="109"/>
        <v>0</v>
      </c>
      <c r="N810" s="498">
        <f t="shared" si="110"/>
        <v>1</v>
      </c>
      <c r="Q810" s="487">
        <f t="shared" si="111"/>
        <v>9</v>
      </c>
      <c r="W810">
        <f t="shared" si="112"/>
        <v>10</v>
      </c>
      <c r="Y810" s="497">
        <v>10</v>
      </c>
      <c r="Z810" s="497">
        <v>19</v>
      </c>
      <c r="AA810" s="491">
        <v>0</v>
      </c>
      <c r="AB810" s="490">
        <v>0</v>
      </c>
      <c r="AC810" s="489">
        <v>5</v>
      </c>
      <c r="AD810" s="488">
        <v>5</v>
      </c>
      <c r="AF810" t="str">
        <f t="shared" si="113"/>
        <v>SI</v>
      </c>
      <c r="AG810" t="str">
        <f t="shared" si="114"/>
        <v>SI</v>
      </c>
      <c r="AH810" t="str">
        <f t="shared" si="115"/>
        <v>NO</v>
      </c>
      <c r="AI810" t="str">
        <f t="shared" si="116"/>
        <v>NO</v>
      </c>
    </row>
    <row r="811" spans="6:35" ht="15.75" thickBot="1" x14ac:dyDescent="0.3">
      <c r="F811" s="499">
        <v>11</v>
      </c>
      <c r="G811" s="499">
        <v>19</v>
      </c>
      <c r="H811" s="498">
        <f t="shared" si="108"/>
        <v>0</v>
      </c>
      <c r="K811" s="498">
        <f t="shared" si="109"/>
        <v>0</v>
      </c>
      <c r="N811" s="498">
        <f t="shared" si="110"/>
        <v>1</v>
      </c>
      <c r="Q811" s="487">
        <f t="shared" si="111"/>
        <v>10</v>
      </c>
      <c r="W811">
        <f t="shared" si="112"/>
        <v>11</v>
      </c>
      <c r="Y811" s="497">
        <v>11</v>
      </c>
      <c r="Z811" s="497">
        <v>19</v>
      </c>
      <c r="AA811" s="491">
        <v>0</v>
      </c>
      <c r="AB811" s="490">
        <v>0</v>
      </c>
      <c r="AC811" s="489">
        <v>5</v>
      </c>
      <c r="AD811" s="488">
        <v>6</v>
      </c>
      <c r="AF811" t="str">
        <f t="shared" si="113"/>
        <v>SI</v>
      </c>
      <c r="AG811" t="str">
        <f t="shared" si="114"/>
        <v>SI</v>
      </c>
      <c r="AH811" t="str">
        <f t="shared" si="115"/>
        <v>NO</v>
      </c>
      <c r="AI811" t="str">
        <f t="shared" si="116"/>
        <v>NO</v>
      </c>
    </row>
    <row r="812" spans="6:35" ht="15.75" thickBot="1" x14ac:dyDescent="0.3">
      <c r="F812" s="499">
        <v>12</v>
      </c>
      <c r="G812" s="499">
        <v>19</v>
      </c>
      <c r="H812" s="498">
        <f t="shared" si="108"/>
        <v>0</v>
      </c>
      <c r="K812" s="498">
        <f t="shared" si="109"/>
        <v>0</v>
      </c>
      <c r="N812" s="498">
        <f t="shared" si="110"/>
        <v>1</v>
      </c>
      <c r="Q812" s="487">
        <f t="shared" si="111"/>
        <v>11</v>
      </c>
      <c r="W812">
        <f t="shared" si="112"/>
        <v>12</v>
      </c>
      <c r="Y812" s="497">
        <v>12</v>
      </c>
      <c r="Z812" s="497">
        <v>19</v>
      </c>
      <c r="AA812" s="491">
        <v>0</v>
      </c>
      <c r="AB812" s="490">
        <v>0</v>
      </c>
      <c r="AC812" s="489">
        <v>5</v>
      </c>
      <c r="AD812" s="488">
        <v>7</v>
      </c>
      <c r="AF812" t="str">
        <f t="shared" si="113"/>
        <v>SI</v>
      </c>
      <c r="AG812" t="str">
        <f t="shared" si="114"/>
        <v>SI</v>
      </c>
      <c r="AH812" t="str">
        <f t="shared" si="115"/>
        <v>NO</v>
      </c>
      <c r="AI812" t="str">
        <f t="shared" si="116"/>
        <v>NO</v>
      </c>
    </row>
    <row r="813" spans="6:35" ht="15.75" thickBot="1" x14ac:dyDescent="0.3">
      <c r="F813" s="499">
        <v>13</v>
      </c>
      <c r="G813" s="499">
        <v>19</v>
      </c>
      <c r="H813" s="498">
        <f t="shared" si="108"/>
        <v>0</v>
      </c>
      <c r="K813" s="498">
        <f t="shared" si="109"/>
        <v>0</v>
      </c>
      <c r="N813" s="498">
        <f t="shared" si="110"/>
        <v>1</v>
      </c>
      <c r="Q813" s="487">
        <f t="shared" si="111"/>
        <v>12</v>
      </c>
      <c r="W813">
        <f t="shared" si="112"/>
        <v>13</v>
      </c>
      <c r="Y813" s="497">
        <v>13</v>
      </c>
      <c r="Z813" s="497">
        <v>19</v>
      </c>
      <c r="AA813" s="491">
        <v>0</v>
      </c>
      <c r="AB813" s="490">
        <v>0</v>
      </c>
      <c r="AC813" s="489">
        <v>5</v>
      </c>
      <c r="AD813" s="488">
        <v>8</v>
      </c>
      <c r="AF813" t="str">
        <f t="shared" si="113"/>
        <v>SI</v>
      </c>
      <c r="AG813" t="str">
        <f t="shared" si="114"/>
        <v>SI</v>
      </c>
      <c r="AH813" t="str">
        <f t="shared" si="115"/>
        <v>NO</v>
      </c>
      <c r="AI813" t="str">
        <f t="shared" si="116"/>
        <v>NO</v>
      </c>
    </row>
    <row r="814" spans="6:35" ht="15.75" thickBot="1" x14ac:dyDescent="0.3">
      <c r="F814" s="499">
        <v>14</v>
      </c>
      <c r="G814" s="499">
        <v>19</v>
      </c>
      <c r="H814" s="498">
        <f t="shared" si="108"/>
        <v>0</v>
      </c>
      <c r="K814" s="498">
        <f t="shared" si="109"/>
        <v>0</v>
      </c>
      <c r="N814" s="498">
        <f t="shared" si="110"/>
        <v>1</v>
      </c>
      <c r="Q814" s="487">
        <f t="shared" si="111"/>
        <v>13</v>
      </c>
      <c r="W814">
        <f t="shared" si="112"/>
        <v>14</v>
      </c>
      <c r="Y814" s="497">
        <v>14</v>
      </c>
      <c r="Z814" s="497">
        <v>19</v>
      </c>
      <c r="AA814" s="491">
        <v>0</v>
      </c>
      <c r="AB814" s="490">
        <v>0</v>
      </c>
      <c r="AC814" s="489">
        <v>5</v>
      </c>
      <c r="AD814" s="488">
        <v>9</v>
      </c>
      <c r="AF814" t="str">
        <f t="shared" si="113"/>
        <v>SI</v>
      </c>
      <c r="AG814" t="str">
        <f t="shared" si="114"/>
        <v>SI</v>
      </c>
      <c r="AH814" t="str">
        <f t="shared" si="115"/>
        <v>NO</v>
      </c>
      <c r="AI814" t="str">
        <f t="shared" si="116"/>
        <v>NO</v>
      </c>
    </row>
    <row r="815" spans="6:35" ht="15.75" thickBot="1" x14ac:dyDescent="0.3">
      <c r="F815" s="499">
        <v>15</v>
      </c>
      <c r="G815" s="499">
        <v>19</v>
      </c>
      <c r="H815" s="498">
        <f t="shared" si="108"/>
        <v>0</v>
      </c>
      <c r="K815" s="498">
        <f t="shared" si="109"/>
        <v>0</v>
      </c>
      <c r="N815" s="498">
        <f t="shared" si="110"/>
        <v>1</v>
      </c>
      <c r="Q815" s="487">
        <f t="shared" si="111"/>
        <v>14</v>
      </c>
      <c r="W815">
        <f t="shared" si="112"/>
        <v>15</v>
      </c>
      <c r="Y815" s="497">
        <v>15</v>
      </c>
      <c r="Z815" s="497">
        <v>19</v>
      </c>
      <c r="AA815" s="491">
        <v>0</v>
      </c>
      <c r="AB815" s="490">
        <v>0</v>
      </c>
      <c r="AC815" s="489">
        <v>5</v>
      </c>
      <c r="AD815" s="488">
        <v>10</v>
      </c>
      <c r="AF815" t="str">
        <f t="shared" si="113"/>
        <v>SI</v>
      </c>
      <c r="AG815" t="str">
        <f t="shared" si="114"/>
        <v>SI</v>
      </c>
      <c r="AH815" t="str">
        <f t="shared" si="115"/>
        <v>NO</v>
      </c>
      <c r="AI815" t="str">
        <f t="shared" si="116"/>
        <v>NO</v>
      </c>
    </row>
    <row r="816" spans="6:35" ht="15.75" thickBot="1" x14ac:dyDescent="0.3">
      <c r="F816" s="499">
        <v>16</v>
      </c>
      <c r="G816" s="499">
        <v>19</v>
      </c>
      <c r="H816" s="498">
        <f t="shared" si="108"/>
        <v>0</v>
      </c>
      <c r="K816" s="498">
        <f t="shared" si="109"/>
        <v>0</v>
      </c>
      <c r="N816" s="498">
        <f t="shared" si="110"/>
        <v>1</v>
      </c>
      <c r="Q816" s="487">
        <f t="shared" si="111"/>
        <v>15</v>
      </c>
      <c r="W816">
        <f t="shared" si="112"/>
        <v>16</v>
      </c>
      <c r="Y816" s="497">
        <v>16</v>
      </c>
      <c r="Z816" s="497">
        <v>19</v>
      </c>
      <c r="AA816" s="491">
        <v>0</v>
      </c>
      <c r="AB816" s="490">
        <v>0</v>
      </c>
      <c r="AC816" s="489">
        <v>5</v>
      </c>
      <c r="AD816" s="488">
        <v>11</v>
      </c>
      <c r="AF816" t="str">
        <f t="shared" si="113"/>
        <v>SI</v>
      </c>
      <c r="AG816" t="str">
        <f t="shared" si="114"/>
        <v>SI</v>
      </c>
      <c r="AH816" t="str">
        <f t="shared" si="115"/>
        <v>NO</v>
      </c>
      <c r="AI816" t="str">
        <f t="shared" si="116"/>
        <v>NO</v>
      </c>
    </row>
    <row r="817" spans="6:35" ht="15.75" thickBot="1" x14ac:dyDescent="0.3">
      <c r="F817" s="499">
        <v>17</v>
      </c>
      <c r="G817" s="499">
        <v>19</v>
      </c>
      <c r="H817" s="498">
        <f t="shared" si="108"/>
        <v>0</v>
      </c>
      <c r="K817" s="498">
        <f t="shared" si="109"/>
        <v>0</v>
      </c>
      <c r="N817" s="498">
        <f t="shared" si="110"/>
        <v>1</v>
      </c>
      <c r="Q817" s="487">
        <f t="shared" si="111"/>
        <v>16</v>
      </c>
      <c r="W817">
        <f t="shared" si="112"/>
        <v>17</v>
      </c>
      <c r="Y817" s="497">
        <v>17</v>
      </c>
      <c r="Z817" s="497">
        <v>19</v>
      </c>
      <c r="AA817" s="491">
        <v>0</v>
      </c>
      <c r="AB817" s="490">
        <v>0</v>
      </c>
      <c r="AC817" s="489">
        <v>5</v>
      </c>
      <c r="AD817" s="488">
        <v>12</v>
      </c>
      <c r="AF817" t="str">
        <f t="shared" si="113"/>
        <v>SI</v>
      </c>
      <c r="AG817" t="str">
        <f t="shared" si="114"/>
        <v>SI</v>
      </c>
      <c r="AH817" t="str">
        <f t="shared" si="115"/>
        <v>NO</v>
      </c>
      <c r="AI817" t="str">
        <f t="shared" si="116"/>
        <v>NO</v>
      </c>
    </row>
    <row r="818" spans="6:35" ht="15.75" thickBot="1" x14ac:dyDescent="0.3">
      <c r="F818" s="499">
        <v>18</v>
      </c>
      <c r="G818" s="499">
        <v>19</v>
      </c>
      <c r="H818" s="498">
        <f t="shared" si="108"/>
        <v>0</v>
      </c>
      <c r="K818" s="498">
        <f t="shared" si="109"/>
        <v>0</v>
      </c>
      <c r="N818" s="498">
        <f t="shared" si="110"/>
        <v>1</v>
      </c>
      <c r="Q818" s="487">
        <f t="shared" si="111"/>
        <v>17</v>
      </c>
      <c r="W818">
        <f t="shared" si="112"/>
        <v>18</v>
      </c>
      <c r="Y818" s="497">
        <v>18</v>
      </c>
      <c r="Z818" s="497">
        <v>19</v>
      </c>
      <c r="AA818" s="491">
        <v>0</v>
      </c>
      <c r="AB818" s="490">
        <v>0</v>
      </c>
      <c r="AC818" s="489">
        <v>5</v>
      </c>
      <c r="AD818" s="488">
        <v>13</v>
      </c>
      <c r="AF818" t="str">
        <f t="shared" si="113"/>
        <v>SI</v>
      </c>
      <c r="AG818" t="str">
        <f t="shared" si="114"/>
        <v>SI</v>
      </c>
      <c r="AH818" t="str">
        <f t="shared" si="115"/>
        <v>NO</v>
      </c>
      <c r="AI818" t="str">
        <f t="shared" si="116"/>
        <v>NO</v>
      </c>
    </row>
    <row r="819" spans="6:35" ht="15.75" thickBot="1" x14ac:dyDescent="0.3">
      <c r="F819" s="499">
        <v>19</v>
      </c>
      <c r="G819" s="499">
        <v>19</v>
      </c>
      <c r="H819" s="498">
        <f t="shared" si="108"/>
        <v>0</v>
      </c>
      <c r="K819" s="498">
        <f t="shared" si="109"/>
        <v>0</v>
      </c>
      <c r="N819" s="498">
        <f t="shared" si="110"/>
        <v>1</v>
      </c>
      <c r="Q819" s="487">
        <f t="shared" si="111"/>
        <v>18</v>
      </c>
      <c r="W819">
        <f t="shared" si="112"/>
        <v>19</v>
      </c>
      <c r="Y819" s="497">
        <v>19</v>
      </c>
      <c r="Z819" s="497">
        <v>19</v>
      </c>
      <c r="AA819" s="491">
        <v>0</v>
      </c>
      <c r="AB819" s="490">
        <v>0</v>
      </c>
      <c r="AC819" s="489">
        <v>5</v>
      </c>
      <c r="AD819" s="488">
        <v>14</v>
      </c>
      <c r="AF819" t="str">
        <f t="shared" si="113"/>
        <v>SI</v>
      </c>
      <c r="AG819" t="str">
        <f t="shared" si="114"/>
        <v>SI</v>
      </c>
      <c r="AH819" t="str">
        <f t="shared" si="115"/>
        <v>NO</v>
      </c>
      <c r="AI819" t="str">
        <f t="shared" si="116"/>
        <v>NO</v>
      </c>
    </row>
    <row r="820" spans="6:35" ht="15.75" thickBot="1" x14ac:dyDescent="0.3">
      <c r="F820" s="499">
        <v>20</v>
      </c>
      <c r="G820" s="499">
        <v>19</v>
      </c>
      <c r="H820" s="498">
        <f t="shared" si="108"/>
        <v>0</v>
      </c>
      <c r="K820" s="498">
        <f t="shared" si="109"/>
        <v>0</v>
      </c>
      <c r="N820" s="498">
        <f t="shared" si="110"/>
        <v>1</v>
      </c>
      <c r="Q820" s="487">
        <f t="shared" si="111"/>
        <v>19</v>
      </c>
      <c r="W820">
        <f t="shared" si="112"/>
        <v>20</v>
      </c>
      <c r="Y820" s="497">
        <v>20</v>
      </c>
      <c r="Z820" s="497">
        <v>19</v>
      </c>
      <c r="AA820" s="491">
        <v>0</v>
      </c>
      <c r="AB820" s="490">
        <v>0</v>
      </c>
      <c r="AC820" s="489">
        <v>5</v>
      </c>
      <c r="AD820" s="488">
        <v>15</v>
      </c>
      <c r="AF820" t="str">
        <f t="shared" si="113"/>
        <v>SI</v>
      </c>
      <c r="AG820" t="str">
        <f t="shared" si="114"/>
        <v>SI</v>
      </c>
      <c r="AH820" t="str">
        <f t="shared" si="115"/>
        <v>NO</v>
      </c>
      <c r="AI820" t="str">
        <f t="shared" si="116"/>
        <v>NO</v>
      </c>
    </row>
    <row r="821" spans="6:35" ht="15.75" thickBot="1" x14ac:dyDescent="0.3">
      <c r="F821" s="499">
        <v>21</v>
      </c>
      <c r="G821" s="499">
        <v>19</v>
      </c>
      <c r="H821" s="498">
        <f t="shared" si="108"/>
        <v>0</v>
      </c>
      <c r="K821" s="498">
        <f t="shared" si="109"/>
        <v>0</v>
      </c>
      <c r="N821" s="498">
        <f t="shared" si="110"/>
        <v>1</v>
      </c>
      <c r="Q821" s="487">
        <f t="shared" si="111"/>
        <v>20</v>
      </c>
      <c r="W821">
        <f t="shared" si="112"/>
        <v>21</v>
      </c>
      <c r="Y821" s="497">
        <v>21</v>
      </c>
      <c r="Z821" s="497">
        <v>19</v>
      </c>
      <c r="AA821" s="491">
        <v>0</v>
      </c>
      <c r="AB821" s="490">
        <v>0</v>
      </c>
      <c r="AC821" s="489">
        <v>5</v>
      </c>
      <c r="AD821" s="488">
        <v>16</v>
      </c>
      <c r="AF821" t="str">
        <f t="shared" si="113"/>
        <v>SI</v>
      </c>
      <c r="AG821" t="str">
        <f t="shared" si="114"/>
        <v>SI</v>
      </c>
      <c r="AH821" t="str">
        <f t="shared" si="115"/>
        <v>NO</v>
      </c>
      <c r="AI821" t="str">
        <f t="shared" si="116"/>
        <v>NO</v>
      </c>
    </row>
    <row r="822" spans="6:35" ht="15.75" thickBot="1" x14ac:dyDescent="0.3">
      <c r="F822" s="499">
        <v>22</v>
      </c>
      <c r="G822" s="499">
        <v>19</v>
      </c>
      <c r="H822" s="498">
        <f t="shared" si="108"/>
        <v>0</v>
      </c>
      <c r="K822" s="498">
        <f t="shared" si="109"/>
        <v>0</v>
      </c>
      <c r="N822" s="498">
        <f t="shared" si="110"/>
        <v>1</v>
      </c>
      <c r="Q822" s="487">
        <f t="shared" si="111"/>
        <v>21</v>
      </c>
      <c r="W822">
        <f t="shared" si="112"/>
        <v>22</v>
      </c>
      <c r="Y822" s="497">
        <v>22</v>
      </c>
      <c r="Z822" s="497">
        <v>19</v>
      </c>
      <c r="AA822" s="491">
        <v>0</v>
      </c>
      <c r="AB822" s="490">
        <v>0</v>
      </c>
      <c r="AC822" s="489">
        <v>5</v>
      </c>
      <c r="AD822" s="488">
        <v>17</v>
      </c>
      <c r="AF822" t="str">
        <f t="shared" si="113"/>
        <v>SI</v>
      </c>
      <c r="AG822" t="str">
        <f t="shared" si="114"/>
        <v>SI</v>
      </c>
      <c r="AH822" t="str">
        <f t="shared" si="115"/>
        <v>NO</v>
      </c>
      <c r="AI822" t="str">
        <f t="shared" si="116"/>
        <v>NO</v>
      </c>
    </row>
    <row r="823" spans="6:35" ht="15.75" thickBot="1" x14ac:dyDescent="0.3">
      <c r="F823" s="499">
        <v>23</v>
      </c>
      <c r="G823" s="499">
        <v>19</v>
      </c>
      <c r="H823" s="498">
        <f t="shared" si="108"/>
        <v>0</v>
      </c>
      <c r="K823" s="498">
        <f t="shared" si="109"/>
        <v>0</v>
      </c>
      <c r="N823" s="498">
        <f t="shared" si="110"/>
        <v>1</v>
      </c>
      <c r="Q823" s="487">
        <f t="shared" si="111"/>
        <v>22</v>
      </c>
      <c r="W823">
        <f t="shared" si="112"/>
        <v>23</v>
      </c>
      <c r="Y823" s="497">
        <v>23</v>
      </c>
      <c r="Z823" s="497">
        <v>19</v>
      </c>
      <c r="AA823" s="491">
        <v>0</v>
      </c>
      <c r="AB823" s="490">
        <v>0</v>
      </c>
      <c r="AC823" s="489">
        <v>5</v>
      </c>
      <c r="AD823" s="488">
        <v>18</v>
      </c>
      <c r="AF823" t="str">
        <f t="shared" si="113"/>
        <v>SI</v>
      </c>
      <c r="AG823" t="str">
        <f t="shared" si="114"/>
        <v>SI</v>
      </c>
      <c r="AH823" t="str">
        <f t="shared" si="115"/>
        <v>NO</v>
      </c>
      <c r="AI823" t="str">
        <f t="shared" si="116"/>
        <v>NO</v>
      </c>
    </row>
    <row r="824" spans="6:35" ht="15.75" thickBot="1" x14ac:dyDescent="0.3">
      <c r="F824" s="499">
        <v>24</v>
      </c>
      <c r="G824" s="499">
        <v>19</v>
      </c>
      <c r="H824" s="498">
        <f t="shared" si="108"/>
        <v>0</v>
      </c>
      <c r="K824" s="498">
        <f t="shared" si="109"/>
        <v>0</v>
      </c>
      <c r="N824" s="498">
        <f t="shared" si="110"/>
        <v>1</v>
      </c>
      <c r="Q824" s="487">
        <f t="shared" si="111"/>
        <v>23</v>
      </c>
      <c r="W824">
        <f t="shared" si="112"/>
        <v>24</v>
      </c>
      <c r="Y824" s="497">
        <v>24</v>
      </c>
      <c r="Z824" s="497">
        <v>19</v>
      </c>
      <c r="AA824" s="491">
        <v>0</v>
      </c>
      <c r="AB824" s="490">
        <v>0</v>
      </c>
      <c r="AC824" s="489">
        <v>5</v>
      </c>
      <c r="AD824" s="488">
        <v>19</v>
      </c>
      <c r="AF824" t="str">
        <f t="shared" si="113"/>
        <v>SI</v>
      </c>
      <c r="AG824" t="str">
        <f t="shared" si="114"/>
        <v>SI</v>
      </c>
      <c r="AH824" t="str">
        <f t="shared" si="115"/>
        <v>NO</v>
      </c>
      <c r="AI824" t="str">
        <f t="shared" si="116"/>
        <v>NO</v>
      </c>
    </row>
    <row r="825" spans="6:35" ht="15.75" thickBot="1" x14ac:dyDescent="0.3">
      <c r="F825" s="499">
        <v>25</v>
      </c>
      <c r="G825" s="499">
        <v>19</v>
      </c>
      <c r="H825" s="498">
        <f t="shared" si="108"/>
        <v>0</v>
      </c>
      <c r="K825" s="498">
        <f t="shared" si="109"/>
        <v>0</v>
      </c>
      <c r="N825" s="498">
        <f t="shared" si="110"/>
        <v>1</v>
      </c>
      <c r="Q825" s="487">
        <f t="shared" si="111"/>
        <v>24</v>
      </c>
      <c r="W825">
        <f t="shared" si="112"/>
        <v>25</v>
      </c>
      <c r="Y825" s="497">
        <v>25</v>
      </c>
      <c r="Z825" s="497">
        <v>19</v>
      </c>
      <c r="AA825" s="491">
        <v>0</v>
      </c>
      <c r="AB825" s="490">
        <v>0</v>
      </c>
      <c r="AC825" s="489">
        <v>5</v>
      </c>
      <c r="AD825" s="488">
        <v>20</v>
      </c>
      <c r="AF825" t="str">
        <f t="shared" si="113"/>
        <v>SI</v>
      </c>
      <c r="AG825" t="str">
        <f t="shared" si="114"/>
        <v>SI</v>
      </c>
      <c r="AH825" t="str">
        <f t="shared" si="115"/>
        <v>NO</v>
      </c>
      <c r="AI825" t="str">
        <f t="shared" si="116"/>
        <v>NO</v>
      </c>
    </row>
    <row r="826" spans="6:35" ht="15.75" thickBot="1" x14ac:dyDescent="0.3">
      <c r="F826" s="499">
        <v>26</v>
      </c>
      <c r="G826" s="499">
        <v>19</v>
      </c>
      <c r="H826" s="498">
        <f t="shared" si="108"/>
        <v>0</v>
      </c>
      <c r="K826" s="498">
        <f t="shared" si="109"/>
        <v>0</v>
      </c>
      <c r="N826" s="498">
        <f t="shared" si="110"/>
        <v>1</v>
      </c>
      <c r="Q826" s="487">
        <f t="shared" si="111"/>
        <v>25</v>
      </c>
      <c r="W826">
        <f t="shared" si="112"/>
        <v>26</v>
      </c>
      <c r="Y826" s="497">
        <v>26</v>
      </c>
      <c r="Z826" s="497">
        <v>19</v>
      </c>
      <c r="AA826" s="491">
        <v>0</v>
      </c>
      <c r="AB826" s="490">
        <v>0</v>
      </c>
      <c r="AC826" s="489">
        <v>5</v>
      </c>
      <c r="AD826" s="488">
        <v>21</v>
      </c>
      <c r="AF826" t="str">
        <f t="shared" si="113"/>
        <v>SI</v>
      </c>
      <c r="AG826" t="str">
        <f t="shared" si="114"/>
        <v>SI</v>
      </c>
      <c r="AH826" t="str">
        <f t="shared" si="115"/>
        <v>NO</v>
      </c>
      <c r="AI826" t="str">
        <f t="shared" si="116"/>
        <v>NO</v>
      </c>
    </row>
    <row r="827" spans="6:35" ht="15.75" thickBot="1" x14ac:dyDescent="0.3">
      <c r="F827" s="499">
        <v>27</v>
      </c>
      <c r="G827" s="499">
        <v>19</v>
      </c>
      <c r="H827" s="498">
        <f t="shared" si="108"/>
        <v>0</v>
      </c>
      <c r="K827" s="498">
        <f t="shared" si="109"/>
        <v>0</v>
      </c>
      <c r="N827" s="498">
        <f t="shared" si="110"/>
        <v>1</v>
      </c>
      <c r="Q827" s="487">
        <f t="shared" si="111"/>
        <v>26</v>
      </c>
      <c r="W827">
        <f t="shared" si="112"/>
        <v>27</v>
      </c>
      <c r="Y827" s="497">
        <v>27</v>
      </c>
      <c r="Z827" s="497">
        <v>19</v>
      </c>
      <c r="AA827" s="491">
        <v>0</v>
      </c>
      <c r="AB827" s="490">
        <v>0</v>
      </c>
      <c r="AC827" s="489">
        <v>5</v>
      </c>
      <c r="AD827" s="488">
        <v>22</v>
      </c>
      <c r="AF827" t="str">
        <f t="shared" si="113"/>
        <v>SI</v>
      </c>
      <c r="AG827" t="str">
        <f t="shared" si="114"/>
        <v>SI</v>
      </c>
      <c r="AH827" t="str">
        <f t="shared" si="115"/>
        <v>NO</v>
      </c>
      <c r="AI827" t="str">
        <f t="shared" si="116"/>
        <v>NO</v>
      </c>
    </row>
    <row r="828" spans="6:35" ht="15.75" thickBot="1" x14ac:dyDescent="0.3">
      <c r="F828" s="499">
        <v>28</v>
      </c>
      <c r="G828" s="499">
        <v>19</v>
      </c>
      <c r="H828" s="498">
        <f t="shared" si="108"/>
        <v>0</v>
      </c>
      <c r="K828" s="498">
        <f t="shared" si="109"/>
        <v>0</v>
      </c>
      <c r="N828" s="498">
        <f t="shared" si="110"/>
        <v>1</v>
      </c>
      <c r="Q828" s="487">
        <f t="shared" si="111"/>
        <v>27</v>
      </c>
      <c r="W828">
        <f t="shared" si="112"/>
        <v>28</v>
      </c>
      <c r="Y828" s="497">
        <v>28</v>
      </c>
      <c r="Z828" s="497">
        <v>19</v>
      </c>
      <c r="AA828" s="491">
        <v>0</v>
      </c>
      <c r="AB828" s="490">
        <v>0</v>
      </c>
      <c r="AC828" s="489">
        <v>5</v>
      </c>
      <c r="AD828" s="488">
        <v>23</v>
      </c>
      <c r="AF828" t="str">
        <f t="shared" si="113"/>
        <v>SI</v>
      </c>
      <c r="AG828" t="str">
        <f t="shared" si="114"/>
        <v>SI</v>
      </c>
      <c r="AH828" t="str">
        <f t="shared" si="115"/>
        <v>NO</v>
      </c>
      <c r="AI828" t="str">
        <f t="shared" si="116"/>
        <v>NO</v>
      </c>
    </row>
    <row r="829" spans="6:35" ht="15.75" thickBot="1" x14ac:dyDescent="0.3">
      <c r="F829" s="499">
        <v>29</v>
      </c>
      <c r="G829" s="499">
        <v>19</v>
      </c>
      <c r="H829" s="498">
        <f t="shared" si="108"/>
        <v>0</v>
      </c>
      <c r="K829" s="498">
        <f t="shared" si="109"/>
        <v>0</v>
      </c>
      <c r="N829" s="498">
        <f t="shared" si="110"/>
        <v>1</v>
      </c>
      <c r="Q829" s="487">
        <f t="shared" si="111"/>
        <v>28</v>
      </c>
      <c r="W829">
        <f t="shared" si="112"/>
        <v>29</v>
      </c>
      <c r="Y829" s="497">
        <v>29</v>
      </c>
      <c r="Z829" s="497">
        <v>19</v>
      </c>
      <c r="AA829" s="491">
        <v>0</v>
      </c>
      <c r="AB829" s="490">
        <v>0</v>
      </c>
      <c r="AC829" s="489">
        <v>5</v>
      </c>
      <c r="AD829" s="488">
        <v>24</v>
      </c>
      <c r="AF829" t="str">
        <f t="shared" si="113"/>
        <v>SI</v>
      </c>
      <c r="AG829" t="str">
        <f t="shared" si="114"/>
        <v>SI</v>
      </c>
      <c r="AH829" t="str">
        <f t="shared" si="115"/>
        <v>NO</v>
      </c>
      <c r="AI829" t="str">
        <f t="shared" si="116"/>
        <v>NO</v>
      </c>
    </row>
    <row r="830" spans="6:35" ht="15.75" thickBot="1" x14ac:dyDescent="0.3">
      <c r="F830" s="499">
        <v>30</v>
      </c>
      <c r="G830" s="499">
        <v>19</v>
      </c>
      <c r="H830" s="498">
        <f t="shared" si="108"/>
        <v>0</v>
      </c>
      <c r="K830" s="498">
        <f t="shared" si="109"/>
        <v>0</v>
      </c>
      <c r="N830" s="498">
        <f t="shared" si="110"/>
        <v>1</v>
      </c>
      <c r="Q830" s="487">
        <f t="shared" si="111"/>
        <v>29</v>
      </c>
      <c r="W830">
        <f t="shared" si="112"/>
        <v>30</v>
      </c>
      <c r="Y830" s="497">
        <v>30</v>
      </c>
      <c r="Z830" s="497">
        <v>19</v>
      </c>
      <c r="AA830" s="491">
        <v>0</v>
      </c>
      <c r="AB830" s="490">
        <v>0</v>
      </c>
      <c r="AC830" s="489">
        <v>5</v>
      </c>
      <c r="AD830" s="488">
        <v>25</v>
      </c>
      <c r="AF830" t="str">
        <f t="shared" si="113"/>
        <v>SI</v>
      </c>
      <c r="AG830" t="str">
        <f t="shared" si="114"/>
        <v>SI</v>
      </c>
      <c r="AH830" t="str">
        <f t="shared" si="115"/>
        <v>NO</v>
      </c>
      <c r="AI830" t="str">
        <f t="shared" si="116"/>
        <v>NO</v>
      </c>
    </row>
    <row r="831" spans="6:35" ht="15.75" thickBot="1" x14ac:dyDescent="0.3">
      <c r="F831" s="499">
        <v>31</v>
      </c>
      <c r="G831" s="499">
        <v>19</v>
      </c>
      <c r="H831" s="498">
        <f t="shared" si="108"/>
        <v>0</v>
      </c>
      <c r="K831" s="498">
        <f t="shared" si="109"/>
        <v>0</v>
      </c>
      <c r="N831" s="498">
        <f t="shared" si="110"/>
        <v>1</v>
      </c>
      <c r="Q831" s="487">
        <f t="shared" si="111"/>
        <v>29</v>
      </c>
      <c r="W831">
        <f t="shared" si="112"/>
        <v>30</v>
      </c>
      <c r="Y831" s="497">
        <v>31</v>
      </c>
      <c r="Z831" s="497">
        <v>19</v>
      </c>
      <c r="AA831" s="491">
        <v>0</v>
      </c>
      <c r="AB831" s="490">
        <v>0</v>
      </c>
      <c r="AC831" s="489">
        <v>5</v>
      </c>
      <c r="AD831" s="488">
        <v>26</v>
      </c>
      <c r="AF831" t="str">
        <f t="shared" si="113"/>
        <v>SI</v>
      </c>
      <c r="AG831" t="str">
        <f t="shared" si="114"/>
        <v>SI</v>
      </c>
      <c r="AH831" t="str">
        <f t="shared" si="115"/>
        <v>NO</v>
      </c>
      <c r="AI831" t="str">
        <f t="shared" si="116"/>
        <v>NO</v>
      </c>
    </row>
    <row r="832" spans="6:35" ht="15.75" thickBot="1" x14ac:dyDescent="0.3">
      <c r="F832" s="499">
        <v>32</v>
      </c>
      <c r="G832" s="499">
        <v>19</v>
      </c>
      <c r="H832" s="498">
        <f t="shared" si="108"/>
        <v>0</v>
      </c>
      <c r="K832" s="498">
        <f t="shared" si="109"/>
        <v>0</v>
      </c>
      <c r="N832" s="498">
        <f t="shared" si="110"/>
        <v>1</v>
      </c>
      <c r="Q832" s="487">
        <f t="shared" si="111"/>
        <v>29</v>
      </c>
      <c r="W832">
        <f t="shared" si="112"/>
        <v>30</v>
      </c>
      <c r="Y832" s="497">
        <v>32</v>
      </c>
      <c r="Z832" s="497">
        <v>19</v>
      </c>
      <c r="AA832" s="491">
        <v>0</v>
      </c>
      <c r="AB832" s="490">
        <v>0</v>
      </c>
      <c r="AC832" s="489">
        <v>5</v>
      </c>
      <c r="AD832" s="488">
        <v>27</v>
      </c>
      <c r="AF832" t="str">
        <f t="shared" si="113"/>
        <v>SI</v>
      </c>
      <c r="AG832" t="str">
        <f t="shared" si="114"/>
        <v>SI</v>
      </c>
      <c r="AH832" t="str">
        <f t="shared" si="115"/>
        <v>NO</v>
      </c>
      <c r="AI832" t="str">
        <f t="shared" si="116"/>
        <v>NO</v>
      </c>
    </row>
    <row r="833" spans="6:35" ht="15.75" thickBot="1" x14ac:dyDescent="0.3">
      <c r="F833" s="496">
        <v>33</v>
      </c>
      <c r="G833" s="496">
        <v>19</v>
      </c>
      <c r="H833" s="495">
        <f t="shared" si="108"/>
        <v>0</v>
      </c>
      <c r="I833" s="494"/>
      <c r="J833" s="494"/>
      <c r="K833" s="495">
        <f t="shared" si="109"/>
        <v>0</v>
      </c>
      <c r="L833" s="494"/>
      <c r="M833" s="494"/>
      <c r="N833" s="495">
        <f t="shared" si="110"/>
        <v>1</v>
      </c>
      <c r="O833" s="494"/>
      <c r="P833" s="494"/>
      <c r="Q833" s="493">
        <f t="shared" si="111"/>
        <v>29</v>
      </c>
      <c r="W833">
        <f t="shared" si="112"/>
        <v>30</v>
      </c>
      <c r="Y833" s="497">
        <v>33</v>
      </c>
      <c r="Z833" s="497">
        <v>19</v>
      </c>
      <c r="AA833" s="491">
        <v>0</v>
      </c>
      <c r="AB833" s="490">
        <v>0</v>
      </c>
      <c r="AC833" s="489">
        <v>5</v>
      </c>
      <c r="AD833" s="488">
        <v>28</v>
      </c>
      <c r="AF833" t="str">
        <f t="shared" si="113"/>
        <v>SI</v>
      </c>
      <c r="AG833" t="str">
        <f t="shared" si="114"/>
        <v>SI</v>
      </c>
      <c r="AH833" t="str">
        <f t="shared" si="115"/>
        <v>NO</v>
      </c>
      <c r="AI833" t="str">
        <f t="shared" si="116"/>
        <v>NO</v>
      </c>
    </row>
    <row r="834" spans="6:35" ht="16.5" thickTop="1" thickBot="1" x14ac:dyDescent="0.3">
      <c r="F834" s="499">
        <v>0</v>
      </c>
      <c r="G834" s="499">
        <v>19</v>
      </c>
      <c r="H834" s="498">
        <f t="shared" si="108"/>
        <v>0</v>
      </c>
      <c r="K834" s="498">
        <f t="shared" si="109"/>
        <v>0</v>
      </c>
      <c r="N834" s="498">
        <f t="shared" si="110"/>
        <v>0</v>
      </c>
      <c r="Q834" s="487">
        <f t="shared" si="111"/>
        <v>0</v>
      </c>
      <c r="W834">
        <f t="shared" si="112"/>
        <v>0</v>
      </c>
      <c r="Y834" s="497">
        <v>0</v>
      </c>
      <c r="Z834" s="497">
        <v>19</v>
      </c>
      <c r="AA834" s="491">
        <v>0</v>
      </c>
      <c r="AB834" s="490">
        <v>0</v>
      </c>
      <c r="AC834" s="489">
        <v>0</v>
      </c>
      <c r="AD834" s="488">
        <v>0</v>
      </c>
      <c r="AF834" t="str">
        <f t="shared" si="113"/>
        <v>SI</v>
      </c>
      <c r="AG834" t="str">
        <f t="shared" si="114"/>
        <v>SI</v>
      </c>
      <c r="AH834" t="str">
        <f t="shared" si="115"/>
        <v>SI</v>
      </c>
      <c r="AI834" t="str">
        <f t="shared" si="116"/>
        <v>SI</v>
      </c>
    </row>
    <row r="835" spans="6:35" ht="15.75" thickBot="1" x14ac:dyDescent="0.3">
      <c r="F835" s="499">
        <v>1</v>
      </c>
      <c r="G835" s="499">
        <v>19</v>
      </c>
      <c r="H835" s="498">
        <f t="shared" si="108"/>
        <v>0</v>
      </c>
      <c r="K835" s="498">
        <f t="shared" si="109"/>
        <v>0</v>
      </c>
      <c r="N835" s="498">
        <f t="shared" si="110"/>
        <v>1</v>
      </c>
      <c r="Q835" s="487">
        <f t="shared" si="111"/>
        <v>0</v>
      </c>
      <c r="W835">
        <f t="shared" si="112"/>
        <v>1</v>
      </c>
      <c r="Y835" s="497">
        <v>1</v>
      </c>
      <c r="Z835" s="497">
        <v>19</v>
      </c>
      <c r="AA835" s="491">
        <v>0</v>
      </c>
      <c r="AB835" s="490">
        <v>1</v>
      </c>
      <c r="AC835" s="489">
        <v>0</v>
      </c>
      <c r="AD835" s="488">
        <v>0</v>
      </c>
      <c r="AF835" t="str">
        <f t="shared" si="113"/>
        <v>SI</v>
      </c>
      <c r="AG835" t="str">
        <f t="shared" si="114"/>
        <v>NO</v>
      </c>
      <c r="AH835" t="str">
        <f t="shared" si="115"/>
        <v>NO</v>
      </c>
      <c r="AI835" t="str">
        <f t="shared" si="116"/>
        <v>SI</v>
      </c>
    </row>
    <row r="836" spans="6:35" ht="15.75" thickBot="1" x14ac:dyDescent="0.3">
      <c r="F836" s="499">
        <v>2</v>
      </c>
      <c r="G836" s="499">
        <v>19</v>
      </c>
      <c r="H836" s="498">
        <f t="shared" si="108"/>
        <v>0</v>
      </c>
      <c r="K836" s="498">
        <f t="shared" si="109"/>
        <v>0</v>
      </c>
      <c r="N836" s="498">
        <f t="shared" si="110"/>
        <v>1</v>
      </c>
      <c r="Q836" s="487">
        <f t="shared" si="111"/>
        <v>1</v>
      </c>
      <c r="W836">
        <f t="shared" si="112"/>
        <v>2</v>
      </c>
      <c r="Y836" s="497">
        <v>2</v>
      </c>
      <c r="Z836" s="497">
        <v>19</v>
      </c>
      <c r="AA836" s="491">
        <v>0</v>
      </c>
      <c r="AB836" s="490">
        <v>2</v>
      </c>
      <c r="AC836" s="489">
        <v>0</v>
      </c>
      <c r="AD836" s="488">
        <v>0</v>
      </c>
      <c r="AF836" t="str">
        <f t="shared" si="113"/>
        <v>SI</v>
      </c>
      <c r="AG836" t="str">
        <f t="shared" si="114"/>
        <v>NO</v>
      </c>
      <c r="AH836" t="str">
        <f t="shared" si="115"/>
        <v>NO</v>
      </c>
      <c r="AI836" t="str">
        <f t="shared" si="116"/>
        <v>NO</v>
      </c>
    </row>
    <row r="837" spans="6:35" ht="15.75" thickBot="1" x14ac:dyDescent="0.3">
      <c r="F837" s="499">
        <v>3</v>
      </c>
      <c r="G837" s="499">
        <v>19</v>
      </c>
      <c r="H837" s="498">
        <f t="shared" si="108"/>
        <v>0</v>
      </c>
      <c r="K837" s="498">
        <f t="shared" si="109"/>
        <v>0</v>
      </c>
      <c r="N837" s="498">
        <f t="shared" si="110"/>
        <v>1</v>
      </c>
      <c r="Q837" s="487">
        <f t="shared" si="111"/>
        <v>2</v>
      </c>
      <c r="W837">
        <f t="shared" si="112"/>
        <v>3</v>
      </c>
      <c r="Y837" s="497">
        <v>3</v>
      </c>
      <c r="Z837" s="497">
        <v>19</v>
      </c>
      <c r="AA837" s="491">
        <v>0</v>
      </c>
      <c r="AB837" s="490">
        <v>3</v>
      </c>
      <c r="AC837" s="489">
        <v>0</v>
      </c>
      <c r="AD837" s="488">
        <v>0</v>
      </c>
      <c r="AF837" t="str">
        <f t="shared" si="113"/>
        <v>SI</v>
      </c>
      <c r="AG837" t="str">
        <f t="shared" si="114"/>
        <v>NO</v>
      </c>
      <c r="AH837" t="str">
        <f t="shared" si="115"/>
        <v>NO</v>
      </c>
      <c r="AI837" t="str">
        <f t="shared" si="116"/>
        <v>NO</v>
      </c>
    </row>
    <row r="838" spans="6:35" ht="15.75" thickBot="1" x14ac:dyDescent="0.3">
      <c r="F838" s="499">
        <v>4</v>
      </c>
      <c r="G838" s="499">
        <v>19</v>
      </c>
      <c r="H838" s="498">
        <f t="shared" si="108"/>
        <v>0</v>
      </c>
      <c r="K838" s="498">
        <f t="shared" si="109"/>
        <v>0</v>
      </c>
      <c r="N838" s="498">
        <f t="shared" si="110"/>
        <v>1</v>
      </c>
      <c r="Q838" s="487">
        <f t="shared" si="111"/>
        <v>3</v>
      </c>
      <c r="W838">
        <f t="shared" si="112"/>
        <v>4</v>
      </c>
      <c r="Y838" s="497">
        <v>4</v>
      </c>
      <c r="Z838" s="497">
        <v>19</v>
      </c>
      <c r="AA838" s="491">
        <v>0</v>
      </c>
      <c r="AB838" s="490">
        <v>0</v>
      </c>
      <c r="AC838" s="489">
        <v>4</v>
      </c>
      <c r="AD838" s="488">
        <v>0</v>
      </c>
      <c r="AF838" t="str">
        <f t="shared" si="113"/>
        <v>SI</v>
      </c>
      <c r="AG838" t="str">
        <f t="shared" si="114"/>
        <v>SI</v>
      </c>
      <c r="AH838" t="str">
        <f t="shared" si="115"/>
        <v>NO</v>
      </c>
      <c r="AI838" t="str">
        <f t="shared" si="116"/>
        <v>NO</v>
      </c>
    </row>
    <row r="839" spans="6:35" ht="15.75" thickBot="1" x14ac:dyDescent="0.3">
      <c r="F839" s="499">
        <v>5</v>
      </c>
      <c r="G839" s="499">
        <v>19</v>
      </c>
      <c r="H839" s="498">
        <f t="shared" si="108"/>
        <v>0</v>
      </c>
      <c r="K839" s="498">
        <f t="shared" si="109"/>
        <v>0</v>
      </c>
      <c r="N839" s="498">
        <f t="shared" si="110"/>
        <v>1</v>
      </c>
      <c r="Q839" s="487">
        <f t="shared" si="111"/>
        <v>4</v>
      </c>
      <c r="W839">
        <f t="shared" si="112"/>
        <v>5</v>
      </c>
      <c r="Y839" s="497">
        <v>5</v>
      </c>
      <c r="Z839" s="497">
        <v>19</v>
      </c>
      <c r="AA839" s="491">
        <v>0</v>
      </c>
      <c r="AB839" s="490">
        <v>0</v>
      </c>
      <c r="AC839" s="489">
        <v>5</v>
      </c>
      <c r="AD839" s="488">
        <v>0</v>
      </c>
      <c r="AF839" t="str">
        <f t="shared" si="113"/>
        <v>SI</v>
      </c>
      <c r="AG839" t="str">
        <f t="shared" si="114"/>
        <v>SI</v>
      </c>
      <c r="AH839" t="str">
        <f t="shared" si="115"/>
        <v>NO</v>
      </c>
      <c r="AI839" t="str">
        <f t="shared" si="116"/>
        <v>NO</v>
      </c>
    </row>
    <row r="840" spans="6:35" ht="15.75" thickBot="1" x14ac:dyDescent="0.3">
      <c r="F840" s="499">
        <v>6</v>
      </c>
      <c r="G840" s="499">
        <v>19</v>
      </c>
      <c r="H840" s="498">
        <f t="shared" si="108"/>
        <v>0</v>
      </c>
      <c r="K840" s="498">
        <f t="shared" si="109"/>
        <v>0</v>
      </c>
      <c r="N840" s="498">
        <f t="shared" si="110"/>
        <v>1</v>
      </c>
      <c r="Q840" s="487">
        <f t="shared" si="111"/>
        <v>5</v>
      </c>
      <c r="W840">
        <f t="shared" si="112"/>
        <v>6</v>
      </c>
      <c r="Y840" s="497">
        <v>6</v>
      </c>
      <c r="Z840" s="497">
        <v>19</v>
      </c>
      <c r="AA840" s="491">
        <v>0</v>
      </c>
      <c r="AB840" s="490">
        <v>0</v>
      </c>
      <c r="AC840" s="489">
        <v>5</v>
      </c>
      <c r="AD840" s="488">
        <v>1</v>
      </c>
      <c r="AF840" t="str">
        <f t="shared" si="113"/>
        <v>SI</v>
      </c>
      <c r="AG840" t="str">
        <f t="shared" si="114"/>
        <v>SI</v>
      </c>
      <c r="AH840" t="str">
        <f t="shared" si="115"/>
        <v>NO</v>
      </c>
      <c r="AI840" t="str">
        <f t="shared" si="116"/>
        <v>NO</v>
      </c>
    </row>
    <row r="841" spans="6:35" ht="15.75" thickBot="1" x14ac:dyDescent="0.3">
      <c r="F841" s="499">
        <v>7</v>
      </c>
      <c r="G841" s="499">
        <v>19</v>
      </c>
      <c r="H841" s="498">
        <f t="shared" si="108"/>
        <v>0</v>
      </c>
      <c r="K841" s="498">
        <f t="shared" si="109"/>
        <v>0</v>
      </c>
      <c r="N841" s="498">
        <f t="shared" si="110"/>
        <v>1</v>
      </c>
      <c r="Q841" s="487">
        <f t="shared" si="111"/>
        <v>6</v>
      </c>
      <c r="W841">
        <f t="shared" si="112"/>
        <v>7</v>
      </c>
      <c r="Y841" s="497">
        <v>7</v>
      </c>
      <c r="Z841" s="497">
        <v>19</v>
      </c>
      <c r="AA841" s="491">
        <v>0</v>
      </c>
      <c r="AB841" s="490">
        <v>0</v>
      </c>
      <c r="AC841" s="489">
        <v>5</v>
      </c>
      <c r="AD841" s="488">
        <v>2</v>
      </c>
      <c r="AF841" t="str">
        <f t="shared" si="113"/>
        <v>SI</v>
      </c>
      <c r="AG841" t="str">
        <f t="shared" si="114"/>
        <v>SI</v>
      </c>
      <c r="AH841" t="str">
        <f t="shared" si="115"/>
        <v>NO</v>
      </c>
      <c r="AI841" t="str">
        <f t="shared" si="116"/>
        <v>NO</v>
      </c>
    </row>
    <row r="842" spans="6:35" ht="15.75" thickBot="1" x14ac:dyDescent="0.3">
      <c r="F842" s="499">
        <v>8</v>
      </c>
      <c r="G842" s="499">
        <v>19</v>
      </c>
      <c r="H842" s="498">
        <f t="shared" si="108"/>
        <v>0</v>
      </c>
      <c r="K842" s="498">
        <f t="shared" si="109"/>
        <v>0</v>
      </c>
      <c r="N842" s="498">
        <f t="shared" si="110"/>
        <v>1</v>
      </c>
      <c r="Q842" s="487">
        <f t="shared" si="111"/>
        <v>7</v>
      </c>
      <c r="W842">
        <f t="shared" si="112"/>
        <v>8</v>
      </c>
      <c r="Y842" s="497">
        <v>8</v>
      </c>
      <c r="Z842" s="497">
        <v>19</v>
      </c>
      <c r="AA842" s="491">
        <v>0</v>
      </c>
      <c r="AB842" s="490">
        <v>0</v>
      </c>
      <c r="AC842" s="489">
        <v>5</v>
      </c>
      <c r="AD842" s="488">
        <v>3</v>
      </c>
      <c r="AF842" t="str">
        <f t="shared" si="113"/>
        <v>SI</v>
      </c>
      <c r="AG842" t="str">
        <f t="shared" si="114"/>
        <v>SI</v>
      </c>
      <c r="AH842" t="str">
        <f t="shared" si="115"/>
        <v>NO</v>
      </c>
      <c r="AI842" t="str">
        <f t="shared" si="116"/>
        <v>NO</v>
      </c>
    </row>
    <row r="843" spans="6:35" ht="15.75" thickBot="1" x14ac:dyDescent="0.3">
      <c r="F843" s="499">
        <v>9</v>
      </c>
      <c r="G843" s="499">
        <v>19</v>
      </c>
      <c r="H843" s="498">
        <f t="shared" ref="H843:H906" si="117">IF(G843&lt;3,
IF(G843+F843&lt;=3,F843,3-G843),
0)</f>
        <v>0</v>
      </c>
      <c r="K843" s="498">
        <f t="shared" ref="K843:K906" si="118">IF(AND(G843&gt;=3,G843&lt;15),
IF(G843+F843&lt;=15,F843,15-G843),
IF(AND(G843&lt;3,G843+F843&gt;3),IF(F843-H843&lt;=12,F843-H843,12),0) )</f>
        <v>0</v>
      </c>
      <c r="N843" s="498">
        <f t="shared" ref="N843:N906" si="119">IF(AND(G843&gt;=15,G843&lt;20),
IF(G843+F843&lt;=20,F843,20-G843),
IF(AND(G843&lt;15,G843+F843&gt;15),       IF((F843-H843-K843)&lt;=5,   F843-H843-K843,5    ),0)  )</f>
        <v>1</v>
      </c>
      <c r="Q843" s="487">
        <f t="shared" ref="Q843:Q906" si="120">IF(AND(G843&gt;=20),
IF(F843&gt;30,30,F843),
IF(AND(G843&lt;20,G843+F843&gt;20),IF((F843-H843-K843-N843)&gt;=(30-H843-K843-N843),30-H843-K843-N843,F843-H843-K843-N843),0))</f>
        <v>8</v>
      </c>
      <c r="W843">
        <f t="shared" ref="W843:W906" si="121">SUM(H843+K843+N843+Q843)</f>
        <v>9</v>
      </c>
      <c r="Y843" s="497">
        <v>9</v>
      </c>
      <c r="Z843" s="497">
        <v>19</v>
      </c>
      <c r="AA843" s="491">
        <v>0</v>
      </c>
      <c r="AB843" s="490">
        <v>0</v>
      </c>
      <c r="AC843" s="489">
        <v>5</v>
      </c>
      <c r="AD843" s="488">
        <v>4</v>
      </c>
      <c r="AF843" t="str">
        <f t="shared" ref="AF843:AF906" si="122">IF(AA843=H843,"SI","NO")</f>
        <v>SI</v>
      </c>
      <c r="AG843" t="str">
        <f t="shared" ref="AG843:AG906" si="123">IF(K843=AB843,"SI","NO")</f>
        <v>SI</v>
      </c>
      <c r="AH843" t="str">
        <f t="shared" ref="AH843:AH906" si="124">IF(N843=AC843,"SI","NO")</f>
        <v>NO</v>
      </c>
      <c r="AI843" t="str">
        <f t="shared" ref="AI843:AI906" si="125">IF(Q843=AD843,"SI","NO")</f>
        <v>NO</v>
      </c>
    </row>
    <row r="844" spans="6:35" ht="15.75" thickBot="1" x14ac:dyDescent="0.3">
      <c r="F844" s="499">
        <v>10</v>
      </c>
      <c r="G844" s="499">
        <v>19</v>
      </c>
      <c r="H844" s="498">
        <f t="shared" si="117"/>
        <v>0</v>
      </c>
      <c r="K844" s="498">
        <f t="shared" si="118"/>
        <v>0</v>
      </c>
      <c r="N844" s="498">
        <f t="shared" si="119"/>
        <v>1</v>
      </c>
      <c r="Q844" s="487">
        <f t="shared" si="120"/>
        <v>9</v>
      </c>
      <c r="W844">
        <f t="shared" si="121"/>
        <v>10</v>
      </c>
      <c r="Y844" s="497">
        <v>10</v>
      </c>
      <c r="Z844" s="497">
        <v>19</v>
      </c>
      <c r="AA844" s="491">
        <v>0</v>
      </c>
      <c r="AB844" s="490">
        <v>0</v>
      </c>
      <c r="AC844" s="489">
        <v>5</v>
      </c>
      <c r="AD844" s="488">
        <v>5</v>
      </c>
      <c r="AF844" t="str">
        <f t="shared" si="122"/>
        <v>SI</v>
      </c>
      <c r="AG844" t="str">
        <f t="shared" si="123"/>
        <v>SI</v>
      </c>
      <c r="AH844" t="str">
        <f t="shared" si="124"/>
        <v>NO</v>
      </c>
      <c r="AI844" t="str">
        <f t="shared" si="125"/>
        <v>NO</v>
      </c>
    </row>
    <row r="845" spans="6:35" ht="15.75" thickBot="1" x14ac:dyDescent="0.3">
      <c r="F845" s="499">
        <v>11</v>
      </c>
      <c r="G845" s="499">
        <v>19</v>
      </c>
      <c r="H845" s="498">
        <f t="shared" si="117"/>
        <v>0</v>
      </c>
      <c r="K845" s="498">
        <f t="shared" si="118"/>
        <v>0</v>
      </c>
      <c r="N845" s="498">
        <f t="shared" si="119"/>
        <v>1</v>
      </c>
      <c r="Q845" s="487">
        <f t="shared" si="120"/>
        <v>10</v>
      </c>
      <c r="W845">
        <f t="shared" si="121"/>
        <v>11</v>
      </c>
      <c r="Y845" s="497">
        <v>11</v>
      </c>
      <c r="Z845" s="497">
        <v>19</v>
      </c>
      <c r="AA845" s="491">
        <v>0</v>
      </c>
      <c r="AB845" s="490">
        <v>0</v>
      </c>
      <c r="AC845" s="489">
        <v>5</v>
      </c>
      <c r="AD845" s="488">
        <v>6</v>
      </c>
      <c r="AF845" t="str">
        <f t="shared" si="122"/>
        <v>SI</v>
      </c>
      <c r="AG845" t="str">
        <f t="shared" si="123"/>
        <v>SI</v>
      </c>
      <c r="AH845" t="str">
        <f t="shared" si="124"/>
        <v>NO</v>
      </c>
      <c r="AI845" t="str">
        <f t="shared" si="125"/>
        <v>NO</v>
      </c>
    </row>
    <row r="846" spans="6:35" ht="15.75" thickBot="1" x14ac:dyDescent="0.3">
      <c r="F846" s="499">
        <v>12</v>
      </c>
      <c r="G846" s="499">
        <v>19</v>
      </c>
      <c r="H846" s="498">
        <f t="shared" si="117"/>
        <v>0</v>
      </c>
      <c r="K846" s="498">
        <f t="shared" si="118"/>
        <v>0</v>
      </c>
      <c r="N846" s="498">
        <f t="shared" si="119"/>
        <v>1</v>
      </c>
      <c r="Q846" s="487">
        <f t="shared" si="120"/>
        <v>11</v>
      </c>
      <c r="W846">
        <f t="shared" si="121"/>
        <v>12</v>
      </c>
      <c r="Y846" s="497">
        <v>12</v>
      </c>
      <c r="Z846" s="497">
        <v>19</v>
      </c>
      <c r="AA846" s="491">
        <v>0</v>
      </c>
      <c r="AB846" s="490">
        <v>0</v>
      </c>
      <c r="AC846" s="489">
        <v>5</v>
      </c>
      <c r="AD846" s="488">
        <v>7</v>
      </c>
      <c r="AF846" t="str">
        <f t="shared" si="122"/>
        <v>SI</v>
      </c>
      <c r="AG846" t="str">
        <f t="shared" si="123"/>
        <v>SI</v>
      </c>
      <c r="AH846" t="str">
        <f t="shared" si="124"/>
        <v>NO</v>
      </c>
      <c r="AI846" t="str">
        <f t="shared" si="125"/>
        <v>NO</v>
      </c>
    </row>
    <row r="847" spans="6:35" ht="15.75" thickBot="1" x14ac:dyDescent="0.3">
      <c r="F847" s="499">
        <v>13</v>
      </c>
      <c r="G847" s="499">
        <v>19</v>
      </c>
      <c r="H847" s="498">
        <f t="shared" si="117"/>
        <v>0</v>
      </c>
      <c r="K847" s="498">
        <f t="shared" si="118"/>
        <v>0</v>
      </c>
      <c r="N847" s="498">
        <f t="shared" si="119"/>
        <v>1</v>
      </c>
      <c r="Q847" s="487">
        <f t="shared" si="120"/>
        <v>12</v>
      </c>
      <c r="W847">
        <f t="shared" si="121"/>
        <v>13</v>
      </c>
      <c r="Y847" s="497">
        <v>13</v>
      </c>
      <c r="Z847" s="497">
        <v>19</v>
      </c>
      <c r="AA847" s="491">
        <v>0</v>
      </c>
      <c r="AB847" s="490">
        <v>0</v>
      </c>
      <c r="AC847" s="489">
        <v>5</v>
      </c>
      <c r="AD847" s="488">
        <v>8</v>
      </c>
      <c r="AF847" t="str">
        <f t="shared" si="122"/>
        <v>SI</v>
      </c>
      <c r="AG847" t="str">
        <f t="shared" si="123"/>
        <v>SI</v>
      </c>
      <c r="AH847" t="str">
        <f t="shared" si="124"/>
        <v>NO</v>
      </c>
      <c r="AI847" t="str">
        <f t="shared" si="125"/>
        <v>NO</v>
      </c>
    </row>
    <row r="848" spans="6:35" ht="15.75" thickBot="1" x14ac:dyDescent="0.3">
      <c r="F848" s="499">
        <v>14</v>
      </c>
      <c r="G848" s="499">
        <v>19</v>
      </c>
      <c r="H848" s="498">
        <f t="shared" si="117"/>
        <v>0</v>
      </c>
      <c r="K848" s="498">
        <f t="shared" si="118"/>
        <v>0</v>
      </c>
      <c r="N848" s="498">
        <f t="shared" si="119"/>
        <v>1</v>
      </c>
      <c r="Q848" s="487">
        <f t="shared" si="120"/>
        <v>13</v>
      </c>
      <c r="W848">
        <f t="shared" si="121"/>
        <v>14</v>
      </c>
      <c r="Y848" s="497">
        <v>14</v>
      </c>
      <c r="Z848" s="497">
        <v>19</v>
      </c>
      <c r="AA848" s="491">
        <v>0</v>
      </c>
      <c r="AB848" s="490">
        <v>0</v>
      </c>
      <c r="AC848" s="489">
        <v>5</v>
      </c>
      <c r="AD848" s="488">
        <v>9</v>
      </c>
      <c r="AF848" t="str">
        <f t="shared" si="122"/>
        <v>SI</v>
      </c>
      <c r="AG848" t="str">
        <f t="shared" si="123"/>
        <v>SI</v>
      </c>
      <c r="AH848" t="str">
        <f t="shared" si="124"/>
        <v>NO</v>
      </c>
      <c r="AI848" t="str">
        <f t="shared" si="125"/>
        <v>NO</v>
      </c>
    </row>
    <row r="849" spans="6:35" ht="15.75" thickBot="1" x14ac:dyDescent="0.3">
      <c r="F849" s="499">
        <v>15</v>
      </c>
      <c r="G849" s="499">
        <v>19</v>
      </c>
      <c r="H849" s="498">
        <f t="shared" si="117"/>
        <v>0</v>
      </c>
      <c r="K849" s="498">
        <f t="shared" si="118"/>
        <v>0</v>
      </c>
      <c r="N849" s="498">
        <f t="shared" si="119"/>
        <v>1</v>
      </c>
      <c r="Q849" s="487">
        <f t="shared" si="120"/>
        <v>14</v>
      </c>
      <c r="W849">
        <f t="shared" si="121"/>
        <v>15</v>
      </c>
      <c r="Y849" s="497">
        <v>15</v>
      </c>
      <c r="Z849" s="497">
        <v>19</v>
      </c>
      <c r="AA849" s="491">
        <v>0</v>
      </c>
      <c r="AB849" s="490">
        <v>0</v>
      </c>
      <c r="AC849" s="489">
        <v>5</v>
      </c>
      <c r="AD849" s="488">
        <v>10</v>
      </c>
      <c r="AF849" t="str">
        <f t="shared" si="122"/>
        <v>SI</v>
      </c>
      <c r="AG849" t="str">
        <f t="shared" si="123"/>
        <v>SI</v>
      </c>
      <c r="AH849" t="str">
        <f t="shared" si="124"/>
        <v>NO</v>
      </c>
      <c r="AI849" t="str">
        <f t="shared" si="125"/>
        <v>NO</v>
      </c>
    </row>
    <row r="850" spans="6:35" ht="15.75" thickBot="1" x14ac:dyDescent="0.3">
      <c r="F850" s="499">
        <v>16</v>
      </c>
      <c r="G850" s="499">
        <v>19</v>
      </c>
      <c r="H850" s="498">
        <f t="shared" si="117"/>
        <v>0</v>
      </c>
      <c r="K850" s="498">
        <f t="shared" si="118"/>
        <v>0</v>
      </c>
      <c r="N850" s="498">
        <f t="shared" si="119"/>
        <v>1</v>
      </c>
      <c r="Q850" s="487">
        <f t="shared" si="120"/>
        <v>15</v>
      </c>
      <c r="W850">
        <f t="shared" si="121"/>
        <v>16</v>
      </c>
      <c r="Y850" s="497">
        <v>16</v>
      </c>
      <c r="Z850" s="497">
        <v>19</v>
      </c>
      <c r="AA850" s="491">
        <v>0</v>
      </c>
      <c r="AB850" s="490">
        <v>0</v>
      </c>
      <c r="AC850" s="489">
        <v>5</v>
      </c>
      <c r="AD850" s="488">
        <v>11</v>
      </c>
      <c r="AF850" t="str">
        <f t="shared" si="122"/>
        <v>SI</v>
      </c>
      <c r="AG850" t="str">
        <f t="shared" si="123"/>
        <v>SI</v>
      </c>
      <c r="AH850" t="str">
        <f t="shared" si="124"/>
        <v>NO</v>
      </c>
      <c r="AI850" t="str">
        <f t="shared" si="125"/>
        <v>NO</v>
      </c>
    </row>
    <row r="851" spans="6:35" ht="15.75" thickBot="1" x14ac:dyDescent="0.3">
      <c r="F851" s="499">
        <v>17</v>
      </c>
      <c r="G851" s="499">
        <v>19</v>
      </c>
      <c r="H851" s="498">
        <f t="shared" si="117"/>
        <v>0</v>
      </c>
      <c r="K851" s="498">
        <f t="shared" si="118"/>
        <v>0</v>
      </c>
      <c r="N851" s="498">
        <f t="shared" si="119"/>
        <v>1</v>
      </c>
      <c r="Q851" s="487">
        <f t="shared" si="120"/>
        <v>16</v>
      </c>
      <c r="W851">
        <f t="shared" si="121"/>
        <v>17</v>
      </c>
      <c r="Y851" s="497">
        <v>17</v>
      </c>
      <c r="Z851" s="497">
        <v>19</v>
      </c>
      <c r="AA851" s="491">
        <v>0</v>
      </c>
      <c r="AB851" s="490">
        <v>0</v>
      </c>
      <c r="AC851" s="489">
        <v>5</v>
      </c>
      <c r="AD851" s="488">
        <v>12</v>
      </c>
      <c r="AF851" t="str">
        <f t="shared" si="122"/>
        <v>SI</v>
      </c>
      <c r="AG851" t="str">
        <f t="shared" si="123"/>
        <v>SI</v>
      </c>
      <c r="AH851" t="str">
        <f t="shared" si="124"/>
        <v>NO</v>
      </c>
      <c r="AI851" t="str">
        <f t="shared" si="125"/>
        <v>NO</v>
      </c>
    </row>
    <row r="852" spans="6:35" ht="15.75" thickBot="1" x14ac:dyDescent="0.3">
      <c r="F852" s="499">
        <v>18</v>
      </c>
      <c r="G852" s="499">
        <v>19</v>
      </c>
      <c r="H852" s="498">
        <f t="shared" si="117"/>
        <v>0</v>
      </c>
      <c r="K852" s="498">
        <f t="shared" si="118"/>
        <v>0</v>
      </c>
      <c r="N852" s="498">
        <f t="shared" si="119"/>
        <v>1</v>
      </c>
      <c r="Q852" s="487">
        <f t="shared" si="120"/>
        <v>17</v>
      </c>
      <c r="W852">
        <f t="shared" si="121"/>
        <v>18</v>
      </c>
      <c r="Y852" s="497">
        <v>18</v>
      </c>
      <c r="Z852" s="497">
        <v>19</v>
      </c>
      <c r="AA852" s="491">
        <v>0</v>
      </c>
      <c r="AB852" s="490">
        <v>0</v>
      </c>
      <c r="AC852" s="489">
        <v>5</v>
      </c>
      <c r="AD852" s="488">
        <v>13</v>
      </c>
      <c r="AF852" t="str">
        <f t="shared" si="122"/>
        <v>SI</v>
      </c>
      <c r="AG852" t="str">
        <f t="shared" si="123"/>
        <v>SI</v>
      </c>
      <c r="AH852" t="str">
        <f t="shared" si="124"/>
        <v>NO</v>
      </c>
      <c r="AI852" t="str">
        <f t="shared" si="125"/>
        <v>NO</v>
      </c>
    </row>
    <row r="853" spans="6:35" ht="15.75" thickBot="1" x14ac:dyDescent="0.3">
      <c r="F853" s="499">
        <v>19</v>
      </c>
      <c r="G853" s="499">
        <v>19</v>
      </c>
      <c r="H853" s="498">
        <f t="shared" si="117"/>
        <v>0</v>
      </c>
      <c r="K853" s="498">
        <f t="shared" si="118"/>
        <v>0</v>
      </c>
      <c r="N853" s="498">
        <f t="shared" si="119"/>
        <v>1</v>
      </c>
      <c r="Q853" s="487">
        <f t="shared" si="120"/>
        <v>18</v>
      </c>
      <c r="W853">
        <f t="shared" si="121"/>
        <v>19</v>
      </c>
      <c r="Y853" s="497">
        <v>19</v>
      </c>
      <c r="Z853" s="497">
        <v>19</v>
      </c>
      <c r="AA853" s="491">
        <v>0</v>
      </c>
      <c r="AB853" s="490">
        <v>0</v>
      </c>
      <c r="AC853" s="489">
        <v>5</v>
      </c>
      <c r="AD853" s="488">
        <v>14</v>
      </c>
      <c r="AF853" t="str">
        <f t="shared" si="122"/>
        <v>SI</v>
      </c>
      <c r="AG853" t="str">
        <f t="shared" si="123"/>
        <v>SI</v>
      </c>
      <c r="AH853" t="str">
        <f t="shared" si="124"/>
        <v>NO</v>
      </c>
      <c r="AI853" t="str">
        <f t="shared" si="125"/>
        <v>NO</v>
      </c>
    </row>
    <row r="854" spans="6:35" ht="15.75" thickBot="1" x14ac:dyDescent="0.3">
      <c r="F854" s="499">
        <v>20</v>
      </c>
      <c r="G854" s="499">
        <v>19</v>
      </c>
      <c r="H854" s="498">
        <f t="shared" si="117"/>
        <v>0</v>
      </c>
      <c r="K854" s="498">
        <f t="shared" si="118"/>
        <v>0</v>
      </c>
      <c r="N854" s="498">
        <f t="shared" si="119"/>
        <v>1</v>
      </c>
      <c r="Q854" s="487">
        <f t="shared" si="120"/>
        <v>19</v>
      </c>
      <c r="W854">
        <f t="shared" si="121"/>
        <v>20</v>
      </c>
      <c r="Y854" s="497">
        <v>20</v>
      </c>
      <c r="Z854" s="497">
        <v>19</v>
      </c>
      <c r="AA854" s="491">
        <v>0</v>
      </c>
      <c r="AB854" s="490">
        <v>0</v>
      </c>
      <c r="AC854" s="489">
        <v>5</v>
      </c>
      <c r="AD854" s="488">
        <v>15</v>
      </c>
      <c r="AF854" t="str">
        <f t="shared" si="122"/>
        <v>SI</v>
      </c>
      <c r="AG854" t="str">
        <f t="shared" si="123"/>
        <v>SI</v>
      </c>
      <c r="AH854" t="str">
        <f t="shared" si="124"/>
        <v>NO</v>
      </c>
      <c r="AI854" t="str">
        <f t="shared" si="125"/>
        <v>NO</v>
      </c>
    </row>
    <row r="855" spans="6:35" ht="15.75" thickBot="1" x14ac:dyDescent="0.3">
      <c r="F855" s="499">
        <v>21</v>
      </c>
      <c r="G855" s="499">
        <v>19</v>
      </c>
      <c r="H855" s="498">
        <f t="shared" si="117"/>
        <v>0</v>
      </c>
      <c r="K855" s="498">
        <f t="shared" si="118"/>
        <v>0</v>
      </c>
      <c r="N855" s="498">
        <f t="shared" si="119"/>
        <v>1</v>
      </c>
      <c r="Q855" s="487">
        <f t="shared" si="120"/>
        <v>20</v>
      </c>
      <c r="W855">
        <f t="shared" si="121"/>
        <v>21</v>
      </c>
      <c r="Y855" s="497">
        <v>21</v>
      </c>
      <c r="Z855" s="497">
        <v>19</v>
      </c>
      <c r="AA855" s="491">
        <v>0</v>
      </c>
      <c r="AB855" s="490">
        <v>0</v>
      </c>
      <c r="AC855" s="489">
        <v>5</v>
      </c>
      <c r="AD855" s="488">
        <v>16</v>
      </c>
      <c r="AF855" t="str">
        <f t="shared" si="122"/>
        <v>SI</v>
      </c>
      <c r="AG855" t="str">
        <f t="shared" si="123"/>
        <v>SI</v>
      </c>
      <c r="AH855" t="str">
        <f t="shared" si="124"/>
        <v>NO</v>
      </c>
      <c r="AI855" t="str">
        <f t="shared" si="125"/>
        <v>NO</v>
      </c>
    </row>
    <row r="856" spans="6:35" ht="15.75" thickBot="1" x14ac:dyDescent="0.3">
      <c r="F856" s="499">
        <v>22</v>
      </c>
      <c r="G856" s="499">
        <v>19</v>
      </c>
      <c r="H856" s="498">
        <f t="shared" si="117"/>
        <v>0</v>
      </c>
      <c r="K856" s="498">
        <f t="shared" si="118"/>
        <v>0</v>
      </c>
      <c r="N856" s="498">
        <f t="shared" si="119"/>
        <v>1</v>
      </c>
      <c r="Q856" s="487">
        <f t="shared" si="120"/>
        <v>21</v>
      </c>
      <c r="W856">
        <f t="shared" si="121"/>
        <v>22</v>
      </c>
      <c r="Y856" s="497">
        <v>22</v>
      </c>
      <c r="Z856" s="497">
        <v>19</v>
      </c>
      <c r="AA856" s="491">
        <v>0</v>
      </c>
      <c r="AB856" s="490">
        <v>0</v>
      </c>
      <c r="AC856" s="489">
        <v>5</v>
      </c>
      <c r="AD856" s="488">
        <v>17</v>
      </c>
      <c r="AF856" t="str">
        <f t="shared" si="122"/>
        <v>SI</v>
      </c>
      <c r="AG856" t="str">
        <f t="shared" si="123"/>
        <v>SI</v>
      </c>
      <c r="AH856" t="str">
        <f t="shared" si="124"/>
        <v>NO</v>
      </c>
      <c r="AI856" t="str">
        <f t="shared" si="125"/>
        <v>NO</v>
      </c>
    </row>
    <row r="857" spans="6:35" ht="15.75" thickBot="1" x14ac:dyDescent="0.3">
      <c r="F857" s="499">
        <v>23</v>
      </c>
      <c r="G857" s="499">
        <v>19</v>
      </c>
      <c r="H857" s="498">
        <f t="shared" si="117"/>
        <v>0</v>
      </c>
      <c r="K857" s="498">
        <f t="shared" si="118"/>
        <v>0</v>
      </c>
      <c r="N857" s="498">
        <f t="shared" si="119"/>
        <v>1</v>
      </c>
      <c r="Q857" s="487">
        <f t="shared" si="120"/>
        <v>22</v>
      </c>
      <c r="W857">
        <f t="shared" si="121"/>
        <v>23</v>
      </c>
      <c r="Y857" s="497">
        <v>23</v>
      </c>
      <c r="Z857" s="497">
        <v>19</v>
      </c>
      <c r="AA857" s="491">
        <v>0</v>
      </c>
      <c r="AB857" s="490">
        <v>0</v>
      </c>
      <c r="AC857" s="489">
        <v>5</v>
      </c>
      <c r="AD857" s="488">
        <v>18</v>
      </c>
      <c r="AF857" t="str">
        <f t="shared" si="122"/>
        <v>SI</v>
      </c>
      <c r="AG857" t="str">
        <f t="shared" si="123"/>
        <v>SI</v>
      </c>
      <c r="AH857" t="str">
        <f t="shared" si="124"/>
        <v>NO</v>
      </c>
      <c r="AI857" t="str">
        <f t="shared" si="125"/>
        <v>NO</v>
      </c>
    </row>
    <row r="858" spans="6:35" ht="15.75" thickBot="1" x14ac:dyDescent="0.3">
      <c r="F858" s="499">
        <v>24</v>
      </c>
      <c r="G858" s="499">
        <v>19</v>
      </c>
      <c r="H858" s="498">
        <f t="shared" si="117"/>
        <v>0</v>
      </c>
      <c r="K858" s="498">
        <f t="shared" si="118"/>
        <v>0</v>
      </c>
      <c r="N858" s="498">
        <f t="shared" si="119"/>
        <v>1</v>
      </c>
      <c r="Q858" s="487">
        <f t="shared" si="120"/>
        <v>23</v>
      </c>
      <c r="W858">
        <f t="shared" si="121"/>
        <v>24</v>
      </c>
      <c r="Y858" s="497">
        <v>24</v>
      </c>
      <c r="Z858" s="497">
        <v>19</v>
      </c>
      <c r="AA858" s="491">
        <v>0</v>
      </c>
      <c r="AB858" s="490">
        <v>0</v>
      </c>
      <c r="AC858" s="489">
        <v>5</v>
      </c>
      <c r="AD858" s="488">
        <v>19</v>
      </c>
      <c r="AF858" t="str">
        <f t="shared" si="122"/>
        <v>SI</v>
      </c>
      <c r="AG858" t="str">
        <f t="shared" si="123"/>
        <v>SI</v>
      </c>
      <c r="AH858" t="str">
        <f t="shared" si="124"/>
        <v>NO</v>
      </c>
      <c r="AI858" t="str">
        <f t="shared" si="125"/>
        <v>NO</v>
      </c>
    </row>
    <row r="859" spans="6:35" ht="15.75" thickBot="1" x14ac:dyDescent="0.3">
      <c r="F859" s="499">
        <v>25</v>
      </c>
      <c r="G859" s="499">
        <v>19</v>
      </c>
      <c r="H859" s="498">
        <f t="shared" si="117"/>
        <v>0</v>
      </c>
      <c r="K859" s="498">
        <f t="shared" si="118"/>
        <v>0</v>
      </c>
      <c r="N859" s="498">
        <f t="shared" si="119"/>
        <v>1</v>
      </c>
      <c r="Q859" s="487">
        <f t="shared" si="120"/>
        <v>24</v>
      </c>
      <c r="W859">
        <f t="shared" si="121"/>
        <v>25</v>
      </c>
      <c r="Y859" s="497">
        <v>25</v>
      </c>
      <c r="Z859" s="497">
        <v>19</v>
      </c>
      <c r="AA859" s="491">
        <v>0</v>
      </c>
      <c r="AB859" s="490">
        <v>0</v>
      </c>
      <c r="AC859" s="489">
        <v>5</v>
      </c>
      <c r="AD859" s="488">
        <v>20</v>
      </c>
      <c r="AF859" t="str">
        <f t="shared" si="122"/>
        <v>SI</v>
      </c>
      <c r="AG859" t="str">
        <f t="shared" si="123"/>
        <v>SI</v>
      </c>
      <c r="AH859" t="str">
        <f t="shared" si="124"/>
        <v>NO</v>
      </c>
      <c r="AI859" t="str">
        <f t="shared" si="125"/>
        <v>NO</v>
      </c>
    </row>
    <row r="860" spans="6:35" ht="15.75" thickBot="1" x14ac:dyDescent="0.3">
      <c r="F860" s="499">
        <v>26</v>
      </c>
      <c r="G860" s="499">
        <v>19</v>
      </c>
      <c r="H860" s="498">
        <f t="shared" si="117"/>
        <v>0</v>
      </c>
      <c r="K860" s="498">
        <f t="shared" si="118"/>
        <v>0</v>
      </c>
      <c r="N860" s="498">
        <f t="shared" si="119"/>
        <v>1</v>
      </c>
      <c r="Q860" s="487">
        <f t="shared" si="120"/>
        <v>25</v>
      </c>
      <c r="W860">
        <f t="shared" si="121"/>
        <v>26</v>
      </c>
      <c r="Y860" s="497">
        <v>26</v>
      </c>
      <c r="Z860" s="497">
        <v>19</v>
      </c>
      <c r="AA860" s="491">
        <v>0</v>
      </c>
      <c r="AB860" s="490">
        <v>0</v>
      </c>
      <c r="AC860" s="489">
        <v>5</v>
      </c>
      <c r="AD860" s="488">
        <v>21</v>
      </c>
      <c r="AF860" t="str">
        <f t="shared" si="122"/>
        <v>SI</v>
      </c>
      <c r="AG860" t="str">
        <f t="shared" si="123"/>
        <v>SI</v>
      </c>
      <c r="AH860" t="str">
        <f t="shared" si="124"/>
        <v>NO</v>
      </c>
      <c r="AI860" t="str">
        <f t="shared" si="125"/>
        <v>NO</v>
      </c>
    </row>
    <row r="861" spans="6:35" ht="15.75" thickBot="1" x14ac:dyDescent="0.3">
      <c r="F861" s="499">
        <v>27</v>
      </c>
      <c r="G861" s="499">
        <v>19</v>
      </c>
      <c r="H861" s="498">
        <f t="shared" si="117"/>
        <v>0</v>
      </c>
      <c r="K861" s="498">
        <f t="shared" si="118"/>
        <v>0</v>
      </c>
      <c r="N861" s="498">
        <f t="shared" si="119"/>
        <v>1</v>
      </c>
      <c r="Q861" s="487">
        <f t="shared" si="120"/>
        <v>26</v>
      </c>
      <c r="W861">
        <f t="shared" si="121"/>
        <v>27</v>
      </c>
      <c r="Y861" s="497">
        <v>27</v>
      </c>
      <c r="Z861" s="497">
        <v>19</v>
      </c>
      <c r="AA861" s="491">
        <v>0</v>
      </c>
      <c r="AB861" s="490">
        <v>0</v>
      </c>
      <c r="AC861" s="489">
        <v>5</v>
      </c>
      <c r="AD861" s="488">
        <v>22</v>
      </c>
      <c r="AF861" t="str">
        <f t="shared" si="122"/>
        <v>SI</v>
      </c>
      <c r="AG861" t="str">
        <f t="shared" si="123"/>
        <v>SI</v>
      </c>
      <c r="AH861" t="str">
        <f t="shared" si="124"/>
        <v>NO</v>
      </c>
      <c r="AI861" t="str">
        <f t="shared" si="125"/>
        <v>NO</v>
      </c>
    </row>
    <row r="862" spans="6:35" ht="15.75" thickBot="1" x14ac:dyDescent="0.3">
      <c r="F862" s="499">
        <v>28</v>
      </c>
      <c r="G862" s="499">
        <v>19</v>
      </c>
      <c r="H862" s="498">
        <f t="shared" si="117"/>
        <v>0</v>
      </c>
      <c r="K862" s="498">
        <f t="shared" si="118"/>
        <v>0</v>
      </c>
      <c r="N862" s="498">
        <f t="shared" si="119"/>
        <v>1</v>
      </c>
      <c r="Q862" s="487">
        <f t="shared" si="120"/>
        <v>27</v>
      </c>
      <c r="W862">
        <f t="shared" si="121"/>
        <v>28</v>
      </c>
      <c r="Y862" s="497">
        <v>28</v>
      </c>
      <c r="Z862" s="497">
        <v>19</v>
      </c>
      <c r="AA862" s="491">
        <v>0</v>
      </c>
      <c r="AB862" s="490">
        <v>0</v>
      </c>
      <c r="AC862" s="489">
        <v>5</v>
      </c>
      <c r="AD862" s="488">
        <v>23</v>
      </c>
      <c r="AF862" t="str">
        <f t="shared" si="122"/>
        <v>SI</v>
      </c>
      <c r="AG862" t="str">
        <f t="shared" si="123"/>
        <v>SI</v>
      </c>
      <c r="AH862" t="str">
        <f t="shared" si="124"/>
        <v>NO</v>
      </c>
      <c r="AI862" t="str">
        <f t="shared" si="125"/>
        <v>NO</v>
      </c>
    </row>
    <row r="863" spans="6:35" ht="15.75" thickBot="1" x14ac:dyDescent="0.3">
      <c r="F863" s="499">
        <v>29</v>
      </c>
      <c r="G863" s="499">
        <v>19</v>
      </c>
      <c r="H863" s="498">
        <f t="shared" si="117"/>
        <v>0</v>
      </c>
      <c r="K863" s="498">
        <f t="shared" si="118"/>
        <v>0</v>
      </c>
      <c r="N863" s="498">
        <f t="shared" si="119"/>
        <v>1</v>
      </c>
      <c r="Q863" s="487">
        <f t="shared" si="120"/>
        <v>28</v>
      </c>
      <c r="W863">
        <f t="shared" si="121"/>
        <v>29</v>
      </c>
      <c r="Y863" s="497">
        <v>29</v>
      </c>
      <c r="Z863" s="497">
        <v>19</v>
      </c>
      <c r="AA863" s="491">
        <v>0</v>
      </c>
      <c r="AB863" s="490">
        <v>0</v>
      </c>
      <c r="AC863" s="489">
        <v>5</v>
      </c>
      <c r="AD863" s="488">
        <v>24</v>
      </c>
      <c r="AF863" t="str">
        <f t="shared" si="122"/>
        <v>SI</v>
      </c>
      <c r="AG863" t="str">
        <f t="shared" si="123"/>
        <v>SI</v>
      </c>
      <c r="AH863" t="str">
        <f t="shared" si="124"/>
        <v>NO</v>
      </c>
      <c r="AI863" t="str">
        <f t="shared" si="125"/>
        <v>NO</v>
      </c>
    </row>
    <row r="864" spans="6:35" ht="15.75" thickBot="1" x14ac:dyDescent="0.3">
      <c r="F864" s="499">
        <v>30</v>
      </c>
      <c r="G864" s="499">
        <v>19</v>
      </c>
      <c r="H864" s="498">
        <f t="shared" si="117"/>
        <v>0</v>
      </c>
      <c r="K864" s="498">
        <f t="shared" si="118"/>
        <v>0</v>
      </c>
      <c r="N864" s="498">
        <f t="shared" si="119"/>
        <v>1</v>
      </c>
      <c r="Q864" s="487">
        <f t="shared" si="120"/>
        <v>29</v>
      </c>
      <c r="W864">
        <f t="shared" si="121"/>
        <v>30</v>
      </c>
      <c r="Y864" s="497">
        <v>30</v>
      </c>
      <c r="Z864" s="497">
        <v>19</v>
      </c>
      <c r="AA864" s="491">
        <v>0</v>
      </c>
      <c r="AB864" s="490">
        <v>0</v>
      </c>
      <c r="AC864" s="489">
        <v>5</v>
      </c>
      <c r="AD864" s="488">
        <v>25</v>
      </c>
      <c r="AF864" t="str">
        <f t="shared" si="122"/>
        <v>SI</v>
      </c>
      <c r="AG864" t="str">
        <f t="shared" si="123"/>
        <v>SI</v>
      </c>
      <c r="AH864" t="str">
        <f t="shared" si="124"/>
        <v>NO</v>
      </c>
      <c r="AI864" t="str">
        <f t="shared" si="125"/>
        <v>NO</v>
      </c>
    </row>
    <row r="865" spans="6:35" ht="15.75" thickBot="1" x14ac:dyDescent="0.3">
      <c r="F865" s="499">
        <v>31</v>
      </c>
      <c r="G865" s="499">
        <v>19</v>
      </c>
      <c r="H865" s="498">
        <f t="shared" si="117"/>
        <v>0</v>
      </c>
      <c r="K865" s="498">
        <f t="shared" si="118"/>
        <v>0</v>
      </c>
      <c r="N865" s="498">
        <f t="shared" si="119"/>
        <v>1</v>
      </c>
      <c r="Q865" s="487">
        <f t="shared" si="120"/>
        <v>29</v>
      </c>
      <c r="W865">
        <f t="shared" si="121"/>
        <v>30</v>
      </c>
      <c r="Y865" s="497">
        <v>31</v>
      </c>
      <c r="Z865" s="497">
        <v>19</v>
      </c>
      <c r="AA865" s="491">
        <v>0</v>
      </c>
      <c r="AB865" s="490">
        <v>0</v>
      </c>
      <c r="AC865" s="489">
        <v>5</v>
      </c>
      <c r="AD865" s="488">
        <v>26</v>
      </c>
      <c r="AF865" t="str">
        <f t="shared" si="122"/>
        <v>SI</v>
      </c>
      <c r="AG865" t="str">
        <f t="shared" si="123"/>
        <v>SI</v>
      </c>
      <c r="AH865" t="str">
        <f t="shared" si="124"/>
        <v>NO</v>
      </c>
      <c r="AI865" t="str">
        <f t="shared" si="125"/>
        <v>NO</v>
      </c>
    </row>
    <row r="866" spans="6:35" ht="15.75" thickBot="1" x14ac:dyDescent="0.3">
      <c r="F866" s="499">
        <v>32</v>
      </c>
      <c r="G866" s="499">
        <v>19</v>
      </c>
      <c r="H866" s="498">
        <f t="shared" si="117"/>
        <v>0</v>
      </c>
      <c r="K866" s="498">
        <f t="shared" si="118"/>
        <v>0</v>
      </c>
      <c r="N866" s="498">
        <f t="shared" si="119"/>
        <v>1</v>
      </c>
      <c r="Q866" s="487">
        <f t="shared" si="120"/>
        <v>29</v>
      </c>
      <c r="W866">
        <f t="shared" si="121"/>
        <v>30</v>
      </c>
      <c r="Y866" s="497">
        <v>32</v>
      </c>
      <c r="Z866" s="497">
        <v>19</v>
      </c>
      <c r="AA866" s="491">
        <v>0</v>
      </c>
      <c r="AB866" s="490">
        <v>0</v>
      </c>
      <c r="AC866" s="489">
        <v>5</v>
      </c>
      <c r="AD866" s="488">
        <v>27</v>
      </c>
      <c r="AF866" t="str">
        <f t="shared" si="122"/>
        <v>SI</v>
      </c>
      <c r="AG866" t="str">
        <f t="shared" si="123"/>
        <v>SI</v>
      </c>
      <c r="AH866" t="str">
        <f t="shared" si="124"/>
        <v>NO</v>
      </c>
      <c r="AI866" t="str">
        <f t="shared" si="125"/>
        <v>NO</v>
      </c>
    </row>
    <row r="867" spans="6:35" ht="15.75" thickBot="1" x14ac:dyDescent="0.3">
      <c r="F867" s="496">
        <v>33</v>
      </c>
      <c r="G867" s="496">
        <v>19</v>
      </c>
      <c r="H867" s="495">
        <f t="shared" si="117"/>
        <v>0</v>
      </c>
      <c r="I867" s="494"/>
      <c r="J867" s="494"/>
      <c r="K867" s="495">
        <f t="shared" si="118"/>
        <v>0</v>
      </c>
      <c r="L867" s="494"/>
      <c r="M867" s="494"/>
      <c r="N867" s="495">
        <f t="shared" si="119"/>
        <v>1</v>
      </c>
      <c r="O867" s="494"/>
      <c r="P867" s="494"/>
      <c r="Q867" s="493">
        <f t="shared" si="120"/>
        <v>29</v>
      </c>
      <c r="W867">
        <f t="shared" si="121"/>
        <v>30</v>
      </c>
      <c r="Y867" s="497">
        <v>33</v>
      </c>
      <c r="Z867" s="497">
        <v>19</v>
      </c>
      <c r="AA867" s="491">
        <v>0</v>
      </c>
      <c r="AB867" s="490">
        <v>0</v>
      </c>
      <c r="AC867" s="489">
        <v>5</v>
      </c>
      <c r="AD867" s="488">
        <v>28</v>
      </c>
      <c r="AF867" t="str">
        <f t="shared" si="122"/>
        <v>SI</v>
      </c>
      <c r="AG867" t="str">
        <f t="shared" si="123"/>
        <v>SI</v>
      </c>
      <c r="AH867" t="str">
        <f t="shared" si="124"/>
        <v>NO</v>
      </c>
      <c r="AI867" t="str">
        <f t="shared" si="125"/>
        <v>NO</v>
      </c>
    </row>
    <row r="868" spans="6:35" ht="16.5" thickTop="1" thickBot="1" x14ac:dyDescent="0.3">
      <c r="F868" s="499">
        <v>0</v>
      </c>
      <c r="G868" s="499">
        <v>20</v>
      </c>
      <c r="H868" s="498">
        <f t="shared" si="117"/>
        <v>0</v>
      </c>
      <c r="K868" s="498">
        <f t="shared" si="118"/>
        <v>0</v>
      </c>
      <c r="N868" s="498">
        <f t="shared" si="119"/>
        <v>0</v>
      </c>
      <c r="Q868" s="487">
        <f t="shared" si="120"/>
        <v>0</v>
      </c>
      <c r="W868">
        <f t="shared" si="121"/>
        <v>0</v>
      </c>
      <c r="Y868" s="497">
        <v>0</v>
      </c>
      <c r="Z868" s="497">
        <v>20</v>
      </c>
      <c r="AA868" s="491">
        <v>0</v>
      </c>
      <c r="AB868" s="490">
        <v>0</v>
      </c>
      <c r="AC868" s="489">
        <v>0</v>
      </c>
      <c r="AD868" s="488">
        <v>0</v>
      </c>
      <c r="AF868" t="str">
        <f t="shared" si="122"/>
        <v>SI</v>
      </c>
      <c r="AG868" t="str">
        <f t="shared" si="123"/>
        <v>SI</v>
      </c>
      <c r="AH868" t="str">
        <f t="shared" si="124"/>
        <v>SI</v>
      </c>
      <c r="AI868" t="str">
        <f t="shared" si="125"/>
        <v>SI</v>
      </c>
    </row>
    <row r="869" spans="6:35" ht="15.75" thickBot="1" x14ac:dyDescent="0.3">
      <c r="F869" s="499">
        <v>1</v>
      </c>
      <c r="G869" s="499">
        <v>20</v>
      </c>
      <c r="H869" s="498">
        <f t="shared" si="117"/>
        <v>0</v>
      </c>
      <c r="K869" s="498">
        <f t="shared" si="118"/>
        <v>0</v>
      </c>
      <c r="N869" s="498">
        <f t="shared" si="119"/>
        <v>0</v>
      </c>
      <c r="Q869" s="487">
        <f t="shared" si="120"/>
        <v>1</v>
      </c>
      <c r="W869">
        <f t="shared" si="121"/>
        <v>1</v>
      </c>
      <c r="Y869" s="497">
        <v>1</v>
      </c>
      <c r="Z869" s="497">
        <v>20</v>
      </c>
      <c r="AA869" s="491">
        <v>0</v>
      </c>
      <c r="AB869" s="490">
        <v>1</v>
      </c>
      <c r="AC869" s="489">
        <v>0</v>
      </c>
      <c r="AD869" s="488">
        <v>0</v>
      </c>
      <c r="AF869" t="str">
        <f t="shared" si="122"/>
        <v>SI</v>
      </c>
      <c r="AG869" t="str">
        <f t="shared" si="123"/>
        <v>NO</v>
      </c>
      <c r="AH869" t="str">
        <f t="shared" si="124"/>
        <v>SI</v>
      </c>
      <c r="AI869" t="str">
        <f t="shared" si="125"/>
        <v>NO</v>
      </c>
    </row>
    <row r="870" spans="6:35" ht="15.75" thickBot="1" x14ac:dyDescent="0.3">
      <c r="F870" s="499">
        <v>2</v>
      </c>
      <c r="G870" s="499">
        <v>20</v>
      </c>
      <c r="H870" s="498">
        <f t="shared" si="117"/>
        <v>0</v>
      </c>
      <c r="K870" s="498">
        <f t="shared" si="118"/>
        <v>0</v>
      </c>
      <c r="N870" s="498">
        <f t="shared" si="119"/>
        <v>0</v>
      </c>
      <c r="Q870" s="487">
        <f t="shared" si="120"/>
        <v>2</v>
      </c>
      <c r="W870">
        <f t="shared" si="121"/>
        <v>2</v>
      </c>
      <c r="Y870" s="497">
        <v>2</v>
      </c>
      <c r="Z870" s="497">
        <v>20</v>
      </c>
      <c r="AA870" s="491">
        <v>0</v>
      </c>
      <c r="AB870" s="490">
        <v>2</v>
      </c>
      <c r="AC870" s="489">
        <v>0</v>
      </c>
      <c r="AD870" s="488">
        <v>0</v>
      </c>
      <c r="AF870" t="str">
        <f t="shared" si="122"/>
        <v>SI</v>
      </c>
      <c r="AG870" t="str">
        <f t="shared" si="123"/>
        <v>NO</v>
      </c>
      <c r="AH870" t="str">
        <f t="shared" si="124"/>
        <v>SI</v>
      </c>
      <c r="AI870" t="str">
        <f t="shared" si="125"/>
        <v>NO</v>
      </c>
    </row>
    <row r="871" spans="6:35" ht="15.75" thickBot="1" x14ac:dyDescent="0.3">
      <c r="F871" s="499">
        <v>3</v>
      </c>
      <c r="G871" s="499">
        <v>20</v>
      </c>
      <c r="H871" s="498">
        <f t="shared" si="117"/>
        <v>0</v>
      </c>
      <c r="K871" s="498">
        <f t="shared" si="118"/>
        <v>0</v>
      </c>
      <c r="N871" s="498">
        <f t="shared" si="119"/>
        <v>0</v>
      </c>
      <c r="Q871" s="487">
        <f t="shared" si="120"/>
        <v>3</v>
      </c>
      <c r="W871">
        <f t="shared" si="121"/>
        <v>3</v>
      </c>
      <c r="Y871" s="497">
        <v>3</v>
      </c>
      <c r="Z871" s="497">
        <v>20</v>
      </c>
      <c r="AA871" s="491">
        <v>0</v>
      </c>
      <c r="AB871" s="490">
        <v>3</v>
      </c>
      <c r="AC871" s="489">
        <v>0</v>
      </c>
      <c r="AD871" s="488">
        <v>0</v>
      </c>
      <c r="AF871" t="str">
        <f t="shared" si="122"/>
        <v>SI</v>
      </c>
      <c r="AG871" t="str">
        <f t="shared" si="123"/>
        <v>NO</v>
      </c>
      <c r="AH871" t="str">
        <f t="shared" si="124"/>
        <v>SI</v>
      </c>
      <c r="AI871" t="str">
        <f t="shared" si="125"/>
        <v>NO</v>
      </c>
    </row>
    <row r="872" spans="6:35" ht="15.75" thickBot="1" x14ac:dyDescent="0.3">
      <c r="F872" s="499">
        <v>4</v>
      </c>
      <c r="G872" s="499">
        <v>20</v>
      </c>
      <c r="H872" s="498">
        <f t="shared" si="117"/>
        <v>0</v>
      </c>
      <c r="K872" s="498">
        <f t="shared" si="118"/>
        <v>0</v>
      </c>
      <c r="N872" s="498">
        <f t="shared" si="119"/>
        <v>0</v>
      </c>
      <c r="Q872" s="487">
        <f t="shared" si="120"/>
        <v>4</v>
      </c>
      <c r="W872">
        <f t="shared" si="121"/>
        <v>4</v>
      </c>
      <c r="Y872" s="497">
        <v>4</v>
      </c>
      <c r="Z872" s="497">
        <v>20</v>
      </c>
      <c r="AA872" s="491">
        <v>0</v>
      </c>
      <c r="AB872" s="490">
        <v>0</v>
      </c>
      <c r="AC872" s="489">
        <v>0</v>
      </c>
      <c r="AD872" s="488">
        <v>4</v>
      </c>
      <c r="AF872" t="str">
        <f t="shared" si="122"/>
        <v>SI</v>
      </c>
      <c r="AG872" t="str">
        <f t="shared" si="123"/>
        <v>SI</v>
      </c>
      <c r="AH872" t="str">
        <f t="shared" si="124"/>
        <v>SI</v>
      </c>
      <c r="AI872" t="str">
        <f t="shared" si="125"/>
        <v>SI</v>
      </c>
    </row>
    <row r="873" spans="6:35" ht="15.75" thickBot="1" x14ac:dyDescent="0.3">
      <c r="F873" s="499">
        <v>5</v>
      </c>
      <c r="G873" s="499">
        <v>20</v>
      </c>
      <c r="H873" s="498">
        <f t="shared" si="117"/>
        <v>0</v>
      </c>
      <c r="K873" s="498">
        <f t="shared" si="118"/>
        <v>0</v>
      </c>
      <c r="N873" s="498">
        <f t="shared" si="119"/>
        <v>0</v>
      </c>
      <c r="Q873" s="487">
        <f t="shared" si="120"/>
        <v>5</v>
      </c>
      <c r="W873">
        <f t="shared" si="121"/>
        <v>5</v>
      </c>
      <c r="Y873" s="497">
        <v>5</v>
      </c>
      <c r="Z873" s="497">
        <v>20</v>
      </c>
      <c r="AA873" s="491">
        <v>0</v>
      </c>
      <c r="AB873" s="490">
        <v>0</v>
      </c>
      <c r="AC873" s="489">
        <v>0</v>
      </c>
      <c r="AD873" s="488">
        <v>5</v>
      </c>
      <c r="AF873" t="str">
        <f t="shared" si="122"/>
        <v>SI</v>
      </c>
      <c r="AG873" t="str">
        <f t="shared" si="123"/>
        <v>SI</v>
      </c>
      <c r="AH873" t="str">
        <f t="shared" si="124"/>
        <v>SI</v>
      </c>
      <c r="AI873" t="str">
        <f t="shared" si="125"/>
        <v>SI</v>
      </c>
    </row>
    <row r="874" spans="6:35" ht="15.75" thickBot="1" x14ac:dyDescent="0.3">
      <c r="F874" s="499">
        <v>6</v>
      </c>
      <c r="G874" s="499">
        <v>20</v>
      </c>
      <c r="H874" s="498">
        <f t="shared" si="117"/>
        <v>0</v>
      </c>
      <c r="K874" s="498">
        <f t="shared" si="118"/>
        <v>0</v>
      </c>
      <c r="N874" s="498">
        <f t="shared" si="119"/>
        <v>0</v>
      </c>
      <c r="Q874" s="487">
        <f t="shared" si="120"/>
        <v>6</v>
      </c>
      <c r="W874">
        <f t="shared" si="121"/>
        <v>6</v>
      </c>
      <c r="Y874" s="497">
        <v>6</v>
      </c>
      <c r="Z874" s="497">
        <v>20</v>
      </c>
      <c r="AA874" s="491">
        <v>0</v>
      </c>
      <c r="AB874" s="490">
        <v>0</v>
      </c>
      <c r="AC874" s="489">
        <v>0</v>
      </c>
      <c r="AD874" s="488">
        <v>6</v>
      </c>
      <c r="AF874" t="str">
        <f t="shared" si="122"/>
        <v>SI</v>
      </c>
      <c r="AG874" t="str">
        <f t="shared" si="123"/>
        <v>SI</v>
      </c>
      <c r="AH874" t="str">
        <f t="shared" si="124"/>
        <v>SI</v>
      </c>
      <c r="AI874" t="str">
        <f t="shared" si="125"/>
        <v>SI</v>
      </c>
    </row>
    <row r="875" spans="6:35" ht="15.75" thickBot="1" x14ac:dyDescent="0.3">
      <c r="F875" s="499">
        <v>7</v>
      </c>
      <c r="G875" s="499">
        <v>20</v>
      </c>
      <c r="H875" s="498">
        <f t="shared" si="117"/>
        <v>0</v>
      </c>
      <c r="K875" s="498">
        <f t="shared" si="118"/>
        <v>0</v>
      </c>
      <c r="N875" s="498">
        <f t="shared" si="119"/>
        <v>0</v>
      </c>
      <c r="Q875" s="487">
        <f t="shared" si="120"/>
        <v>7</v>
      </c>
      <c r="W875">
        <f t="shared" si="121"/>
        <v>7</v>
      </c>
      <c r="Y875" s="497">
        <v>7</v>
      </c>
      <c r="Z875" s="497">
        <v>20</v>
      </c>
      <c r="AA875" s="491">
        <v>0</v>
      </c>
      <c r="AB875" s="490">
        <v>0</v>
      </c>
      <c r="AC875" s="489">
        <v>0</v>
      </c>
      <c r="AD875" s="488">
        <v>7</v>
      </c>
      <c r="AF875" t="str">
        <f t="shared" si="122"/>
        <v>SI</v>
      </c>
      <c r="AG875" t="str">
        <f t="shared" si="123"/>
        <v>SI</v>
      </c>
      <c r="AH875" t="str">
        <f t="shared" si="124"/>
        <v>SI</v>
      </c>
      <c r="AI875" t="str">
        <f t="shared" si="125"/>
        <v>SI</v>
      </c>
    </row>
    <row r="876" spans="6:35" ht="15.75" thickBot="1" x14ac:dyDescent="0.3">
      <c r="F876" s="499">
        <v>8</v>
      </c>
      <c r="G876" s="499">
        <v>20</v>
      </c>
      <c r="H876" s="498">
        <f t="shared" si="117"/>
        <v>0</v>
      </c>
      <c r="K876" s="498">
        <f t="shared" si="118"/>
        <v>0</v>
      </c>
      <c r="N876" s="498">
        <f t="shared" si="119"/>
        <v>0</v>
      </c>
      <c r="Q876" s="487">
        <f t="shared" si="120"/>
        <v>8</v>
      </c>
      <c r="W876">
        <f t="shared" si="121"/>
        <v>8</v>
      </c>
      <c r="Y876" s="497">
        <v>8</v>
      </c>
      <c r="Z876" s="497">
        <v>20</v>
      </c>
      <c r="AA876" s="491">
        <v>0</v>
      </c>
      <c r="AB876" s="490">
        <v>0</v>
      </c>
      <c r="AC876" s="489">
        <v>0</v>
      </c>
      <c r="AD876" s="488">
        <v>8</v>
      </c>
      <c r="AF876" t="str">
        <f t="shared" si="122"/>
        <v>SI</v>
      </c>
      <c r="AG876" t="str">
        <f t="shared" si="123"/>
        <v>SI</v>
      </c>
      <c r="AH876" t="str">
        <f t="shared" si="124"/>
        <v>SI</v>
      </c>
      <c r="AI876" t="str">
        <f t="shared" si="125"/>
        <v>SI</v>
      </c>
    </row>
    <row r="877" spans="6:35" ht="15.75" thickBot="1" x14ac:dyDescent="0.3">
      <c r="F877" s="499">
        <v>9</v>
      </c>
      <c r="G877" s="499">
        <v>20</v>
      </c>
      <c r="H877" s="498">
        <f t="shared" si="117"/>
        <v>0</v>
      </c>
      <c r="K877" s="498">
        <f t="shared" si="118"/>
        <v>0</v>
      </c>
      <c r="N877" s="498">
        <f t="shared" si="119"/>
        <v>0</v>
      </c>
      <c r="Q877" s="487">
        <f t="shared" si="120"/>
        <v>9</v>
      </c>
      <c r="W877">
        <f t="shared" si="121"/>
        <v>9</v>
      </c>
      <c r="Y877" s="497">
        <v>9</v>
      </c>
      <c r="Z877" s="497">
        <v>20</v>
      </c>
      <c r="AA877" s="491">
        <v>0</v>
      </c>
      <c r="AB877" s="490">
        <v>0</v>
      </c>
      <c r="AC877" s="489">
        <v>0</v>
      </c>
      <c r="AD877" s="488">
        <v>9</v>
      </c>
      <c r="AF877" t="str">
        <f t="shared" si="122"/>
        <v>SI</v>
      </c>
      <c r="AG877" t="str">
        <f t="shared" si="123"/>
        <v>SI</v>
      </c>
      <c r="AH877" t="str">
        <f t="shared" si="124"/>
        <v>SI</v>
      </c>
      <c r="AI877" t="str">
        <f t="shared" si="125"/>
        <v>SI</v>
      </c>
    </row>
    <row r="878" spans="6:35" ht="15.75" thickBot="1" x14ac:dyDescent="0.3">
      <c r="F878" s="499">
        <v>10</v>
      </c>
      <c r="G878" s="499">
        <v>20</v>
      </c>
      <c r="H878" s="498">
        <f t="shared" si="117"/>
        <v>0</v>
      </c>
      <c r="K878" s="498">
        <f t="shared" si="118"/>
        <v>0</v>
      </c>
      <c r="N878" s="498">
        <f t="shared" si="119"/>
        <v>0</v>
      </c>
      <c r="Q878" s="487">
        <f t="shared" si="120"/>
        <v>10</v>
      </c>
      <c r="W878">
        <f t="shared" si="121"/>
        <v>10</v>
      </c>
      <c r="Y878" s="497">
        <v>10</v>
      </c>
      <c r="Z878" s="497">
        <v>20</v>
      </c>
      <c r="AA878" s="491">
        <v>0</v>
      </c>
      <c r="AB878" s="490">
        <v>0</v>
      </c>
      <c r="AC878" s="489">
        <v>0</v>
      </c>
      <c r="AD878" s="488">
        <v>10</v>
      </c>
      <c r="AF878" t="str">
        <f t="shared" si="122"/>
        <v>SI</v>
      </c>
      <c r="AG878" t="str">
        <f t="shared" si="123"/>
        <v>SI</v>
      </c>
      <c r="AH878" t="str">
        <f t="shared" si="124"/>
        <v>SI</v>
      </c>
      <c r="AI878" t="str">
        <f t="shared" si="125"/>
        <v>SI</v>
      </c>
    </row>
    <row r="879" spans="6:35" ht="15.75" thickBot="1" x14ac:dyDescent="0.3">
      <c r="F879" s="499">
        <v>11</v>
      </c>
      <c r="G879" s="499">
        <v>20</v>
      </c>
      <c r="H879" s="498">
        <f t="shared" si="117"/>
        <v>0</v>
      </c>
      <c r="K879" s="498">
        <f t="shared" si="118"/>
        <v>0</v>
      </c>
      <c r="N879" s="498">
        <f t="shared" si="119"/>
        <v>0</v>
      </c>
      <c r="Q879" s="487">
        <f t="shared" si="120"/>
        <v>11</v>
      </c>
      <c r="W879">
        <f t="shared" si="121"/>
        <v>11</v>
      </c>
      <c r="Y879" s="497">
        <v>11</v>
      </c>
      <c r="Z879" s="497">
        <v>20</v>
      </c>
      <c r="AA879" s="491">
        <v>0</v>
      </c>
      <c r="AB879" s="490">
        <v>0</v>
      </c>
      <c r="AC879" s="489">
        <v>0</v>
      </c>
      <c r="AD879" s="488">
        <v>11</v>
      </c>
      <c r="AF879" t="str">
        <f t="shared" si="122"/>
        <v>SI</v>
      </c>
      <c r="AG879" t="str">
        <f t="shared" si="123"/>
        <v>SI</v>
      </c>
      <c r="AH879" t="str">
        <f t="shared" si="124"/>
        <v>SI</v>
      </c>
      <c r="AI879" t="str">
        <f t="shared" si="125"/>
        <v>SI</v>
      </c>
    </row>
    <row r="880" spans="6:35" ht="15.75" thickBot="1" x14ac:dyDescent="0.3">
      <c r="F880" s="499">
        <v>12</v>
      </c>
      <c r="G880" s="499">
        <v>20</v>
      </c>
      <c r="H880" s="498">
        <f t="shared" si="117"/>
        <v>0</v>
      </c>
      <c r="K880" s="498">
        <f t="shared" si="118"/>
        <v>0</v>
      </c>
      <c r="N880" s="498">
        <f t="shared" si="119"/>
        <v>0</v>
      </c>
      <c r="Q880" s="487">
        <f t="shared" si="120"/>
        <v>12</v>
      </c>
      <c r="W880">
        <f t="shared" si="121"/>
        <v>12</v>
      </c>
      <c r="Y880" s="497">
        <v>12</v>
      </c>
      <c r="Z880" s="497">
        <v>20</v>
      </c>
      <c r="AA880" s="491">
        <v>0</v>
      </c>
      <c r="AB880" s="490">
        <v>0</v>
      </c>
      <c r="AC880" s="489">
        <v>0</v>
      </c>
      <c r="AD880" s="488">
        <v>12</v>
      </c>
      <c r="AF880" t="str">
        <f t="shared" si="122"/>
        <v>SI</v>
      </c>
      <c r="AG880" t="str">
        <f t="shared" si="123"/>
        <v>SI</v>
      </c>
      <c r="AH880" t="str">
        <f t="shared" si="124"/>
        <v>SI</v>
      </c>
      <c r="AI880" t="str">
        <f t="shared" si="125"/>
        <v>SI</v>
      </c>
    </row>
    <row r="881" spans="6:35" ht="15.75" thickBot="1" x14ac:dyDescent="0.3">
      <c r="F881" s="499">
        <v>13</v>
      </c>
      <c r="G881" s="499">
        <v>20</v>
      </c>
      <c r="H881" s="498">
        <f t="shared" si="117"/>
        <v>0</v>
      </c>
      <c r="K881" s="498">
        <f t="shared" si="118"/>
        <v>0</v>
      </c>
      <c r="N881" s="498">
        <f t="shared" si="119"/>
        <v>0</v>
      </c>
      <c r="Q881" s="487">
        <f t="shared" si="120"/>
        <v>13</v>
      </c>
      <c r="W881">
        <f t="shared" si="121"/>
        <v>13</v>
      </c>
      <c r="Y881" s="497">
        <v>13</v>
      </c>
      <c r="Z881" s="497">
        <v>20</v>
      </c>
      <c r="AA881" s="491">
        <v>0</v>
      </c>
      <c r="AB881" s="490">
        <v>0</v>
      </c>
      <c r="AC881" s="489">
        <v>0</v>
      </c>
      <c r="AD881" s="488">
        <v>13</v>
      </c>
      <c r="AF881" t="str">
        <f t="shared" si="122"/>
        <v>SI</v>
      </c>
      <c r="AG881" t="str">
        <f t="shared" si="123"/>
        <v>SI</v>
      </c>
      <c r="AH881" t="str">
        <f t="shared" si="124"/>
        <v>SI</v>
      </c>
      <c r="AI881" t="str">
        <f t="shared" si="125"/>
        <v>SI</v>
      </c>
    </row>
    <row r="882" spans="6:35" ht="15.75" thickBot="1" x14ac:dyDescent="0.3">
      <c r="F882" s="499">
        <v>14</v>
      </c>
      <c r="G882" s="499">
        <v>20</v>
      </c>
      <c r="H882" s="498">
        <f t="shared" si="117"/>
        <v>0</v>
      </c>
      <c r="K882" s="498">
        <f t="shared" si="118"/>
        <v>0</v>
      </c>
      <c r="N882" s="498">
        <f t="shared" si="119"/>
        <v>0</v>
      </c>
      <c r="Q882" s="487">
        <f t="shared" si="120"/>
        <v>14</v>
      </c>
      <c r="W882">
        <f t="shared" si="121"/>
        <v>14</v>
      </c>
      <c r="Y882" s="497">
        <v>14</v>
      </c>
      <c r="Z882" s="497">
        <v>20</v>
      </c>
      <c r="AA882" s="491">
        <v>0</v>
      </c>
      <c r="AB882" s="490">
        <v>0</v>
      </c>
      <c r="AC882" s="489">
        <v>0</v>
      </c>
      <c r="AD882" s="488">
        <v>14</v>
      </c>
      <c r="AF882" t="str">
        <f t="shared" si="122"/>
        <v>SI</v>
      </c>
      <c r="AG882" t="str">
        <f t="shared" si="123"/>
        <v>SI</v>
      </c>
      <c r="AH882" t="str">
        <f t="shared" si="124"/>
        <v>SI</v>
      </c>
      <c r="AI882" t="str">
        <f t="shared" si="125"/>
        <v>SI</v>
      </c>
    </row>
    <row r="883" spans="6:35" ht="15.75" thickBot="1" x14ac:dyDescent="0.3">
      <c r="F883" s="499">
        <v>15</v>
      </c>
      <c r="G883" s="499">
        <v>20</v>
      </c>
      <c r="H883" s="498">
        <f t="shared" si="117"/>
        <v>0</v>
      </c>
      <c r="K883" s="498">
        <f t="shared" si="118"/>
        <v>0</v>
      </c>
      <c r="N883" s="498">
        <f t="shared" si="119"/>
        <v>0</v>
      </c>
      <c r="Q883" s="487">
        <f t="shared" si="120"/>
        <v>15</v>
      </c>
      <c r="W883">
        <f t="shared" si="121"/>
        <v>15</v>
      </c>
      <c r="Y883" s="497">
        <v>15</v>
      </c>
      <c r="Z883" s="497">
        <v>20</v>
      </c>
      <c r="AA883" s="491">
        <v>0</v>
      </c>
      <c r="AB883" s="490">
        <v>0</v>
      </c>
      <c r="AC883" s="489">
        <v>0</v>
      </c>
      <c r="AD883" s="488">
        <v>15</v>
      </c>
      <c r="AF883" t="str">
        <f t="shared" si="122"/>
        <v>SI</v>
      </c>
      <c r="AG883" t="str">
        <f t="shared" si="123"/>
        <v>SI</v>
      </c>
      <c r="AH883" t="str">
        <f t="shared" si="124"/>
        <v>SI</v>
      </c>
      <c r="AI883" t="str">
        <f t="shared" si="125"/>
        <v>SI</v>
      </c>
    </row>
    <row r="884" spans="6:35" ht="15.75" thickBot="1" x14ac:dyDescent="0.3">
      <c r="F884" s="499">
        <v>16</v>
      </c>
      <c r="G884" s="499">
        <v>20</v>
      </c>
      <c r="H884" s="498">
        <f t="shared" si="117"/>
        <v>0</v>
      </c>
      <c r="K884" s="498">
        <f t="shared" si="118"/>
        <v>0</v>
      </c>
      <c r="N884" s="498">
        <f t="shared" si="119"/>
        <v>0</v>
      </c>
      <c r="Q884" s="487">
        <f t="shared" si="120"/>
        <v>16</v>
      </c>
      <c r="W884">
        <f t="shared" si="121"/>
        <v>16</v>
      </c>
      <c r="Y884" s="497">
        <v>16</v>
      </c>
      <c r="Z884" s="497">
        <v>20</v>
      </c>
      <c r="AA884" s="491">
        <v>0</v>
      </c>
      <c r="AB884" s="490">
        <v>0</v>
      </c>
      <c r="AC884" s="489">
        <v>0</v>
      </c>
      <c r="AD884" s="488">
        <v>16</v>
      </c>
      <c r="AF884" t="str">
        <f t="shared" si="122"/>
        <v>SI</v>
      </c>
      <c r="AG884" t="str">
        <f t="shared" si="123"/>
        <v>SI</v>
      </c>
      <c r="AH884" t="str">
        <f t="shared" si="124"/>
        <v>SI</v>
      </c>
      <c r="AI884" t="str">
        <f t="shared" si="125"/>
        <v>SI</v>
      </c>
    </row>
    <row r="885" spans="6:35" ht="15.75" thickBot="1" x14ac:dyDescent="0.3">
      <c r="F885" s="499">
        <v>17</v>
      </c>
      <c r="G885" s="499">
        <v>20</v>
      </c>
      <c r="H885" s="498">
        <f t="shared" si="117"/>
        <v>0</v>
      </c>
      <c r="K885" s="498">
        <f t="shared" si="118"/>
        <v>0</v>
      </c>
      <c r="N885" s="498">
        <f t="shared" si="119"/>
        <v>0</v>
      </c>
      <c r="Q885" s="487">
        <f t="shared" si="120"/>
        <v>17</v>
      </c>
      <c r="W885">
        <f t="shared" si="121"/>
        <v>17</v>
      </c>
      <c r="Y885" s="497">
        <v>17</v>
      </c>
      <c r="Z885" s="497">
        <v>20</v>
      </c>
      <c r="AA885" s="491">
        <v>0</v>
      </c>
      <c r="AB885" s="490">
        <v>0</v>
      </c>
      <c r="AC885" s="489">
        <v>0</v>
      </c>
      <c r="AD885" s="488">
        <v>17</v>
      </c>
      <c r="AF885" t="str">
        <f t="shared" si="122"/>
        <v>SI</v>
      </c>
      <c r="AG885" t="str">
        <f t="shared" si="123"/>
        <v>SI</v>
      </c>
      <c r="AH885" t="str">
        <f t="shared" si="124"/>
        <v>SI</v>
      </c>
      <c r="AI885" t="str">
        <f t="shared" si="125"/>
        <v>SI</v>
      </c>
    </row>
    <row r="886" spans="6:35" ht="15.75" thickBot="1" x14ac:dyDescent="0.3">
      <c r="F886" s="499">
        <v>18</v>
      </c>
      <c r="G886" s="499">
        <v>20</v>
      </c>
      <c r="H886" s="498">
        <f t="shared" si="117"/>
        <v>0</v>
      </c>
      <c r="K886" s="498">
        <f t="shared" si="118"/>
        <v>0</v>
      </c>
      <c r="N886" s="498">
        <f t="shared" si="119"/>
        <v>0</v>
      </c>
      <c r="Q886" s="487">
        <f t="shared" si="120"/>
        <v>18</v>
      </c>
      <c r="W886">
        <f t="shared" si="121"/>
        <v>18</v>
      </c>
      <c r="Y886" s="497">
        <v>18</v>
      </c>
      <c r="Z886" s="497">
        <v>20</v>
      </c>
      <c r="AA886" s="491">
        <v>0</v>
      </c>
      <c r="AB886" s="490">
        <v>0</v>
      </c>
      <c r="AC886" s="489">
        <v>0</v>
      </c>
      <c r="AD886" s="488">
        <v>18</v>
      </c>
      <c r="AF886" t="str">
        <f t="shared" si="122"/>
        <v>SI</v>
      </c>
      <c r="AG886" t="str">
        <f t="shared" si="123"/>
        <v>SI</v>
      </c>
      <c r="AH886" t="str">
        <f t="shared" si="124"/>
        <v>SI</v>
      </c>
      <c r="AI886" t="str">
        <f t="shared" si="125"/>
        <v>SI</v>
      </c>
    </row>
    <row r="887" spans="6:35" ht="15.75" thickBot="1" x14ac:dyDescent="0.3">
      <c r="F887" s="499">
        <v>19</v>
      </c>
      <c r="G887" s="499">
        <v>20</v>
      </c>
      <c r="H887" s="498">
        <f t="shared" si="117"/>
        <v>0</v>
      </c>
      <c r="K887" s="498">
        <f t="shared" si="118"/>
        <v>0</v>
      </c>
      <c r="N887" s="498">
        <f t="shared" si="119"/>
        <v>0</v>
      </c>
      <c r="Q887" s="487">
        <f t="shared" si="120"/>
        <v>19</v>
      </c>
      <c r="W887">
        <f t="shared" si="121"/>
        <v>19</v>
      </c>
      <c r="Y887" s="497">
        <v>19</v>
      </c>
      <c r="Z887" s="497">
        <v>20</v>
      </c>
      <c r="AA887" s="491">
        <v>0</v>
      </c>
      <c r="AB887" s="490">
        <v>0</v>
      </c>
      <c r="AC887" s="489">
        <v>0</v>
      </c>
      <c r="AD887" s="488">
        <v>19</v>
      </c>
      <c r="AF887" t="str">
        <f t="shared" si="122"/>
        <v>SI</v>
      </c>
      <c r="AG887" t="str">
        <f t="shared" si="123"/>
        <v>SI</v>
      </c>
      <c r="AH887" t="str">
        <f t="shared" si="124"/>
        <v>SI</v>
      </c>
      <c r="AI887" t="str">
        <f t="shared" si="125"/>
        <v>SI</v>
      </c>
    </row>
    <row r="888" spans="6:35" ht="15.75" thickBot="1" x14ac:dyDescent="0.3">
      <c r="F888" s="499">
        <v>20</v>
      </c>
      <c r="G888" s="499">
        <v>20</v>
      </c>
      <c r="H888" s="498">
        <f t="shared" si="117"/>
        <v>0</v>
      </c>
      <c r="K888" s="498">
        <f t="shared" si="118"/>
        <v>0</v>
      </c>
      <c r="N888" s="498">
        <f t="shared" si="119"/>
        <v>0</v>
      </c>
      <c r="Q888" s="487">
        <f t="shared" si="120"/>
        <v>20</v>
      </c>
      <c r="W888">
        <f t="shared" si="121"/>
        <v>20</v>
      </c>
      <c r="Y888" s="497">
        <v>20</v>
      </c>
      <c r="Z888" s="497">
        <v>20</v>
      </c>
      <c r="AA888" s="491">
        <v>0</v>
      </c>
      <c r="AB888" s="490">
        <v>0</v>
      </c>
      <c r="AC888" s="489">
        <v>0</v>
      </c>
      <c r="AD888" s="488">
        <v>20</v>
      </c>
      <c r="AF888" t="str">
        <f t="shared" si="122"/>
        <v>SI</v>
      </c>
      <c r="AG888" t="str">
        <f t="shared" si="123"/>
        <v>SI</v>
      </c>
      <c r="AH888" t="str">
        <f t="shared" si="124"/>
        <v>SI</v>
      </c>
      <c r="AI888" t="str">
        <f t="shared" si="125"/>
        <v>SI</v>
      </c>
    </row>
    <row r="889" spans="6:35" ht="15.75" thickBot="1" x14ac:dyDescent="0.3">
      <c r="F889" s="499">
        <v>21</v>
      </c>
      <c r="G889" s="499">
        <v>20</v>
      </c>
      <c r="H889" s="498">
        <f t="shared" si="117"/>
        <v>0</v>
      </c>
      <c r="K889" s="498">
        <f t="shared" si="118"/>
        <v>0</v>
      </c>
      <c r="N889" s="498">
        <f t="shared" si="119"/>
        <v>0</v>
      </c>
      <c r="Q889" s="487">
        <f t="shared" si="120"/>
        <v>21</v>
      </c>
      <c r="W889">
        <f t="shared" si="121"/>
        <v>21</v>
      </c>
      <c r="Y889" s="497">
        <v>21</v>
      </c>
      <c r="Z889" s="497">
        <v>20</v>
      </c>
      <c r="AA889" s="491">
        <v>0</v>
      </c>
      <c r="AB889" s="490">
        <v>0</v>
      </c>
      <c r="AC889" s="489">
        <v>0</v>
      </c>
      <c r="AD889" s="488">
        <v>21</v>
      </c>
      <c r="AF889" t="str">
        <f t="shared" si="122"/>
        <v>SI</v>
      </c>
      <c r="AG889" t="str">
        <f t="shared" si="123"/>
        <v>SI</v>
      </c>
      <c r="AH889" t="str">
        <f t="shared" si="124"/>
        <v>SI</v>
      </c>
      <c r="AI889" t="str">
        <f t="shared" si="125"/>
        <v>SI</v>
      </c>
    </row>
    <row r="890" spans="6:35" ht="15.75" thickBot="1" x14ac:dyDescent="0.3">
      <c r="F890" s="499">
        <v>22</v>
      </c>
      <c r="G890" s="499">
        <v>20</v>
      </c>
      <c r="H890" s="498">
        <f t="shared" si="117"/>
        <v>0</v>
      </c>
      <c r="K890" s="498">
        <f t="shared" si="118"/>
        <v>0</v>
      </c>
      <c r="N890" s="498">
        <f t="shared" si="119"/>
        <v>0</v>
      </c>
      <c r="Q890" s="487">
        <f t="shared" si="120"/>
        <v>22</v>
      </c>
      <c r="W890">
        <f t="shared" si="121"/>
        <v>22</v>
      </c>
      <c r="Y890" s="497">
        <v>22</v>
      </c>
      <c r="Z890" s="497">
        <v>20</v>
      </c>
      <c r="AA890" s="491">
        <v>0</v>
      </c>
      <c r="AB890" s="490">
        <v>0</v>
      </c>
      <c r="AC890" s="489">
        <v>0</v>
      </c>
      <c r="AD890" s="488">
        <v>22</v>
      </c>
      <c r="AF890" t="str">
        <f t="shared" si="122"/>
        <v>SI</v>
      </c>
      <c r="AG890" t="str">
        <f t="shared" si="123"/>
        <v>SI</v>
      </c>
      <c r="AH890" t="str">
        <f t="shared" si="124"/>
        <v>SI</v>
      </c>
      <c r="AI890" t="str">
        <f t="shared" si="125"/>
        <v>SI</v>
      </c>
    </row>
    <row r="891" spans="6:35" ht="15.75" thickBot="1" x14ac:dyDescent="0.3">
      <c r="F891" s="499">
        <v>23</v>
      </c>
      <c r="G891" s="499">
        <v>20</v>
      </c>
      <c r="H891" s="498">
        <f t="shared" si="117"/>
        <v>0</v>
      </c>
      <c r="K891" s="498">
        <f t="shared" si="118"/>
        <v>0</v>
      </c>
      <c r="N891" s="498">
        <f t="shared" si="119"/>
        <v>0</v>
      </c>
      <c r="Q891" s="487">
        <f t="shared" si="120"/>
        <v>23</v>
      </c>
      <c r="W891">
        <f t="shared" si="121"/>
        <v>23</v>
      </c>
      <c r="Y891" s="497">
        <v>23</v>
      </c>
      <c r="Z891" s="497">
        <v>20</v>
      </c>
      <c r="AA891" s="491">
        <v>0</v>
      </c>
      <c r="AB891" s="490">
        <v>0</v>
      </c>
      <c r="AC891" s="489">
        <v>0</v>
      </c>
      <c r="AD891" s="488">
        <v>23</v>
      </c>
      <c r="AF891" t="str">
        <f t="shared" si="122"/>
        <v>SI</v>
      </c>
      <c r="AG891" t="str">
        <f t="shared" si="123"/>
        <v>SI</v>
      </c>
      <c r="AH891" t="str">
        <f t="shared" si="124"/>
        <v>SI</v>
      </c>
      <c r="AI891" t="str">
        <f t="shared" si="125"/>
        <v>SI</v>
      </c>
    </row>
    <row r="892" spans="6:35" ht="15.75" thickBot="1" x14ac:dyDescent="0.3">
      <c r="F892" s="499">
        <v>24</v>
      </c>
      <c r="G892" s="499">
        <v>20</v>
      </c>
      <c r="H892" s="498">
        <f t="shared" si="117"/>
        <v>0</v>
      </c>
      <c r="K892" s="498">
        <f t="shared" si="118"/>
        <v>0</v>
      </c>
      <c r="N892" s="498">
        <f t="shared" si="119"/>
        <v>0</v>
      </c>
      <c r="Q892" s="487">
        <f t="shared" si="120"/>
        <v>24</v>
      </c>
      <c r="W892">
        <f t="shared" si="121"/>
        <v>24</v>
      </c>
      <c r="Y892" s="497">
        <v>24</v>
      </c>
      <c r="Z892" s="497">
        <v>20</v>
      </c>
      <c r="AA892" s="491">
        <v>0</v>
      </c>
      <c r="AB892" s="490">
        <v>0</v>
      </c>
      <c r="AC892" s="489">
        <v>0</v>
      </c>
      <c r="AD892" s="488">
        <v>24</v>
      </c>
      <c r="AF892" t="str">
        <f t="shared" si="122"/>
        <v>SI</v>
      </c>
      <c r="AG892" t="str">
        <f t="shared" si="123"/>
        <v>SI</v>
      </c>
      <c r="AH892" t="str">
        <f t="shared" si="124"/>
        <v>SI</v>
      </c>
      <c r="AI892" t="str">
        <f t="shared" si="125"/>
        <v>SI</v>
      </c>
    </row>
    <row r="893" spans="6:35" ht="15.75" thickBot="1" x14ac:dyDescent="0.3">
      <c r="F893" s="499">
        <v>25</v>
      </c>
      <c r="G893" s="499">
        <v>20</v>
      </c>
      <c r="H893" s="498">
        <f t="shared" si="117"/>
        <v>0</v>
      </c>
      <c r="K893" s="498">
        <f t="shared" si="118"/>
        <v>0</v>
      </c>
      <c r="N893" s="498">
        <f t="shared" si="119"/>
        <v>0</v>
      </c>
      <c r="Q893" s="487">
        <f t="shared" si="120"/>
        <v>25</v>
      </c>
      <c r="W893">
        <f t="shared" si="121"/>
        <v>25</v>
      </c>
      <c r="Y893" s="497">
        <v>25</v>
      </c>
      <c r="Z893" s="497">
        <v>20</v>
      </c>
      <c r="AA893" s="491">
        <v>0</v>
      </c>
      <c r="AB893" s="490">
        <v>0</v>
      </c>
      <c r="AC893" s="489">
        <v>0</v>
      </c>
      <c r="AD893" s="488">
        <v>25</v>
      </c>
      <c r="AF893" t="str">
        <f t="shared" si="122"/>
        <v>SI</v>
      </c>
      <c r="AG893" t="str">
        <f t="shared" si="123"/>
        <v>SI</v>
      </c>
      <c r="AH893" t="str">
        <f t="shared" si="124"/>
        <v>SI</v>
      </c>
      <c r="AI893" t="str">
        <f t="shared" si="125"/>
        <v>SI</v>
      </c>
    </row>
    <row r="894" spans="6:35" ht="15.75" thickBot="1" x14ac:dyDescent="0.3">
      <c r="F894" s="499">
        <v>26</v>
      </c>
      <c r="G894" s="499">
        <v>20</v>
      </c>
      <c r="H894" s="498">
        <f t="shared" si="117"/>
        <v>0</v>
      </c>
      <c r="K894" s="498">
        <f t="shared" si="118"/>
        <v>0</v>
      </c>
      <c r="N894" s="498">
        <f t="shared" si="119"/>
        <v>0</v>
      </c>
      <c r="Q894" s="487">
        <f t="shared" si="120"/>
        <v>26</v>
      </c>
      <c r="W894">
        <f t="shared" si="121"/>
        <v>26</v>
      </c>
      <c r="Y894" s="497">
        <v>26</v>
      </c>
      <c r="Z894" s="497">
        <v>20</v>
      </c>
      <c r="AA894" s="491">
        <v>0</v>
      </c>
      <c r="AB894" s="490">
        <v>0</v>
      </c>
      <c r="AC894" s="489">
        <v>0</v>
      </c>
      <c r="AD894" s="488">
        <v>26</v>
      </c>
      <c r="AF894" t="str">
        <f t="shared" si="122"/>
        <v>SI</v>
      </c>
      <c r="AG894" t="str">
        <f t="shared" si="123"/>
        <v>SI</v>
      </c>
      <c r="AH894" t="str">
        <f t="shared" si="124"/>
        <v>SI</v>
      </c>
      <c r="AI894" t="str">
        <f t="shared" si="125"/>
        <v>SI</v>
      </c>
    </row>
    <row r="895" spans="6:35" ht="15.75" thickBot="1" x14ac:dyDescent="0.3">
      <c r="F895" s="499">
        <v>27</v>
      </c>
      <c r="G895" s="499">
        <v>20</v>
      </c>
      <c r="H895" s="498">
        <f t="shared" si="117"/>
        <v>0</v>
      </c>
      <c r="K895" s="498">
        <f t="shared" si="118"/>
        <v>0</v>
      </c>
      <c r="N895" s="498">
        <f t="shared" si="119"/>
        <v>0</v>
      </c>
      <c r="Q895" s="487">
        <f t="shared" si="120"/>
        <v>27</v>
      </c>
      <c r="W895">
        <f t="shared" si="121"/>
        <v>27</v>
      </c>
      <c r="Y895" s="497">
        <v>27</v>
      </c>
      <c r="Z895" s="497">
        <v>20</v>
      </c>
      <c r="AA895" s="491">
        <v>0</v>
      </c>
      <c r="AB895" s="490">
        <v>0</v>
      </c>
      <c r="AC895" s="489">
        <v>0</v>
      </c>
      <c r="AD895" s="488">
        <v>27</v>
      </c>
      <c r="AF895" t="str">
        <f t="shared" si="122"/>
        <v>SI</v>
      </c>
      <c r="AG895" t="str">
        <f t="shared" si="123"/>
        <v>SI</v>
      </c>
      <c r="AH895" t="str">
        <f t="shared" si="124"/>
        <v>SI</v>
      </c>
      <c r="AI895" t="str">
        <f t="shared" si="125"/>
        <v>SI</v>
      </c>
    </row>
    <row r="896" spans="6:35" ht="15.75" thickBot="1" x14ac:dyDescent="0.3">
      <c r="F896" s="499">
        <v>28</v>
      </c>
      <c r="G896" s="499">
        <v>20</v>
      </c>
      <c r="H896" s="498">
        <f t="shared" si="117"/>
        <v>0</v>
      </c>
      <c r="K896" s="498">
        <f t="shared" si="118"/>
        <v>0</v>
      </c>
      <c r="N896" s="498">
        <f t="shared" si="119"/>
        <v>0</v>
      </c>
      <c r="Q896" s="487">
        <f t="shared" si="120"/>
        <v>28</v>
      </c>
      <c r="W896">
        <f t="shared" si="121"/>
        <v>28</v>
      </c>
      <c r="Y896" s="497">
        <v>28</v>
      </c>
      <c r="Z896" s="497">
        <v>20</v>
      </c>
      <c r="AA896" s="491">
        <v>0</v>
      </c>
      <c r="AB896" s="490">
        <v>0</v>
      </c>
      <c r="AC896" s="489">
        <v>0</v>
      </c>
      <c r="AD896" s="488">
        <v>28</v>
      </c>
      <c r="AF896" t="str">
        <f t="shared" si="122"/>
        <v>SI</v>
      </c>
      <c r="AG896" t="str">
        <f t="shared" si="123"/>
        <v>SI</v>
      </c>
      <c r="AH896" t="str">
        <f t="shared" si="124"/>
        <v>SI</v>
      </c>
      <c r="AI896" t="str">
        <f t="shared" si="125"/>
        <v>SI</v>
      </c>
    </row>
    <row r="897" spans="6:35" ht="15.75" thickBot="1" x14ac:dyDescent="0.3">
      <c r="F897" s="499">
        <v>29</v>
      </c>
      <c r="G897" s="499">
        <v>20</v>
      </c>
      <c r="H897" s="498">
        <f t="shared" si="117"/>
        <v>0</v>
      </c>
      <c r="K897" s="498">
        <f t="shared" si="118"/>
        <v>0</v>
      </c>
      <c r="N897" s="498">
        <f t="shared" si="119"/>
        <v>0</v>
      </c>
      <c r="Q897" s="487">
        <f t="shared" si="120"/>
        <v>29</v>
      </c>
      <c r="W897">
        <f t="shared" si="121"/>
        <v>29</v>
      </c>
      <c r="Y897" s="497">
        <v>29</v>
      </c>
      <c r="Z897" s="497">
        <v>20</v>
      </c>
      <c r="AA897" s="491">
        <v>0</v>
      </c>
      <c r="AB897" s="490">
        <v>0</v>
      </c>
      <c r="AC897" s="489">
        <v>0</v>
      </c>
      <c r="AD897" s="488">
        <v>29</v>
      </c>
      <c r="AF897" t="str">
        <f t="shared" si="122"/>
        <v>SI</v>
      </c>
      <c r="AG897" t="str">
        <f t="shared" si="123"/>
        <v>SI</v>
      </c>
      <c r="AH897" t="str">
        <f t="shared" si="124"/>
        <v>SI</v>
      </c>
      <c r="AI897" t="str">
        <f t="shared" si="125"/>
        <v>SI</v>
      </c>
    </row>
    <row r="898" spans="6:35" ht="15.75" thickBot="1" x14ac:dyDescent="0.3">
      <c r="F898" s="499">
        <v>30</v>
      </c>
      <c r="G898" s="499">
        <v>20</v>
      </c>
      <c r="H898" s="498">
        <f t="shared" si="117"/>
        <v>0</v>
      </c>
      <c r="K898" s="498">
        <f t="shared" si="118"/>
        <v>0</v>
      </c>
      <c r="N898" s="498">
        <f t="shared" si="119"/>
        <v>0</v>
      </c>
      <c r="Q898" s="487">
        <f t="shared" si="120"/>
        <v>30</v>
      </c>
      <c r="W898">
        <f t="shared" si="121"/>
        <v>30</v>
      </c>
      <c r="Y898" s="497">
        <v>30</v>
      </c>
      <c r="Z898" s="497">
        <v>20</v>
      </c>
      <c r="AA898" s="491">
        <v>0</v>
      </c>
      <c r="AB898" s="490">
        <v>0</v>
      </c>
      <c r="AC898" s="489">
        <v>0</v>
      </c>
      <c r="AD898" s="488">
        <v>30</v>
      </c>
      <c r="AF898" t="str">
        <f t="shared" si="122"/>
        <v>SI</v>
      </c>
      <c r="AG898" t="str">
        <f t="shared" si="123"/>
        <v>SI</v>
      </c>
      <c r="AH898" t="str">
        <f t="shared" si="124"/>
        <v>SI</v>
      </c>
      <c r="AI898" t="str">
        <f t="shared" si="125"/>
        <v>SI</v>
      </c>
    </row>
    <row r="899" spans="6:35" ht="15.75" thickBot="1" x14ac:dyDescent="0.3">
      <c r="F899" s="499">
        <v>31</v>
      </c>
      <c r="G899" s="499">
        <v>20</v>
      </c>
      <c r="H899" s="498">
        <f t="shared" si="117"/>
        <v>0</v>
      </c>
      <c r="K899" s="498">
        <f t="shared" si="118"/>
        <v>0</v>
      </c>
      <c r="N899" s="498">
        <f t="shared" si="119"/>
        <v>0</v>
      </c>
      <c r="Q899" s="487">
        <f t="shared" si="120"/>
        <v>30</v>
      </c>
      <c r="W899">
        <f t="shared" si="121"/>
        <v>30</v>
      </c>
      <c r="Y899" s="497">
        <v>31</v>
      </c>
      <c r="Z899" s="497">
        <v>20</v>
      </c>
      <c r="AA899" s="491">
        <v>0</v>
      </c>
      <c r="AB899" s="490">
        <v>0</v>
      </c>
      <c r="AC899" s="489">
        <v>0</v>
      </c>
      <c r="AD899" s="488">
        <v>31</v>
      </c>
      <c r="AF899" t="str">
        <f t="shared" si="122"/>
        <v>SI</v>
      </c>
      <c r="AG899" t="str">
        <f t="shared" si="123"/>
        <v>SI</v>
      </c>
      <c r="AH899" t="str">
        <f t="shared" si="124"/>
        <v>SI</v>
      </c>
      <c r="AI899" t="str">
        <f t="shared" si="125"/>
        <v>NO</v>
      </c>
    </row>
    <row r="900" spans="6:35" ht="15.75" thickBot="1" x14ac:dyDescent="0.3">
      <c r="F900" s="499">
        <v>32</v>
      </c>
      <c r="G900" s="499">
        <v>20</v>
      </c>
      <c r="H900" s="498">
        <f t="shared" si="117"/>
        <v>0</v>
      </c>
      <c r="K900" s="498">
        <f t="shared" si="118"/>
        <v>0</v>
      </c>
      <c r="N900" s="498">
        <f t="shared" si="119"/>
        <v>0</v>
      </c>
      <c r="Q900" s="487">
        <f t="shared" si="120"/>
        <v>30</v>
      </c>
      <c r="W900">
        <f t="shared" si="121"/>
        <v>30</v>
      </c>
      <c r="Y900" s="497">
        <v>32</v>
      </c>
      <c r="Z900" s="497">
        <v>20</v>
      </c>
      <c r="AA900" s="491">
        <v>0</v>
      </c>
      <c r="AB900" s="490">
        <v>0</v>
      </c>
      <c r="AC900" s="489">
        <v>0</v>
      </c>
      <c r="AD900" s="488">
        <v>32</v>
      </c>
      <c r="AF900" t="str">
        <f t="shared" si="122"/>
        <v>SI</v>
      </c>
      <c r="AG900" t="str">
        <f t="shared" si="123"/>
        <v>SI</v>
      </c>
      <c r="AH900" t="str">
        <f t="shared" si="124"/>
        <v>SI</v>
      </c>
      <c r="AI900" t="str">
        <f t="shared" si="125"/>
        <v>NO</v>
      </c>
    </row>
    <row r="901" spans="6:35" ht="15.75" thickBot="1" x14ac:dyDescent="0.3">
      <c r="F901" s="496">
        <v>33</v>
      </c>
      <c r="G901" s="496">
        <v>20</v>
      </c>
      <c r="H901" s="495">
        <f t="shared" si="117"/>
        <v>0</v>
      </c>
      <c r="I901" s="494"/>
      <c r="J901" s="494"/>
      <c r="K901" s="495">
        <f t="shared" si="118"/>
        <v>0</v>
      </c>
      <c r="L901" s="494"/>
      <c r="M901" s="494"/>
      <c r="N901" s="495">
        <f t="shared" si="119"/>
        <v>0</v>
      </c>
      <c r="O901" s="494"/>
      <c r="P901" s="494"/>
      <c r="Q901" s="493">
        <f t="shared" si="120"/>
        <v>30</v>
      </c>
      <c r="W901">
        <f t="shared" si="121"/>
        <v>30</v>
      </c>
      <c r="Y901" s="497">
        <v>33</v>
      </c>
      <c r="Z901" s="497">
        <v>20</v>
      </c>
      <c r="AA901" s="491">
        <v>0</v>
      </c>
      <c r="AB901" s="490">
        <v>0</v>
      </c>
      <c r="AC901" s="489">
        <v>0</v>
      </c>
      <c r="AD901" s="488">
        <v>33</v>
      </c>
      <c r="AF901" t="str">
        <f t="shared" si="122"/>
        <v>SI</v>
      </c>
      <c r="AG901" t="str">
        <f t="shared" si="123"/>
        <v>SI</v>
      </c>
      <c r="AH901" t="str">
        <f t="shared" si="124"/>
        <v>SI</v>
      </c>
      <c r="AI901" t="str">
        <f t="shared" si="125"/>
        <v>NO</v>
      </c>
    </row>
    <row r="902" spans="6:35" ht="16.5" thickTop="1" thickBot="1" x14ac:dyDescent="0.3">
      <c r="F902" s="499">
        <v>0</v>
      </c>
      <c r="G902" s="499">
        <v>21</v>
      </c>
      <c r="H902" s="498">
        <f t="shared" si="117"/>
        <v>0</v>
      </c>
      <c r="K902" s="498">
        <f t="shared" si="118"/>
        <v>0</v>
      </c>
      <c r="N902" s="498">
        <f t="shared" si="119"/>
        <v>0</v>
      </c>
      <c r="Q902" s="487">
        <f t="shared" si="120"/>
        <v>0</v>
      </c>
      <c r="W902">
        <f t="shared" si="121"/>
        <v>0</v>
      </c>
      <c r="Y902" s="497">
        <v>0</v>
      </c>
      <c r="Z902" s="497">
        <v>21</v>
      </c>
      <c r="AA902" s="491">
        <v>0</v>
      </c>
      <c r="AB902" s="490">
        <v>0</v>
      </c>
      <c r="AC902" s="489">
        <v>0</v>
      </c>
      <c r="AD902" s="488">
        <v>0</v>
      </c>
      <c r="AF902" t="str">
        <f t="shared" si="122"/>
        <v>SI</v>
      </c>
      <c r="AG902" t="str">
        <f t="shared" si="123"/>
        <v>SI</v>
      </c>
      <c r="AH902" t="str">
        <f t="shared" si="124"/>
        <v>SI</v>
      </c>
      <c r="AI902" t="str">
        <f t="shared" si="125"/>
        <v>SI</v>
      </c>
    </row>
    <row r="903" spans="6:35" ht="15.75" thickBot="1" x14ac:dyDescent="0.3">
      <c r="F903" s="499">
        <v>1</v>
      </c>
      <c r="G903" s="499">
        <v>21</v>
      </c>
      <c r="H903" s="498">
        <f t="shared" si="117"/>
        <v>0</v>
      </c>
      <c r="K903" s="498">
        <f t="shared" si="118"/>
        <v>0</v>
      </c>
      <c r="N903" s="498">
        <f t="shared" si="119"/>
        <v>0</v>
      </c>
      <c r="Q903" s="487">
        <f t="shared" si="120"/>
        <v>1</v>
      </c>
      <c r="W903">
        <f t="shared" si="121"/>
        <v>1</v>
      </c>
      <c r="Y903" s="497">
        <v>1</v>
      </c>
      <c r="Z903" s="497">
        <v>21</v>
      </c>
      <c r="AA903" s="491">
        <v>0</v>
      </c>
      <c r="AB903" s="490">
        <v>1</v>
      </c>
      <c r="AC903" s="489">
        <v>0</v>
      </c>
      <c r="AD903" s="488">
        <v>0</v>
      </c>
      <c r="AF903" t="str">
        <f t="shared" si="122"/>
        <v>SI</v>
      </c>
      <c r="AG903" t="str">
        <f t="shared" si="123"/>
        <v>NO</v>
      </c>
      <c r="AH903" t="str">
        <f t="shared" si="124"/>
        <v>SI</v>
      </c>
      <c r="AI903" t="str">
        <f t="shared" si="125"/>
        <v>NO</v>
      </c>
    </row>
    <row r="904" spans="6:35" ht="15.75" thickBot="1" x14ac:dyDescent="0.3">
      <c r="F904" s="499">
        <v>2</v>
      </c>
      <c r="G904" s="499">
        <v>21</v>
      </c>
      <c r="H904" s="498">
        <f t="shared" si="117"/>
        <v>0</v>
      </c>
      <c r="K904" s="498">
        <f t="shared" si="118"/>
        <v>0</v>
      </c>
      <c r="N904" s="498">
        <f t="shared" si="119"/>
        <v>0</v>
      </c>
      <c r="Q904" s="487">
        <f t="shared" si="120"/>
        <v>2</v>
      </c>
      <c r="W904">
        <f t="shared" si="121"/>
        <v>2</v>
      </c>
      <c r="Y904" s="497">
        <v>2</v>
      </c>
      <c r="Z904" s="497">
        <v>21</v>
      </c>
      <c r="AA904" s="491">
        <v>0</v>
      </c>
      <c r="AB904" s="490">
        <v>2</v>
      </c>
      <c r="AC904" s="489">
        <v>0</v>
      </c>
      <c r="AD904" s="488">
        <v>0</v>
      </c>
      <c r="AF904" t="str">
        <f t="shared" si="122"/>
        <v>SI</v>
      </c>
      <c r="AG904" t="str">
        <f t="shared" si="123"/>
        <v>NO</v>
      </c>
      <c r="AH904" t="str">
        <f t="shared" si="124"/>
        <v>SI</v>
      </c>
      <c r="AI904" t="str">
        <f t="shared" si="125"/>
        <v>NO</v>
      </c>
    </row>
    <row r="905" spans="6:35" ht="15.75" thickBot="1" x14ac:dyDescent="0.3">
      <c r="F905" s="499">
        <v>3</v>
      </c>
      <c r="G905" s="499">
        <v>21</v>
      </c>
      <c r="H905" s="498">
        <f t="shared" si="117"/>
        <v>0</v>
      </c>
      <c r="K905" s="498">
        <f t="shared" si="118"/>
        <v>0</v>
      </c>
      <c r="N905" s="498">
        <f t="shared" si="119"/>
        <v>0</v>
      </c>
      <c r="Q905" s="487">
        <f t="shared" si="120"/>
        <v>3</v>
      </c>
      <c r="W905">
        <f t="shared" si="121"/>
        <v>3</v>
      </c>
      <c r="Y905" s="497">
        <v>3</v>
      </c>
      <c r="Z905" s="497">
        <v>21</v>
      </c>
      <c r="AA905" s="491">
        <v>0</v>
      </c>
      <c r="AB905" s="490">
        <v>3</v>
      </c>
      <c r="AC905" s="489">
        <v>0</v>
      </c>
      <c r="AD905" s="488">
        <v>0</v>
      </c>
      <c r="AF905" t="str">
        <f t="shared" si="122"/>
        <v>SI</v>
      </c>
      <c r="AG905" t="str">
        <f t="shared" si="123"/>
        <v>NO</v>
      </c>
      <c r="AH905" t="str">
        <f t="shared" si="124"/>
        <v>SI</v>
      </c>
      <c r="AI905" t="str">
        <f t="shared" si="125"/>
        <v>NO</v>
      </c>
    </row>
    <row r="906" spans="6:35" ht="15.75" thickBot="1" x14ac:dyDescent="0.3">
      <c r="F906" s="499">
        <v>4</v>
      </c>
      <c r="G906" s="499">
        <v>21</v>
      </c>
      <c r="H906" s="498">
        <f t="shared" si="117"/>
        <v>0</v>
      </c>
      <c r="K906" s="498">
        <f t="shared" si="118"/>
        <v>0</v>
      </c>
      <c r="N906" s="498">
        <f t="shared" si="119"/>
        <v>0</v>
      </c>
      <c r="Q906" s="487">
        <f t="shared" si="120"/>
        <v>4</v>
      </c>
      <c r="W906">
        <f t="shared" si="121"/>
        <v>4</v>
      </c>
      <c r="Y906" s="497">
        <v>4</v>
      </c>
      <c r="Z906" s="497">
        <v>21</v>
      </c>
      <c r="AA906" s="491">
        <v>0</v>
      </c>
      <c r="AB906" s="490">
        <v>0</v>
      </c>
      <c r="AC906" s="489">
        <v>0</v>
      </c>
      <c r="AD906" s="488">
        <v>4</v>
      </c>
      <c r="AF906" t="str">
        <f t="shared" si="122"/>
        <v>SI</v>
      </c>
      <c r="AG906" t="str">
        <f t="shared" si="123"/>
        <v>SI</v>
      </c>
      <c r="AH906" t="str">
        <f t="shared" si="124"/>
        <v>SI</v>
      </c>
      <c r="AI906" t="str">
        <f t="shared" si="125"/>
        <v>SI</v>
      </c>
    </row>
    <row r="907" spans="6:35" ht="15.75" thickBot="1" x14ac:dyDescent="0.3">
      <c r="F907" s="499">
        <v>5</v>
      </c>
      <c r="G907" s="499">
        <v>21</v>
      </c>
      <c r="H907" s="498">
        <f t="shared" ref="H907:H970" si="126">IF(G907&lt;3,
IF(G907+F907&lt;=3,F907,3-G907),
0)</f>
        <v>0</v>
      </c>
      <c r="K907" s="498">
        <f t="shared" ref="K907:K970" si="127">IF(AND(G907&gt;=3,G907&lt;15),
IF(G907+F907&lt;=15,F907,15-G907),
IF(AND(G907&lt;3,G907+F907&gt;3),IF(F907-H907&lt;=12,F907-H907,12),0) )</f>
        <v>0</v>
      </c>
      <c r="N907" s="498">
        <f t="shared" ref="N907:N970" si="128">IF(AND(G907&gt;=15,G907&lt;20),
IF(G907+F907&lt;=20,F907,20-G907),
IF(AND(G907&lt;15,G907+F907&gt;15),       IF((F907-H907-K907)&lt;=5,   F907-H907-K907,5    ),0)  )</f>
        <v>0</v>
      </c>
      <c r="Q907" s="487">
        <f t="shared" ref="Q907:Q970" si="129">IF(AND(G907&gt;=20),
IF(F907&gt;30,30,F907),
IF(AND(G907&lt;20,G907+F907&gt;20),IF((F907-H907-K907-N907)&gt;=(30-H907-K907-N907),30-H907-K907-N907,F907-H907-K907-N907),0))</f>
        <v>5</v>
      </c>
      <c r="W907">
        <f t="shared" ref="W907:W970" si="130">SUM(H907+K907+N907+Q907)</f>
        <v>5</v>
      </c>
      <c r="Y907" s="497">
        <v>5</v>
      </c>
      <c r="Z907" s="497">
        <v>21</v>
      </c>
      <c r="AA907" s="491">
        <v>0</v>
      </c>
      <c r="AB907" s="490">
        <v>0</v>
      </c>
      <c r="AC907" s="489">
        <v>0</v>
      </c>
      <c r="AD907" s="488">
        <v>5</v>
      </c>
      <c r="AF907" t="str">
        <f t="shared" ref="AF907:AF970" si="131">IF(AA907=H907,"SI","NO")</f>
        <v>SI</v>
      </c>
      <c r="AG907" t="str">
        <f t="shared" ref="AG907:AG970" si="132">IF(K907=AB907,"SI","NO")</f>
        <v>SI</v>
      </c>
      <c r="AH907" t="str">
        <f t="shared" ref="AH907:AH970" si="133">IF(N907=AC907,"SI","NO")</f>
        <v>SI</v>
      </c>
      <c r="AI907" t="str">
        <f t="shared" ref="AI907:AI970" si="134">IF(Q907=AD907,"SI","NO")</f>
        <v>SI</v>
      </c>
    </row>
    <row r="908" spans="6:35" ht="15.75" thickBot="1" x14ac:dyDescent="0.3">
      <c r="F908" s="499">
        <v>6</v>
      </c>
      <c r="G908" s="499">
        <v>21</v>
      </c>
      <c r="H908" s="498">
        <f t="shared" si="126"/>
        <v>0</v>
      </c>
      <c r="K908" s="498">
        <f t="shared" si="127"/>
        <v>0</v>
      </c>
      <c r="N908" s="498">
        <f t="shared" si="128"/>
        <v>0</v>
      </c>
      <c r="Q908" s="487">
        <f t="shared" si="129"/>
        <v>6</v>
      </c>
      <c r="W908">
        <f t="shared" si="130"/>
        <v>6</v>
      </c>
      <c r="Y908" s="497">
        <v>6</v>
      </c>
      <c r="Z908" s="497">
        <v>21</v>
      </c>
      <c r="AA908" s="491">
        <v>0</v>
      </c>
      <c r="AB908" s="490">
        <v>0</v>
      </c>
      <c r="AC908" s="489">
        <v>0</v>
      </c>
      <c r="AD908" s="488">
        <v>6</v>
      </c>
      <c r="AF908" t="str">
        <f t="shared" si="131"/>
        <v>SI</v>
      </c>
      <c r="AG908" t="str">
        <f t="shared" si="132"/>
        <v>SI</v>
      </c>
      <c r="AH908" t="str">
        <f t="shared" si="133"/>
        <v>SI</v>
      </c>
      <c r="AI908" t="str">
        <f t="shared" si="134"/>
        <v>SI</v>
      </c>
    </row>
    <row r="909" spans="6:35" ht="15.75" thickBot="1" x14ac:dyDescent="0.3">
      <c r="F909" s="499">
        <v>7</v>
      </c>
      <c r="G909" s="499">
        <v>21</v>
      </c>
      <c r="H909" s="498">
        <f t="shared" si="126"/>
        <v>0</v>
      </c>
      <c r="K909" s="498">
        <f t="shared" si="127"/>
        <v>0</v>
      </c>
      <c r="N909" s="498">
        <f t="shared" si="128"/>
        <v>0</v>
      </c>
      <c r="Q909" s="487">
        <f t="shared" si="129"/>
        <v>7</v>
      </c>
      <c r="W909">
        <f t="shared" si="130"/>
        <v>7</v>
      </c>
      <c r="Y909" s="497">
        <v>7</v>
      </c>
      <c r="Z909" s="497">
        <v>21</v>
      </c>
      <c r="AA909" s="491">
        <v>0</v>
      </c>
      <c r="AB909" s="490">
        <v>0</v>
      </c>
      <c r="AC909" s="489">
        <v>0</v>
      </c>
      <c r="AD909" s="488">
        <v>7</v>
      </c>
      <c r="AF909" t="str">
        <f t="shared" si="131"/>
        <v>SI</v>
      </c>
      <c r="AG909" t="str">
        <f t="shared" si="132"/>
        <v>SI</v>
      </c>
      <c r="AH909" t="str">
        <f t="shared" si="133"/>
        <v>SI</v>
      </c>
      <c r="AI909" t="str">
        <f t="shared" si="134"/>
        <v>SI</v>
      </c>
    </row>
    <row r="910" spans="6:35" ht="15.75" thickBot="1" x14ac:dyDescent="0.3">
      <c r="F910" s="499">
        <v>8</v>
      </c>
      <c r="G910" s="499">
        <v>21</v>
      </c>
      <c r="H910" s="498">
        <f t="shared" si="126"/>
        <v>0</v>
      </c>
      <c r="K910" s="498">
        <f t="shared" si="127"/>
        <v>0</v>
      </c>
      <c r="N910" s="498">
        <f t="shared" si="128"/>
        <v>0</v>
      </c>
      <c r="Q910" s="487">
        <f t="shared" si="129"/>
        <v>8</v>
      </c>
      <c r="W910">
        <f t="shared" si="130"/>
        <v>8</v>
      </c>
      <c r="Y910" s="497">
        <v>8</v>
      </c>
      <c r="Z910" s="497">
        <v>21</v>
      </c>
      <c r="AA910" s="491">
        <v>0</v>
      </c>
      <c r="AB910" s="490">
        <v>0</v>
      </c>
      <c r="AC910" s="489">
        <v>0</v>
      </c>
      <c r="AD910" s="488">
        <v>8</v>
      </c>
      <c r="AF910" t="str">
        <f t="shared" si="131"/>
        <v>SI</v>
      </c>
      <c r="AG910" t="str">
        <f t="shared" si="132"/>
        <v>SI</v>
      </c>
      <c r="AH910" t="str">
        <f t="shared" si="133"/>
        <v>SI</v>
      </c>
      <c r="AI910" t="str">
        <f t="shared" si="134"/>
        <v>SI</v>
      </c>
    </row>
    <row r="911" spans="6:35" ht="15.75" thickBot="1" x14ac:dyDescent="0.3">
      <c r="F911" s="499">
        <v>9</v>
      </c>
      <c r="G911" s="499">
        <v>21</v>
      </c>
      <c r="H911" s="498">
        <f t="shared" si="126"/>
        <v>0</v>
      </c>
      <c r="K911" s="498">
        <f t="shared" si="127"/>
        <v>0</v>
      </c>
      <c r="N911" s="498">
        <f t="shared" si="128"/>
        <v>0</v>
      </c>
      <c r="Q911" s="487">
        <f t="shared" si="129"/>
        <v>9</v>
      </c>
      <c r="W911">
        <f t="shared" si="130"/>
        <v>9</v>
      </c>
      <c r="Y911" s="497">
        <v>9</v>
      </c>
      <c r="Z911" s="497">
        <v>21</v>
      </c>
      <c r="AA911" s="491">
        <v>0</v>
      </c>
      <c r="AB911" s="490">
        <v>0</v>
      </c>
      <c r="AC911" s="489">
        <v>0</v>
      </c>
      <c r="AD911" s="488">
        <v>9</v>
      </c>
      <c r="AF911" t="str">
        <f t="shared" si="131"/>
        <v>SI</v>
      </c>
      <c r="AG911" t="str">
        <f t="shared" si="132"/>
        <v>SI</v>
      </c>
      <c r="AH911" t="str">
        <f t="shared" si="133"/>
        <v>SI</v>
      </c>
      <c r="AI911" t="str">
        <f t="shared" si="134"/>
        <v>SI</v>
      </c>
    </row>
    <row r="912" spans="6:35" ht="15.75" thickBot="1" x14ac:dyDescent="0.3">
      <c r="F912" s="499">
        <v>10</v>
      </c>
      <c r="G912" s="499">
        <v>21</v>
      </c>
      <c r="H912" s="498">
        <f t="shared" si="126"/>
        <v>0</v>
      </c>
      <c r="K912" s="498">
        <f t="shared" si="127"/>
        <v>0</v>
      </c>
      <c r="N912" s="498">
        <f t="shared" si="128"/>
        <v>0</v>
      </c>
      <c r="Q912" s="487">
        <f t="shared" si="129"/>
        <v>10</v>
      </c>
      <c r="W912">
        <f t="shared" si="130"/>
        <v>10</v>
      </c>
      <c r="Y912" s="497">
        <v>10</v>
      </c>
      <c r="Z912" s="497">
        <v>21</v>
      </c>
      <c r="AA912" s="491">
        <v>0</v>
      </c>
      <c r="AB912" s="490">
        <v>0</v>
      </c>
      <c r="AC912" s="489">
        <v>0</v>
      </c>
      <c r="AD912" s="488">
        <v>10</v>
      </c>
      <c r="AF912" t="str">
        <f t="shared" si="131"/>
        <v>SI</v>
      </c>
      <c r="AG912" t="str">
        <f t="shared" si="132"/>
        <v>SI</v>
      </c>
      <c r="AH912" t="str">
        <f t="shared" si="133"/>
        <v>SI</v>
      </c>
      <c r="AI912" t="str">
        <f t="shared" si="134"/>
        <v>SI</v>
      </c>
    </row>
    <row r="913" spans="6:35" ht="15.75" thickBot="1" x14ac:dyDescent="0.3">
      <c r="F913" s="499">
        <v>11</v>
      </c>
      <c r="G913" s="499">
        <v>21</v>
      </c>
      <c r="H913" s="498">
        <f t="shared" si="126"/>
        <v>0</v>
      </c>
      <c r="K913" s="498">
        <f t="shared" si="127"/>
        <v>0</v>
      </c>
      <c r="N913" s="498">
        <f t="shared" si="128"/>
        <v>0</v>
      </c>
      <c r="Q913" s="487">
        <f t="shared" si="129"/>
        <v>11</v>
      </c>
      <c r="W913">
        <f t="shared" si="130"/>
        <v>11</v>
      </c>
      <c r="Y913" s="497">
        <v>11</v>
      </c>
      <c r="Z913" s="497">
        <v>21</v>
      </c>
      <c r="AA913" s="491">
        <v>0</v>
      </c>
      <c r="AB913" s="490">
        <v>0</v>
      </c>
      <c r="AC913" s="489">
        <v>0</v>
      </c>
      <c r="AD913" s="488">
        <v>11</v>
      </c>
      <c r="AF913" t="str">
        <f t="shared" si="131"/>
        <v>SI</v>
      </c>
      <c r="AG913" t="str">
        <f t="shared" si="132"/>
        <v>SI</v>
      </c>
      <c r="AH913" t="str">
        <f t="shared" si="133"/>
        <v>SI</v>
      </c>
      <c r="AI913" t="str">
        <f t="shared" si="134"/>
        <v>SI</v>
      </c>
    </row>
    <row r="914" spans="6:35" ht="15.75" thickBot="1" x14ac:dyDescent="0.3">
      <c r="F914" s="499">
        <v>12</v>
      </c>
      <c r="G914" s="499">
        <v>21</v>
      </c>
      <c r="H914" s="498">
        <f t="shared" si="126"/>
        <v>0</v>
      </c>
      <c r="K914" s="498">
        <f t="shared" si="127"/>
        <v>0</v>
      </c>
      <c r="N914" s="498">
        <f t="shared" si="128"/>
        <v>0</v>
      </c>
      <c r="Q914" s="487">
        <f t="shared" si="129"/>
        <v>12</v>
      </c>
      <c r="W914">
        <f t="shared" si="130"/>
        <v>12</v>
      </c>
      <c r="Y914" s="497">
        <v>12</v>
      </c>
      <c r="Z914" s="497">
        <v>21</v>
      </c>
      <c r="AA914" s="491">
        <v>0</v>
      </c>
      <c r="AB914" s="490">
        <v>0</v>
      </c>
      <c r="AC914" s="489">
        <v>0</v>
      </c>
      <c r="AD914" s="488">
        <v>12</v>
      </c>
      <c r="AF914" t="str">
        <f t="shared" si="131"/>
        <v>SI</v>
      </c>
      <c r="AG914" t="str">
        <f t="shared" si="132"/>
        <v>SI</v>
      </c>
      <c r="AH914" t="str">
        <f t="shared" si="133"/>
        <v>SI</v>
      </c>
      <c r="AI914" t="str">
        <f t="shared" si="134"/>
        <v>SI</v>
      </c>
    </row>
    <row r="915" spans="6:35" ht="15.75" thickBot="1" x14ac:dyDescent="0.3">
      <c r="F915" s="499">
        <v>13</v>
      </c>
      <c r="G915" s="499">
        <v>21</v>
      </c>
      <c r="H915" s="498">
        <f t="shared" si="126"/>
        <v>0</v>
      </c>
      <c r="K915" s="498">
        <f t="shared" si="127"/>
        <v>0</v>
      </c>
      <c r="N915" s="498">
        <f t="shared" si="128"/>
        <v>0</v>
      </c>
      <c r="Q915" s="487">
        <f t="shared" si="129"/>
        <v>13</v>
      </c>
      <c r="W915">
        <f t="shared" si="130"/>
        <v>13</v>
      </c>
      <c r="Y915" s="497">
        <v>13</v>
      </c>
      <c r="Z915" s="497">
        <v>21</v>
      </c>
      <c r="AA915" s="491">
        <v>0</v>
      </c>
      <c r="AB915" s="490">
        <v>0</v>
      </c>
      <c r="AC915" s="489">
        <v>0</v>
      </c>
      <c r="AD915" s="488">
        <v>13</v>
      </c>
      <c r="AF915" t="str">
        <f t="shared" si="131"/>
        <v>SI</v>
      </c>
      <c r="AG915" t="str">
        <f t="shared" si="132"/>
        <v>SI</v>
      </c>
      <c r="AH915" t="str">
        <f t="shared" si="133"/>
        <v>SI</v>
      </c>
      <c r="AI915" t="str">
        <f t="shared" si="134"/>
        <v>SI</v>
      </c>
    </row>
    <row r="916" spans="6:35" ht="15.75" thickBot="1" x14ac:dyDescent="0.3">
      <c r="F916" s="499">
        <v>14</v>
      </c>
      <c r="G916" s="499">
        <v>21</v>
      </c>
      <c r="H916" s="498">
        <f t="shared" si="126"/>
        <v>0</v>
      </c>
      <c r="K916" s="498">
        <f t="shared" si="127"/>
        <v>0</v>
      </c>
      <c r="N916" s="498">
        <f t="shared" si="128"/>
        <v>0</v>
      </c>
      <c r="Q916" s="487">
        <f t="shared" si="129"/>
        <v>14</v>
      </c>
      <c r="W916">
        <f t="shared" si="130"/>
        <v>14</v>
      </c>
      <c r="Y916" s="497">
        <v>14</v>
      </c>
      <c r="Z916" s="497">
        <v>21</v>
      </c>
      <c r="AA916" s="491">
        <v>0</v>
      </c>
      <c r="AB916" s="490">
        <v>0</v>
      </c>
      <c r="AC916" s="489">
        <v>0</v>
      </c>
      <c r="AD916" s="488">
        <v>14</v>
      </c>
      <c r="AF916" t="str">
        <f t="shared" si="131"/>
        <v>SI</v>
      </c>
      <c r="AG916" t="str">
        <f t="shared" si="132"/>
        <v>SI</v>
      </c>
      <c r="AH916" t="str">
        <f t="shared" si="133"/>
        <v>SI</v>
      </c>
      <c r="AI916" t="str">
        <f t="shared" si="134"/>
        <v>SI</v>
      </c>
    </row>
    <row r="917" spans="6:35" ht="15.75" thickBot="1" x14ac:dyDescent="0.3">
      <c r="F917" s="499">
        <v>15</v>
      </c>
      <c r="G917" s="499">
        <v>21</v>
      </c>
      <c r="H917" s="498">
        <f t="shared" si="126"/>
        <v>0</v>
      </c>
      <c r="K917" s="498">
        <f t="shared" si="127"/>
        <v>0</v>
      </c>
      <c r="N917" s="498">
        <f t="shared" si="128"/>
        <v>0</v>
      </c>
      <c r="Q917" s="487">
        <f t="shared" si="129"/>
        <v>15</v>
      </c>
      <c r="W917">
        <f t="shared" si="130"/>
        <v>15</v>
      </c>
      <c r="Y917" s="497">
        <v>15</v>
      </c>
      <c r="Z917" s="497">
        <v>21</v>
      </c>
      <c r="AA917" s="491">
        <v>0</v>
      </c>
      <c r="AB917" s="490">
        <v>0</v>
      </c>
      <c r="AC917" s="489">
        <v>0</v>
      </c>
      <c r="AD917" s="488">
        <v>15</v>
      </c>
      <c r="AF917" t="str">
        <f t="shared" si="131"/>
        <v>SI</v>
      </c>
      <c r="AG917" t="str">
        <f t="shared" si="132"/>
        <v>SI</v>
      </c>
      <c r="AH917" t="str">
        <f t="shared" si="133"/>
        <v>SI</v>
      </c>
      <c r="AI917" t="str">
        <f t="shared" si="134"/>
        <v>SI</v>
      </c>
    </row>
    <row r="918" spans="6:35" ht="15.75" thickBot="1" x14ac:dyDescent="0.3">
      <c r="F918" s="499">
        <v>16</v>
      </c>
      <c r="G918" s="499">
        <v>21</v>
      </c>
      <c r="H918" s="498">
        <f t="shared" si="126"/>
        <v>0</v>
      </c>
      <c r="K918" s="498">
        <f t="shared" si="127"/>
        <v>0</v>
      </c>
      <c r="N918" s="498">
        <f t="shared" si="128"/>
        <v>0</v>
      </c>
      <c r="Q918" s="487">
        <f t="shared" si="129"/>
        <v>16</v>
      </c>
      <c r="W918">
        <f t="shared" si="130"/>
        <v>16</v>
      </c>
      <c r="Y918" s="497">
        <v>16</v>
      </c>
      <c r="Z918" s="497">
        <v>21</v>
      </c>
      <c r="AA918" s="491">
        <v>0</v>
      </c>
      <c r="AB918" s="490">
        <v>0</v>
      </c>
      <c r="AC918" s="489">
        <v>0</v>
      </c>
      <c r="AD918" s="488">
        <v>16</v>
      </c>
      <c r="AF918" t="str">
        <f t="shared" si="131"/>
        <v>SI</v>
      </c>
      <c r="AG918" t="str">
        <f t="shared" si="132"/>
        <v>SI</v>
      </c>
      <c r="AH918" t="str">
        <f t="shared" si="133"/>
        <v>SI</v>
      </c>
      <c r="AI918" t="str">
        <f t="shared" si="134"/>
        <v>SI</v>
      </c>
    </row>
    <row r="919" spans="6:35" ht="15.75" thickBot="1" x14ac:dyDescent="0.3">
      <c r="F919" s="499">
        <v>17</v>
      </c>
      <c r="G919" s="499">
        <v>21</v>
      </c>
      <c r="H919" s="498">
        <f t="shared" si="126"/>
        <v>0</v>
      </c>
      <c r="K919" s="498">
        <f t="shared" si="127"/>
        <v>0</v>
      </c>
      <c r="N919" s="498">
        <f t="shared" si="128"/>
        <v>0</v>
      </c>
      <c r="Q919" s="487">
        <f t="shared" si="129"/>
        <v>17</v>
      </c>
      <c r="W919">
        <f t="shared" si="130"/>
        <v>17</v>
      </c>
      <c r="Y919" s="497">
        <v>17</v>
      </c>
      <c r="Z919" s="497">
        <v>21</v>
      </c>
      <c r="AA919" s="491">
        <v>0</v>
      </c>
      <c r="AB919" s="490">
        <v>0</v>
      </c>
      <c r="AC919" s="489">
        <v>0</v>
      </c>
      <c r="AD919" s="488">
        <v>17</v>
      </c>
      <c r="AF919" t="str">
        <f t="shared" si="131"/>
        <v>SI</v>
      </c>
      <c r="AG919" t="str">
        <f t="shared" si="132"/>
        <v>SI</v>
      </c>
      <c r="AH919" t="str">
        <f t="shared" si="133"/>
        <v>SI</v>
      </c>
      <c r="AI919" t="str">
        <f t="shared" si="134"/>
        <v>SI</v>
      </c>
    </row>
    <row r="920" spans="6:35" ht="15.75" thickBot="1" x14ac:dyDescent="0.3">
      <c r="F920" s="499">
        <v>18</v>
      </c>
      <c r="G920" s="499">
        <v>21</v>
      </c>
      <c r="H920" s="498">
        <f t="shared" si="126"/>
        <v>0</v>
      </c>
      <c r="K920" s="498">
        <f t="shared" si="127"/>
        <v>0</v>
      </c>
      <c r="N920" s="498">
        <f t="shared" si="128"/>
        <v>0</v>
      </c>
      <c r="Q920" s="487">
        <f t="shared" si="129"/>
        <v>18</v>
      </c>
      <c r="W920">
        <f t="shared" si="130"/>
        <v>18</v>
      </c>
      <c r="Y920" s="497">
        <v>18</v>
      </c>
      <c r="Z920" s="497">
        <v>21</v>
      </c>
      <c r="AA920" s="491">
        <v>0</v>
      </c>
      <c r="AB920" s="490">
        <v>0</v>
      </c>
      <c r="AC920" s="489">
        <v>0</v>
      </c>
      <c r="AD920" s="488">
        <v>18</v>
      </c>
      <c r="AF920" t="str">
        <f t="shared" si="131"/>
        <v>SI</v>
      </c>
      <c r="AG920" t="str">
        <f t="shared" si="132"/>
        <v>SI</v>
      </c>
      <c r="AH920" t="str">
        <f t="shared" si="133"/>
        <v>SI</v>
      </c>
      <c r="AI920" t="str">
        <f t="shared" si="134"/>
        <v>SI</v>
      </c>
    </row>
    <row r="921" spans="6:35" ht="15.75" thickBot="1" x14ac:dyDescent="0.3">
      <c r="F921" s="499">
        <v>19</v>
      </c>
      <c r="G921" s="499">
        <v>21</v>
      </c>
      <c r="H921" s="498">
        <f t="shared" si="126"/>
        <v>0</v>
      </c>
      <c r="K921" s="498">
        <f t="shared" si="127"/>
        <v>0</v>
      </c>
      <c r="N921" s="498">
        <f t="shared" si="128"/>
        <v>0</v>
      </c>
      <c r="Q921" s="487">
        <f t="shared" si="129"/>
        <v>19</v>
      </c>
      <c r="W921">
        <f t="shared" si="130"/>
        <v>19</v>
      </c>
      <c r="Y921" s="497">
        <v>19</v>
      </c>
      <c r="Z921" s="497">
        <v>21</v>
      </c>
      <c r="AA921" s="491">
        <v>0</v>
      </c>
      <c r="AB921" s="490">
        <v>0</v>
      </c>
      <c r="AC921" s="489">
        <v>0</v>
      </c>
      <c r="AD921" s="488">
        <v>19</v>
      </c>
      <c r="AF921" t="str">
        <f t="shared" si="131"/>
        <v>SI</v>
      </c>
      <c r="AG921" t="str">
        <f t="shared" si="132"/>
        <v>SI</v>
      </c>
      <c r="AH921" t="str">
        <f t="shared" si="133"/>
        <v>SI</v>
      </c>
      <c r="AI921" t="str">
        <f t="shared" si="134"/>
        <v>SI</v>
      </c>
    </row>
    <row r="922" spans="6:35" ht="15.75" thickBot="1" x14ac:dyDescent="0.3">
      <c r="F922" s="499">
        <v>20</v>
      </c>
      <c r="G922" s="499">
        <v>21</v>
      </c>
      <c r="H922" s="498">
        <f t="shared" si="126"/>
        <v>0</v>
      </c>
      <c r="K922" s="498">
        <f t="shared" si="127"/>
        <v>0</v>
      </c>
      <c r="N922" s="498">
        <f t="shared" si="128"/>
        <v>0</v>
      </c>
      <c r="Q922" s="487">
        <f t="shared" si="129"/>
        <v>20</v>
      </c>
      <c r="W922">
        <f t="shared" si="130"/>
        <v>20</v>
      </c>
      <c r="Y922" s="497">
        <v>20</v>
      </c>
      <c r="Z922" s="497">
        <v>21</v>
      </c>
      <c r="AA922" s="491">
        <v>0</v>
      </c>
      <c r="AB922" s="490">
        <v>0</v>
      </c>
      <c r="AC922" s="489">
        <v>0</v>
      </c>
      <c r="AD922" s="488">
        <v>20</v>
      </c>
      <c r="AF922" t="str">
        <f t="shared" si="131"/>
        <v>SI</v>
      </c>
      <c r="AG922" t="str">
        <f t="shared" si="132"/>
        <v>SI</v>
      </c>
      <c r="AH922" t="str">
        <f t="shared" si="133"/>
        <v>SI</v>
      </c>
      <c r="AI922" t="str">
        <f t="shared" si="134"/>
        <v>SI</v>
      </c>
    </row>
    <row r="923" spans="6:35" ht="15.75" thickBot="1" x14ac:dyDescent="0.3">
      <c r="F923" s="499">
        <v>21</v>
      </c>
      <c r="G923" s="499">
        <v>21</v>
      </c>
      <c r="H923" s="498">
        <f t="shared" si="126"/>
        <v>0</v>
      </c>
      <c r="K923" s="498">
        <f t="shared" si="127"/>
        <v>0</v>
      </c>
      <c r="N923" s="498">
        <f t="shared" si="128"/>
        <v>0</v>
      </c>
      <c r="Q923" s="487">
        <f t="shared" si="129"/>
        <v>21</v>
      </c>
      <c r="W923">
        <f t="shared" si="130"/>
        <v>21</v>
      </c>
      <c r="Y923" s="497">
        <v>21</v>
      </c>
      <c r="Z923" s="497">
        <v>21</v>
      </c>
      <c r="AA923" s="491">
        <v>0</v>
      </c>
      <c r="AB923" s="490">
        <v>0</v>
      </c>
      <c r="AC923" s="489">
        <v>0</v>
      </c>
      <c r="AD923" s="488">
        <v>21</v>
      </c>
      <c r="AF923" t="str">
        <f t="shared" si="131"/>
        <v>SI</v>
      </c>
      <c r="AG923" t="str">
        <f t="shared" si="132"/>
        <v>SI</v>
      </c>
      <c r="AH923" t="str">
        <f t="shared" si="133"/>
        <v>SI</v>
      </c>
      <c r="AI923" t="str">
        <f t="shared" si="134"/>
        <v>SI</v>
      </c>
    </row>
    <row r="924" spans="6:35" ht="15.75" thickBot="1" x14ac:dyDescent="0.3">
      <c r="F924" s="499">
        <v>22</v>
      </c>
      <c r="G924" s="499">
        <v>21</v>
      </c>
      <c r="H924" s="498">
        <f t="shared" si="126"/>
        <v>0</v>
      </c>
      <c r="K924" s="498">
        <f t="shared" si="127"/>
        <v>0</v>
      </c>
      <c r="N924" s="498">
        <f t="shared" si="128"/>
        <v>0</v>
      </c>
      <c r="Q924" s="487">
        <f t="shared" si="129"/>
        <v>22</v>
      </c>
      <c r="W924">
        <f t="shared" si="130"/>
        <v>22</v>
      </c>
      <c r="Y924" s="497">
        <v>22</v>
      </c>
      <c r="Z924" s="497">
        <v>21</v>
      </c>
      <c r="AA924" s="491">
        <v>0</v>
      </c>
      <c r="AB924" s="490">
        <v>0</v>
      </c>
      <c r="AC924" s="489">
        <v>0</v>
      </c>
      <c r="AD924" s="488">
        <v>22</v>
      </c>
      <c r="AF924" t="str">
        <f t="shared" si="131"/>
        <v>SI</v>
      </c>
      <c r="AG924" t="str">
        <f t="shared" si="132"/>
        <v>SI</v>
      </c>
      <c r="AH924" t="str">
        <f t="shared" si="133"/>
        <v>SI</v>
      </c>
      <c r="AI924" t="str">
        <f t="shared" si="134"/>
        <v>SI</v>
      </c>
    </row>
    <row r="925" spans="6:35" ht="15.75" thickBot="1" x14ac:dyDescent="0.3">
      <c r="F925" s="499">
        <v>23</v>
      </c>
      <c r="G925" s="499">
        <v>21</v>
      </c>
      <c r="H925" s="498">
        <f t="shared" si="126"/>
        <v>0</v>
      </c>
      <c r="K925" s="498">
        <f t="shared" si="127"/>
        <v>0</v>
      </c>
      <c r="N925" s="498">
        <f t="shared" si="128"/>
        <v>0</v>
      </c>
      <c r="Q925" s="487">
        <f t="shared" si="129"/>
        <v>23</v>
      </c>
      <c r="W925">
        <f t="shared" si="130"/>
        <v>23</v>
      </c>
      <c r="Y925" s="497">
        <v>23</v>
      </c>
      <c r="Z925" s="497">
        <v>21</v>
      </c>
      <c r="AA925" s="491">
        <v>0</v>
      </c>
      <c r="AB925" s="490">
        <v>0</v>
      </c>
      <c r="AC925" s="489">
        <v>0</v>
      </c>
      <c r="AD925" s="488">
        <v>23</v>
      </c>
      <c r="AF925" t="str">
        <f t="shared" si="131"/>
        <v>SI</v>
      </c>
      <c r="AG925" t="str">
        <f t="shared" si="132"/>
        <v>SI</v>
      </c>
      <c r="AH925" t="str">
        <f t="shared" si="133"/>
        <v>SI</v>
      </c>
      <c r="AI925" t="str">
        <f t="shared" si="134"/>
        <v>SI</v>
      </c>
    </row>
    <row r="926" spans="6:35" ht="15.75" thickBot="1" x14ac:dyDescent="0.3">
      <c r="F926" s="499">
        <v>24</v>
      </c>
      <c r="G926" s="499">
        <v>21</v>
      </c>
      <c r="H926" s="498">
        <f t="shared" si="126"/>
        <v>0</v>
      </c>
      <c r="K926" s="498">
        <f t="shared" si="127"/>
        <v>0</v>
      </c>
      <c r="N926" s="498">
        <f t="shared" si="128"/>
        <v>0</v>
      </c>
      <c r="Q926" s="487">
        <f t="shared" si="129"/>
        <v>24</v>
      </c>
      <c r="W926">
        <f t="shared" si="130"/>
        <v>24</v>
      </c>
      <c r="Y926" s="497">
        <v>24</v>
      </c>
      <c r="Z926" s="497">
        <v>21</v>
      </c>
      <c r="AA926" s="491">
        <v>0</v>
      </c>
      <c r="AB926" s="490">
        <v>0</v>
      </c>
      <c r="AC926" s="489">
        <v>0</v>
      </c>
      <c r="AD926" s="488">
        <v>24</v>
      </c>
      <c r="AF926" t="str">
        <f t="shared" si="131"/>
        <v>SI</v>
      </c>
      <c r="AG926" t="str">
        <f t="shared" si="132"/>
        <v>SI</v>
      </c>
      <c r="AH926" t="str">
        <f t="shared" si="133"/>
        <v>SI</v>
      </c>
      <c r="AI926" t="str">
        <f t="shared" si="134"/>
        <v>SI</v>
      </c>
    </row>
    <row r="927" spans="6:35" ht="15.75" thickBot="1" x14ac:dyDescent="0.3">
      <c r="F927" s="499">
        <v>25</v>
      </c>
      <c r="G927" s="499">
        <v>21</v>
      </c>
      <c r="H927" s="498">
        <f t="shared" si="126"/>
        <v>0</v>
      </c>
      <c r="K927" s="498">
        <f t="shared" si="127"/>
        <v>0</v>
      </c>
      <c r="N927" s="498">
        <f t="shared" si="128"/>
        <v>0</v>
      </c>
      <c r="Q927" s="487">
        <f t="shared" si="129"/>
        <v>25</v>
      </c>
      <c r="W927">
        <f t="shared" si="130"/>
        <v>25</v>
      </c>
      <c r="Y927" s="497">
        <v>25</v>
      </c>
      <c r="Z927" s="497">
        <v>21</v>
      </c>
      <c r="AA927" s="491">
        <v>0</v>
      </c>
      <c r="AB927" s="490">
        <v>0</v>
      </c>
      <c r="AC927" s="489">
        <v>0</v>
      </c>
      <c r="AD927" s="488">
        <v>25</v>
      </c>
      <c r="AF927" t="str">
        <f t="shared" si="131"/>
        <v>SI</v>
      </c>
      <c r="AG927" t="str">
        <f t="shared" si="132"/>
        <v>SI</v>
      </c>
      <c r="AH927" t="str">
        <f t="shared" si="133"/>
        <v>SI</v>
      </c>
      <c r="AI927" t="str">
        <f t="shared" si="134"/>
        <v>SI</v>
      </c>
    </row>
    <row r="928" spans="6:35" ht="15.75" thickBot="1" x14ac:dyDescent="0.3">
      <c r="F928" s="499">
        <v>26</v>
      </c>
      <c r="G928" s="499">
        <v>21</v>
      </c>
      <c r="H928" s="498">
        <f t="shared" si="126"/>
        <v>0</v>
      </c>
      <c r="K928" s="498">
        <f t="shared" si="127"/>
        <v>0</v>
      </c>
      <c r="N928" s="498">
        <f t="shared" si="128"/>
        <v>0</v>
      </c>
      <c r="Q928" s="487">
        <f t="shared" si="129"/>
        <v>26</v>
      </c>
      <c r="W928">
        <f t="shared" si="130"/>
        <v>26</v>
      </c>
      <c r="Y928" s="497">
        <v>26</v>
      </c>
      <c r="Z928" s="497">
        <v>21</v>
      </c>
      <c r="AA928" s="491">
        <v>0</v>
      </c>
      <c r="AB928" s="490">
        <v>0</v>
      </c>
      <c r="AC928" s="489">
        <v>0</v>
      </c>
      <c r="AD928" s="488">
        <v>26</v>
      </c>
      <c r="AF928" t="str">
        <f t="shared" si="131"/>
        <v>SI</v>
      </c>
      <c r="AG928" t="str">
        <f t="shared" si="132"/>
        <v>SI</v>
      </c>
      <c r="AH928" t="str">
        <f t="shared" si="133"/>
        <v>SI</v>
      </c>
      <c r="AI928" t="str">
        <f t="shared" si="134"/>
        <v>SI</v>
      </c>
    </row>
    <row r="929" spans="6:35" ht="15.75" thickBot="1" x14ac:dyDescent="0.3">
      <c r="F929" s="499">
        <v>27</v>
      </c>
      <c r="G929" s="499">
        <v>21</v>
      </c>
      <c r="H929" s="498">
        <f t="shared" si="126"/>
        <v>0</v>
      </c>
      <c r="K929" s="498">
        <f t="shared" si="127"/>
        <v>0</v>
      </c>
      <c r="N929" s="498">
        <f t="shared" si="128"/>
        <v>0</v>
      </c>
      <c r="Q929" s="487">
        <f t="shared" si="129"/>
        <v>27</v>
      </c>
      <c r="W929">
        <f t="shared" si="130"/>
        <v>27</v>
      </c>
      <c r="Y929" s="497">
        <v>27</v>
      </c>
      <c r="Z929" s="497">
        <v>21</v>
      </c>
      <c r="AA929" s="491">
        <v>0</v>
      </c>
      <c r="AB929" s="490">
        <v>0</v>
      </c>
      <c r="AC929" s="489">
        <v>0</v>
      </c>
      <c r="AD929" s="488">
        <v>27</v>
      </c>
      <c r="AF929" t="str">
        <f t="shared" si="131"/>
        <v>SI</v>
      </c>
      <c r="AG929" t="str">
        <f t="shared" si="132"/>
        <v>SI</v>
      </c>
      <c r="AH929" t="str">
        <f t="shared" si="133"/>
        <v>SI</v>
      </c>
      <c r="AI929" t="str">
        <f t="shared" si="134"/>
        <v>SI</v>
      </c>
    </row>
    <row r="930" spans="6:35" ht="15.75" thickBot="1" x14ac:dyDescent="0.3">
      <c r="F930" s="499">
        <v>28</v>
      </c>
      <c r="G930" s="499">
        <v>21</v>
      </c>
      <c r="H930" s="498">
        <f t="shared" si="126"/>
        <v>0</v>
      </c>
      <c r="K930" s="498">
        <f t="shared" si="127"/>
        <v>0</v>
      </c>
      <c r="N930" s="498">
        <f t="shared" si="128"/>
        <v>0</v>
      </c>
      <c r="Q930" s="487">
        <f t="shared" si="129"/>
        <v>28</v>
      </c>
      <c r="W930">
        <f t="shared" si="130"/>
        <v>28</v>
      </c>
      <c r="Y930" s="497">
        <v>28</v>
      </c>
      <c r="Z930" s="497">
        <v>21</v>
      </c>
      <c r="AA930" s="491">
        <v>0</v>
      </c>
      <c r="AB930" s="490">
        <v>0</v>
      </c>
      <c r="AC930" s="489">
        <v>0</v>
      </c>
      <c r="AD930" s="488">
        <v>28</v>
      </c>
      <c r="AF930" t="str">
        <f t="shared" si="131"/>
        <v>SI</v>
      </c>
      <c r="AG930" t="str">
        <f t="shared" si="132"/>
        <v>SI</v>
      </c>
      <c r="AH930" t="str">
        <f t="shared" si="133"/>
        <v>SI</v>
      </c>
      <c r="AI930" t="str">
        <f t="shared" si="134"/>
        <v>SI</v>
      </c>
    </row>
    <row r="931" spans="6:35" ht="15.75" thickBot="1" x14ac:dyDescent="0.3">
      <c r="F931" s="499">
        <v>29</v>
      </c>
      <c r="G931" s="499">
        <v>21</v>
      </c>
      <c r="H931" s="498">
        <f t="shared" si="126"/>
        <v>0</v>
      </c>
      <c r="K931" s="498">
        <f t="shared" si="127"/>
        <v>0</v>
      </c>
      <c r="N931" s="498">
        <f t="shared" si="128"/>
        <v>0</v>
      </c>
      <c r="Q931" s="487">
        <f t="shared" si="129"/>
        <v>29</v>
      </c>
      <c r="W931">
        <f t="shared" si="130"/>
        <v>29</v>
      </c>
      <c r="Y931" s="497">
        <v>29</v>
      </c>
      <c r="Z931" s="497">
        <v>21</v>
      </c>
      <c r="AA931" s="491">
        <v>0</v>
      </c>
      <c r="AB931" s="490">
        <v>0</v>
      </c>
      <c r="AC931" s="489">
        <v>0</v>
      </c>
      <c r="AD931" s="488">
        <v>29</v>
      </c>
      <c r="AF931" t="str">
        <f t="shared" si="131"/>
        <v>SI</v>
      </c>
      <c r="AG931" t="str">
        <f t="shared" si="132"/>
        <v>SI</v>
      </c>
      <c r="AH931" t="str">
        <f t="shared" si="133"/>
        <v>SI</v>
      </c>
      <c r="AI931" t="str">
        <f t="shared" si="134"/>
        <v>SI</v>
      </c>
    </row>
    <row r="932" spans="6:35" ht="15.75" thickBot="1" x14ac:dyDescent="0.3">
      <c r="F932" s="499">
        <v>30</v>
      </c>
      <c r="G932" s="499">
        <v>21</v>
      </c>
      <c r="H932" s="498">
        <f t="shared" si="126"/>
        <v>0</v>
      </c>
      <c r="K932" s="498">
        <f t="shared" si="127"/>
        <v>0</v>
      </c>
      <c r="N932" s="498">
        <f t="shared" si="128"/>
        <v>0</v>
      </c>
      <c r="Q932" s="487">
        <f t="shared" si="129"/>
        <v>30</v>
      </c>
      <c r="W932">
        <f t="shared" si="130"/>
        <v>30</v>
      </c>
      <c r="Y932" s="497">
        <v>30</v>
      </c>
      <c r="Z932" s="497">
        <v>21</v>
      </c>
      <c r="AA932" s="491">
        <v>0</v>
      </c>
      <c r="AB932" s="490">
        <v>0</v>
      </c>
      <c r="AC932" s="489">
        <v>0</v>
      </c>
      <c r="AD932" s="488">
        <v>30</v>
      </c>
      <c r="AF932" t="str">
        <f t="shared" si="131"/>
        <v>SI</v>
      </c>
      <c r="AG932" t="str">
        <f t="shared" si="132"/>
        <v>SI</v>
      </c>
      <c r="AH932" t="str">
        <f t="shared" si="133"/>
        <v>SI</v>
      </c>
      <c r="AI932" t="str">
        <f t="shared" si="134"/>
        <v>SI</v>
      </c>
    </row>
    <row r="933" spans="6:35" ht="15.75" thickBot="1" x14ac:dyDescent="0.3">
      <c r="F933" s="499">
        <v>31</v>
      </c>
      <c r="G933" s="499">
        <v>21</v>
      </c>
      <c r="H933" s="498">
        <f t="shared" si="126"/>
        <v>0</v>
      </c>
      <c r="K933" s="498">
        <f t="shared" si="127"/>
        <v>0</v>
      </c>
      <c r="N933" s="498">
        <f t="shared" si="128"/>
        <v>0</v>
      </c>
      <c r="Q933" s="487">
        <f t="shared" si="129"/>
        <v>30</v>
      </c>
      <c r="W933">
        <f t="shared" si="130"/>
        <v>30</v>
      </c>
      <c r="Y933" s="497">
        <v>31</v>
      </c>
      <c r="Z933" s="497">
        <v>21</v>
      </c>
      <c r="AA933" s="491">
        <v>0</v>
      </c>
      <c r="AB933" s="490">
        <v>0</v>
      </c>
      <c r="AC933" s="489">
        <v>0</v>
      </c>
      <c r="AD933" s="488">
        <v>31</v>
      </c>
      <c r="AF933" t="str">
        <f t="shared" si="131"/>
        <v>SI</v>
      </c>
      <c r="AG933" t="str">
        <f t="shared" si="132"/>
        <v>SI</v>
      </c>
      <c r="AH933" t="str">
        <f t="shared" si="133"/>
        <v>SI</v>
      </c>
      <c r="AI933" t="str">
        <f t="shared" si="134"/>
        <v>NO</v>
      </c>
    </row>
    <row r="934" spans="6:35" ht="15.75" thickBot="1" x14ac:dyDescent="0.3">
      <c r="F934" s="499">
        <v>32</v>
      </c>
      <c r="G934" s="499">
        <v>21</v>
      </c>
      <c r="H934" s="498">
        <f t="shared" si="126"/>
        <v>0</v>
      </c>
      <c r="K934" s="498">
        <f t="shared" si="127"/>
        <v>0</v>
      </c>
      <c r="N934" s="498">
        <f t="shared" si="128"/>
        <v>0</v>
      </c>
      <c r="Q934" s="487">
        <f t="shared" si="129"/>
        <v>30</v>
      </c>
      <c r="W934">
        <f t="shared" si="130"/>
        <v>30</v>
      </c>
      <c r="Y934" s="497">
        <v>32</v>
      </c>
      <c r="Z934" s="497">
        <v>21</v>
      </c>
      <c r="AA934" s="491">
        <v>0</v>
      </c>
      <c r="AB934" s="490">
        <v>0</v>
      </c>
      <c r="AC934" s="489">
        <v>0</v>
      </c>
      <c r="AD934" s="488">
        <v>32</v>
      </c>
      <c r="AF934" t="str">
        <f t="shared" si="131"/>
        <v>SI</v>
      </c>
      <c r="AG934" t="str">
        <f t="shared" si="132"/>
        <v>SI</v>
      </c>
      <c r="AH934" t="str">
        <f t="shared" si="133"/>
        <v>SI</v>
      </c>
      <c r="AI934" t="str">
        <f t="shared" si="134"/>
        <v>NO</v>
      </c>
    </row>
    <row r="935" spans="6:35" ht="15.75" thickBot="1" x14ac:dyDescent="0.3">
      <c r="F935" s="499">
        <v>33</v>
      </c>
      <c r="G935" s="499">
        <v>21</v>
      </c>
      <c r="H935" s="498">
        <f t="shared" si="126"/>
        <v>0</v>
      </c>
      <c r="K935" s="498">
        <f t="shared" si="127"/>
        <v>0</v>
      </c>
      <c r="N935" s="498">
        <f t="shared" si="128"/>
        <v>0</v>
      </c>
      <c r="Q935" s="487">
        <f t="shared" si="129"/>
        <v>30</v>
      </c>
      <c r="W935">
        <f t="shared" si="130"/>
        <v>30</v>
      </c>
      <c r="Y935" s="497">
        <v>33</v>
      </c>
      <c r="Z935" s="497">
        <v>21</v>
      </c>
      <c r="AA935" s="491">
        <v>0</v>
      </c>
      <c r="AB935" s="490">
        <v>0</v>
      </c>
      <c r="AC935" s="489">
        <v>0</v>
      </c>
      <c r="AD935" s="488">
        <v>33</v>
      </c>
      <c r="AF935" t="str">
        <f t="shared" si="131"/>
        <v>SI</v>
      </c>
      <c r="AG935" t="str">
        <f t="shared" si="132"/>
        <v>SI</v>
      </c>
      <c r="AH935" t="str">
        <f t="shared" si="133"/>
        <v>SI</v>
      </c>
      <c r="AI935" t="str">
        <f t="shared" si="134"/>
        <v>NO</v>
      </c>
    </row>
    <row r="936" spans="6:35" ht="16.5" thickTop="1" thickBot="1" x14ac:dyDescent="0.3">
      <c r="F936" s="503">
        <v>0</v>
      </c>
      <c r="G936" s="503">
        <v>22</v>
      </c>
      <c r="H936" s="502">
        <f t="shared" si="126"/>
        <v>0</v>
      </c>
      <c r="I936" s="501"/>
      <c r="J936" s="501"/>
      <c r="K936" s="502">
        <f t="shared" si="127"/>
        <v>0</v>
      </c>
      <c r="L936" s="501"/>
      <c r="M936" s="501"/>
      <c r="N936" s="502">
        <f t="shared" si="128"/>
        <v>0</v>
      </c>
      <c r="O936" s="501"/>
      <c r="P936" s="501"/>
      <c r="Q936" s="500">
        <f t="shared" si="129"/>
        <v>0</v>
      </c>
      <c r="W936">
        <f t="shared" si="130"/>
        <v>0</v>
      </c>
      <c r="Y936" s="497">
        <v>0</v>
      </c>
      <c r="Z936" s="497">
        <v>22</v>
      </c>
      <c r="AA936" s="491">
        <v>0</v>
      </c>
      <c r="AB936" s="490">
        <v>0</v>
      </c>
      <c r="AC936" s="489">
        <v>0</v>
      </c>
      <c r="AD936" s="488">
        <v>0</v>
      </c>
      <c r="AF936" t="str">
        <f t="shared" si="131"/>
        <v>SI</v>
      </c>
      <c r="AG936" t="str">
        <f t="shared" si="132"/>
        <v>SI</v>
      </c>
      <c r="AH936" t="str">
        <f t="shared" si="133"/>
        <v>SI</v>
      </c>
      <c r="AI936" t="str">
        <f t="shared" si="134"/>
        <v>SI</v>
      </c>
    </row>
    <row r="937" spans="6:35" ht="15.75" thickBot="1" x14ac:dyDescent="0.3">
      <c r="F937" s="499">
        <v>1</v>
      </c>
      <c r="G937" s="499">
        <v>22</v>
      </c>
      <c r="H937" s="498">
        <f t="shared" si="126"/>
        <v>0</v>
      </c>
      <c r="K937" s="498">
        <f t="shared" si="127"/>
        <v>0</v>
      </c>
      <c r="N937" s="498">
        <f t="shared" si="128"/>
        <v>0</v>
      </c>
      <c r="Q937" s="487">
        <f t="shared" si="129"/>
        <v>1</v>
      </c>
      <c r="W937">
        <f t="shared" si="130"/>
        <v>1</v>
      </c>
      <c r="Y937" s="497">
        <v>1</v>
      </c>
      <c r="Z937" s="497">
        <v>22</v>
      </c>
      <c r="AA937" s="491">
        <v>0</v>
      </c>
      <c r="AB937" s="490">
        <v>1</v>
      </c>
      <c r="AC937" s="489">
        <v>0</v>
      </c>
      <c r="AD937" s="488">
        <v>0</v>
      </c>
      <c r="AF937" t="str">
        <f t="shared" si="131"/>
        <v>SI</v>
      </c>
      <c r="AG937" t="str">
        <f t="shared" si="132"/>
        <v>NO</v>
      </c>
      <c r="AH937" t="str">
        <f t="shared" si="133"/>
        <v>SI</v>
      </c>
      <c r="AI937" t="str">
        <f t="shared" si="134"/>
        <v>NO</v>
      </c>
    </row>
    <row r="938" spans="6:35" ht="15.75" thickBot="1" x14ac:dyDescent="0.3">
      <c r="F938" s="499">
        <v>2</v>
      </c>
      <c r="G938" s="499">
        <v>22</v>
      </c>
      <c r="H938" s="498">
        <f t="shared" si="126"/>
        <v>0</v>
      </c>
      <c r="K938" s="498">
        <f t="shared" si="127"/>
        <v>0</v>
      </c>
      <c r="N938" s="498">
        <f t="shared" si="128"/>
        <v>0</v>
      </c>
      <c r="Q938" s="487">
        <f t="shared" si="129"/>
        <v>2</v>
      </c>
      <c r="W938">
        <f t="shared" si="130"/>
        <v>2</v>
      </c>
      <c r="Y938" s="497">
        <v>2</v>
      </c>
      <c r="Z938" s="497">
        <v>22</v>
      </c>
      <c r="AA938" s="491">
        <v>0</v>
      </c>
      <c r="AB938" s="490">
        <v>2</v>
      </c>
      <c r="AC938" s="489">
        <v>0</v>
      </c>
      <c r="AD938" s="488">
        <v>0</v>
      </c>
      <c r="AF938" t="str">
        <f t="shared" si="131"/>
        <v>SI</v>
      </c>
      <c r="AG938" t="str">
        <f t="shared" si="132"/>
        <v>NO</v>
      </c>
      <c r="AH938" t="str">
        <f t="shared" si="133"/>
        <v>SI</v>
      </c>
      <c r="AI938" t="str">
        <f t="shared" si="134"/>
        <v>NO</v>
      </c>
    </row>
    <row r="939" spans="6:35" ht="15.75" thickBot="1" x14ac:dyDescent="0.3">
      <c r="F939" s="499">
        <v>3</v>
      </c>
      <c r="G939" s="499">
        <v>22</v>
      </c>
      <c r="H939" s="498">
        <f t="shared" si="126"/>
        <v>0</v>
      </c>
      <c r="K939" s="498">
        <f t="shared" si="127"/>
        <v>0</v>
      </c>
      <c r="N939" s="498">
        <f t="shared" si="128"/>
        <v>0</v>
      </c>
      <c r="Q939" s="487">
        <f t="shared" si="129"/>
        <v>3</v>
      </c>
      <c r="W939">
        <f t="shared" si="130"/>
        <v>3</v>
      </c>
      <c r="Y939" s="497">
        <v>3</v>
      </c>
      <c r="Z939" s="497">
        <v>22</v>
      </c>
      <c r="AA939" s="491">
        <v>0</v>
      </c>
      <c r="AB939" s="490">
        <v>3</v>
      </c>
      <c r="AC939" s="489">
        <v>0</v>
      </c>
      <c r="AD939" s="488">
        <v>0</v>
      </c>
      <c r="AF939" t="str">
        <f t="shared" si="131"/>
        <v>SI</v>
      </c>
      <c r="AG939" t="str">
        <f t="shared" si="132"/>
        <v>NO</v>
      </c>
      <c r="AH939" t="str">
        <f t="shared" si="133"/>
        <v>SI</v>
      </c>
      <c r="AI939" t="str">
        <f t="shared" si="134"/>
        <v>NO</v>
      </c>
    </row>
    <row r="940" spans="6:35" ht="15.75" thickBot="1" x14ac:dyDescent="0.3">
      <c r="F940" s="499">
        <v>4</v>
      </c>
      <c r="G940" s="499">
        <v>22</v>
      </c>
      <c r="H940" s="498">
        <f t="shared" si="126"/>
        <v>0</v>
      </c>
      <c r="K940" s="498">
        <f t="shared" si="127"/>
        <v>0</v>
      </c>
      <c r="N940" s="498">
        <f t="shared" si="128"/>
        <v>0</v>
      </c>
      <c r="Q940" s="487">
        <f t="shared" si="129"/>
        <v>4</v>
      </c>
      <c r="W940">
        <f t="shared" si="130"/>
        <v>4</v>
      </c>
      <c r="Y940" s="497">
        <v>4</v>
      </c>
      <c r="Z940" s="497">
        <v>22</v>
      </c>
      <c r="AA940" s="491">
        <v>0</v>
      </c>
      <c r="AB940" s="490">
        <v>0</v>
      </c>
      <c r="AC940" s="489">
        <v>0</v>
      </c>
      <c r="AD940" s="488">
        <v>4</v>
      </c>
      <c r="AF940" t="str">
        <f t="shared" si="131"/>
        <v>SI</v>
      </c>
      <c r="AG940" t="str">
        <f t="shared" si="132"/>
        <v>SI</v>
      </c>
      <c r="AH940" t="str">
        <f t="shared" si="133"/>
        <v>SI</v>
      </c>
      <c r="AI940" t="str">
        <f t="shared" si="134"/>
        <v>SI</v>
      </c>
    </row>
    <row r="941" spans="6:35" ht="15.75" thickBot="1" x14ac:dyDescent="0.3">
      <c r="F941" s="499">
        <v>5</v>
      </c>
      <c r="G941" s="499">
        <v>22</v>
      </c>
      <c r="H941" s="498">
        <f t="shared" si="126"/>
        <v>0</v>
      </c>
      <c r="K941" s="498">
        <f t="shared" si="127"/>
        <v>0</v>
      </c>
      <c r="N941" s="498">
        <f t="shared" si="128"/>
        <v>0</v>
      </c>
      <c r="Q941" s="487">
        <f t="shared" si="129"/>
        <v>5</v>
      </c>
      <c r="W941">
        <f t="shared" si="130"/>
        <v>5</v>
      </c>
      <c r="Y941" s="497">
        <v>5</v>
      </c>
      <c r="Z941" s="497">
        <v>22</v>
      </c>
      <c r="AA941" s="491">
        <v>0</v>
      </c>
      <c r="AB941" s="490">
        <v>0</v>
      </c>
      <c r="AC941" s="489">
        <v>0</v>
      </c>
      <c r="AD941" s="488">
        <v>5</v>
      </c>
      <c r="AF941" t="str">
        <f t="shared" si="131"/>
        <v>SI</v>
      </c>
      <c r="AG941" t="str">
        <f t="shared" si="132"/>
        <v>SI</v>
      </c>
      <c r="AH941" t="str">
        <f t="shared" si="133"/>
        <v>SI</v>
      </c>
      <c r="AI941" t="str">
        <f t="shared" si="134"/>
        <v>SI</v>
      </c>
    </row>
    <row r="942" spans="6:35" ht="15.75" thickBot="1" x14ac:dyDescent="0.3">
      <c r="F942" s="499">
        <v>6</v>
      </c>
      <c r="G942" s="499">
        <v>22</v>
      </c>
      <c r="H942" s="498">
        <f t="shared" si="126"/>
        <v>0</v>
      </c>
      <c r="K942" s="498">
        <f t="shared" si="127"/>
        <v>0</v>
      </c>
      <c r="N942" s="498">
        <f t="shared" si="128"/>
        <v>0</v>
      </c>
      <c r="Q942" s="487">
        <f t="shared" si="129"/>
        <v>6</v>
      </c>
      <c r="W942">
        <f t="shared" si="130"/>
        <v>6</v>
      </c>
      <c r="Y942" s="497">
        <v>6</v>
      </c>
      <c r="Z942" s="497">
        <v>22</v>
      </c>
      <c r="AA942" s="491">
        <v>0</v>
      </c>
      <c r="AB942" s="490">
        <v>0</v>
      </c>
      <c r="AC942" s="489">
        <v>0</v>
      </c>
      <c r="AD942" s="488">
        <v>6</v>
      </c>
      <c r="AF942" t="str">
        <f t="shared" si="131"/>
        <v>SI</v>
      </c>
      <c r="AG942" t="str">
        <f t="shared" si="132"/>
        <v>SI</v>
      </c>
      <c r="AH942" t="str">
        <f t="shared" si="133"/>
        <v>SI</v>
      </c>
      <c r="AI942" t="str">
        <f t="shared" si="134"/>
        <v>SI</v>
      </c>
    </row>
    <row r="943" spans="6:35" ht="15.75" thickBot="1" x14ac:dyDescent="0.3">
      <c r="F943" s="499">
        <v>7</v>
      </c>
      <c r="G943" s="499">
        <v>22</v>
      </c>
      <c r="H943" s="498">
        <f t="shared" si="126"/>
        <v>0</v>
      </c>
      <c r="K943" s="498">
        <f t="shared" si="127"/>
        <v>0</v>
      </c>
      <c r="N943" s="498">
        <f t="shared" si="128"/>
        <v>0</v>
      </c>
      <c r="Q943" s="487">
        <f t="shared" si="129"/>
        <v>7</v>
      </c>
      <c r="W943">
        <f t="shared" si="130"/>
        <v>7</v>
      </c>
      <c r="Y943" s="497">
        <v>7</v>
      </c>
      <c r="Z943" s="497">
        <v>22</v>
      </c>
      <c r="AA943" s="491">
        <v>0</v>
      </c>
      <c r="AB943" s="490">
        <v>0</v>
      </c>
      <c r="AC943" s="489">
        <v>0</v>
      </c>
      <c r="AD943" s="488">
        <v>7</v>
      </c>
      <c r="AF943" t="str">
        <f t="shared" si="131"/>
        <v>SI</v>
      </c>
      <c r="AG943" t="str">
        <f t="shared" si="132"/>
        <v>SI</v>
      </c>
      <c r="AH943" t="str">
        <f t="shared" si="133"/>
        <v>SI</v>
      </c>
      <c r="AI943" t="str">
        <f t="shared" si="134"/>
        <v>SI</v>
      </c>
    </row>
    <row r="944" spans="6:35" ht="15.75" thickBot="1" x14ac:dyDescent="0.3">
      <c r="F944" s="499">
        <v>8</v>
      </c>
      <c r="G944" s="499">
        <v>22</v>
      </c>
      <c r="H944" s="498">
        <f t="shared" si="126"/>
        <v>0</v>
      </c>
      <c r="K944" s="498">
        <f t="shared" si="127"/>
        <v>0</v>
      </c>
      <c r="N944" s="498">
        <f t="shared" si="128"/>
        <v>0</v>
      </c>
      <c r="Q944" s="487">
        <f t="shared" si="129"/>
        <v>8</v>
      </c>
      <c r="W944">
        <f t="shared" si="130"/>
        <v>8</v>
      </c>
      <c r="Y944" s="497">
        <v>8</v>
      </c>
      <c r="Z944" s="497">
        <v>22</v>
      </c>
      <c r="AA944" s="491">
        <v>0</v>
      </c>
      <c r="AB944" s="490">
        <v>0</v>
      </c>
      <c r="AC944" s="489">
        <v>0</v>
      </c>
      <c r="AD944" s="488">
        <v>8</v>
      </c>
      <c r="AF944" t="str">
        <f t="shared" si="131"/>
        <v>SI</v>
      </c>
      <c r="AG944" t="str">
        <f t="shared" si="132"/>
        <v>SI</v>
      </c>
      <c r="AH944" t="str">
        <f t="shared" si="133"/>
        <v>SI</v>
      </c>
      <c r="AI944" t="str">
        <f t="shared" si="134"/>
        <v>SI</v>
      </c>
    </row>
    <row r="945" spans="6:35" ht="15.75" thickBot="1" x14ac:dyDescent="0.3">
      <c r="F945" s="499">
        <v>9</v>
      </c>
      <c r="G945" s="499">
        <v>22</v>
      </c>
      <c r="H945" s="498">
        <f t="shared" si="126"/>
        <v>0</v>
      </c>
      <c r="K945" s="498">
        <f t="shared" si="127"/>
        <v>0</v>
      </c>
      <c r="N945" s="498">
        <f t="shared" si="128"/>
        <v>0</v>
      </c>
      <c r="Q945" s="487">
        <f t="shared" si="129"/>
        <v>9</v>
      </c>
      <c r="W945">
        <f t="shared" si="130"/>
        <v>9</v>
      </c>
      <c r="Y945" s="497">
        <v>9</v>
      </c>
      <c r="Z945" s="497">
        <v>22</v>
      </c>
      <c r="AA945" s="491">
        <v>0</v>
      </c>
      <c r="AB945" s="490">
        <v>0</v>
      </c>
      <c r="AC945" s="489">
        <v>0</v>
      </c>
      <c r="AD945" s="488">
        <v>9</v>
      </c>
      <c r="AF945" t="str">
        <f t="shared" si="131"/>
        <v>SI</v>
      </c>
      <c r="AG945" t="str">
        <f t="shared" si="132"/>
        <v>SI</v>
      </c>
      <c r="AH945" t="str">
        <f t="shared" si="133"/>
        <v>SI</v>
      </c>
      <c r="AI945" t="str">
        <f t="shared" si="134"/>
        <v>SI</v>
      </c>
    </row>
    <row r="946" spans="6:35" ht="15.75" thickBot="1" x14ac:dyDescent="0.3">
      <c r="F946" s="499">
        <v>10</v>
      </c>
      <c r="G946" s="499">
        <v>22</v>
      </c>
      <c r="H946" s="498">
        <f t="shared" si="126"/>
        <v>0</v>
      </c>
      <c r="K946" s="498">
        <f t="shared" si="127"/>
        <v>0</v>
      </c>
      <c r="N946" s="498">
        <f t="shared" si="128"/>
        <v>0</v>
      </c>
      <c r="Q946" s="487">
        <f t="shared" si="129"/>
        <v>10</v>
      </c>
      <c r="W946">
        <f t="shared" si="130"/>
        <v>10</v>
      </c>
      <c r="Y946" s="497">
        <v>10</v>
      </c>
      <c r="Z946" s="497">
        <v>22</v>
      </c>
      <c r="AA946" s="491">
        <v>0</v>
      </c>
      <c r="AB946" s="490">
        <v>0</v>
      </c>
      <c r="AC946" s="489">
        <v>0</v>
      </c>
      <c r="AD946" s="488">
        <v>10</v>
      </c>
      <c r="AF946" t="str">
        <f t="shared" si="131"/>
        <v>SI</v>
      </c>
      <c r="AG946" t="str">
        <f t="shared" si="132"/>
        <v>SI</v>
      </c>
      <c r="AH946" t="str">
        <f t="shared" si="133"/>
        <v>SI</v>
      </c>
      <c r="AI946" t="str">
        <f t="shared" si="134"/>
        <v>SI</v>
      </c>
    </row>
    <row r="947" spans="6:35" ht="15.75" thickBot="1" x14ac:dyDescent="0.3">
      <c r="F947" s="499">
        <v>11</v>
      </c>
      <c r="G947" s="499">
        <v>22</v>
      </c>
      <c r="H947" s="498">
        <f t="shared" si="126"/>
        <v>0</v>
      </c>
      <c r="K947" s="498">
        <f t="shared" si="127"/>
        <v>0</v>
      </c>
      <c r="N947" s="498">
        <f t="shared" si="128"/>
        <v>0</v>
      </c>
      <c r="Q947" s="487">
        <f t="shared" si="129"/>
        <v>11</v>
      </c>
      <c r="W947">
        <f t="shared" si="130"/>
        <v>11</v>
      </c>
      <c r="Y947" s="497">
        <v>11</v>
      </c>
      <c r="Z947" s="497">
        <v>22</v>
      </c>
      <c r="AA947" s="491">
        <v>0</v>
      </c>
      <c r="AB947" s="490">
        <v>0</v>
      </c>
      <c r="AC947" s="489">
        <v>0</v>
      </c>
      <c r="AD947" s="488">
        <v>11</v>
      </c>
      <c r="AF947" t="str">
        <f t="shared" si="131"/>
        <v>SI</v>
      </c>
      <c r="AG947" t="str">
        <f t="shared" si="132"/>
        <v>SI</v>
      </c>
      <c r="AH947" t="str">
        <f t="shared" si="133"/>
        <v>SI</v>
      </c>
      <c r="AI947" t="str">
        <f t="shared" si="134"/>
        <v>SI</v>
      </c>
    </row>
    <row r="948" spans="6:35" ht="15.75" thickBot="1" x14ac:dyDescent="0.3">
      <c r="F948" s="499">
        <v>12</v>
      </c>
      <c r="G948" s="499">
        <v>22</v>
      </c>
      <c r="H948" s="498">
        <f t="shared" si="126"/>
        <v>0</v>
      </c>
      <c r="K948" s="498">
        <f t="shared" si="127"/>
        <v>0</v>
      </c>
      <c r="N948" s="498">
        <f t="shared" si="128"/>
        <v>0</v>
      </c>
      <c r="Q948" s="487">
        <f t="shared" si="129"/>
        <v>12</v>
      </c>
      <c r="W948">
        <f t="shared" si="130"/>
        <v>12</v>
      </c>
      <c r="Y948" s="497">
        <v>12</v>
      </c>
      <c r="Z948" s="497">
        <v>22</v>
      </c>
      <c r="AA948" s="491">
        <v>0</v>
      </c>
      <c r="AB948" s="490">
        <v>0</v>
      </c>
      <c r="AC948" s="489">
        <v>0</v>
      </c>
      <c r="AD948" s="488">
        <v>12</v>
      </c>
      <c r="AF948" t="str">
        <f t="shared" si="131"/>
        <v>SI</v>
      </c>
      <c r="AG948" t="str">
        <f t="shared" si="132"/>
        <v>SI</v>
      </c>
      <c r="AH948" t="str">
        <f t="shared" si="133"/>
        <v>SI</v>
      </c>
      <c r="AI948" t="str">
        <f t="shared" si="134"/>
        <v>SI</v>
      </c>
    </row>
    <row r="949" spans="6:35" ht="15.75" thickBot="1" x14ac:dyDescent="0.3">
      <c r="F949" s="499">
        <v>13</v>
      </c>
      <c r="G949" s="499">
        <v>22</v>
      </c>
      <c r="H949" s="498">
        <f t="shared" si="126"/>
        <v>0</v>
      </c>
      <c r="K949" s="498">
        <f t="shared" si="127"/>
        <v>0</v>
      </c>
      <c r="N949" s="498">
        <f t="shared" si="128"/>
        <v>0</v>
      </c>
      <c r="Q949" s="487">
        <f t="shared" si="129"/>
        <v>13</v>
      </c>
      <c r="W949">
        <f t="shared" si="130"/>
        <v>13</v>
      </c>
      <c r="Y949" s="497">
        <v>13</v>
      </c>
      <c r="Z949" s="497">
        <v>22</v>
      </c>
      <c r="AA949" s="491">
        <v>0</v>
      </c>
      <c r="AB949" s="490">
        <v>0</v>
      </c>
      <c r="AC949" s="489">
        <v>0</v>
      </c>
      <c r="AD949" s="488">
        <v>13</v>
      </c>
      <c r="AF949" t="str">
        <f t="shared" si="131"/>
        <v>SI</v>
      </c>
      <c r="AG949" t="str">
        <f t="shared" si="132"/>
        <v>SI</v>
      </c>
      <c r="AH949" t="str">
        <f t="shared" si="133"/>
        <v>SI</v>
      </c>
      <c r="AI949" t="str">
        <f t="shared" si="134"/>
        <v>SI</v>
      </c>
    </row>
    <row r="950" spans="6:35" ht="15.75" thickBot="1" x14ac:dyDescent="0.3">
      <c r="F950" s="499">
        <v>14</v>
      </c>
      <c r="G950" s="499">
        <v>22</v>
      </c>
      <c r="H950" s="498">
        <f t="shared" si="126"/>
        <v>0</v>
      </c>
      <c r="K950" s="498">
        <f t="shared" si="127"/>
        <v>0</v>
      </c>
      <c r="N950" s="498">
        <f t="shared" si="128"/>
        <v>0</v>
      </c>
      <c r="Q950" s="487">
        <f t="shared" si="129"/>
        <v>14</v>
      </c>
      <c r="W950">
        <f t="shared" si="130"/>
        <v>14</v>
      </c>
      <c r="Y950" s="497">
        <v>14</v>
      </c>
      <c r="Z950" s="497">
        <v>22</v>
      </c>
      <c r="AA950" s="491">
        <v>0</v>
      </c>
      <c r="AB950" s="490">
        <v>0</v>
      </c>
      <c r="AC950" s="489">
        <v>0</v>
      </c>
      <c r="AD950" s="488">
        <v>14</v>
      </c>
      <c r="AF950" t="str">
        <f t="shared" si="131"/>
        <v>SI</v>
      </c>
      <c r="AG950" t="str">
        <f t="shared" si="132"/>
        <v>SI</v>
      </c>
      <c r="AH950" t="str">
        <f t="shared" si="133"/>
        <v>SI</v>
      </c>
      <c r="AI950" t="str">
        <f t="shared" si="134"/>
        <v>SI</v>
      </c>
    </row>
    <row r="951" spans="6:35" ht="15.75" thickBot="1" x14ac:dyDescent="0.3">
      <c r="F951" s="499">
        <v>15</v>
      </c>
      <c r="G951" s="499">
        <v>22</v>
      </c>
      <c r="H951" s="498">
        <f t="shared" si="126"/>
        <v>0</v>
      </c>
      <c r="K951" s="498">
        <f t="shared" si="127"/>
        <v>0</v>
      </c>
      <c r="N951" s="498">
        <f t="shared" si="128"/>
        <v>0</v>
      </c>
      <c r="Q951" s="487">
        <f t="shared" si="129"/>
        <v>15</v>
      </c>
      <c r="W951">
        <f t="shared" si="130"/>
        <v>15</v>
      </c>
      <c r="Y951" s="497">
        <v>15</v>
      </c>
      <c r="Z951" s="497">
        <v>22</v>
      </c>
      <c r="AA951" s="491">
        <v>0</v>
      </c>
      <c r="AB951" s="490">
        <v>0</v>
      </c>
      <c r="AC951" s="489">
        <v>0</v>
      </c>
      <c r="AD951" s="488">
        <v>15</v>
      </c>
      <c r="AF951" t="str">
        <f t="shared" si="131"/>
        <v>SI</v>
      </c>
      <c r="AG951" t="str">
        <f t="shared" si="132"/>
        <v>SI</v>
      </c>
      <c r="AH951" t="str">
        <f t="shared" si="133"/>
        <v>SI</v>
      </c>
      <c r="AI951" t="str">
        <f t="shared" si="134"/>
        <v>SI</v>
      </c>
    </row>
    <row r="952" spans="6:35" ht="15.75" thickBot="1" x14ac:dyDescent="0.3">
      <c r="F952" s="499">
        <v>16</v>
      </c>
      <c r="G952" s="499">
        <v>22</v>
      </c>
      <c r="H952" s="498">
        <f t="shared" si="126"/>
        <v>0</v>
      </c>
      <c r="K952" s="498">
        <f t="shared" si="127"/>
        <v>0</v>
      </c>
      <c r="N952" s="498">
        <f t="shared" si="128"/>
        <v>0</v>
      </c>
      <c r="Q952" s="487">
        <f t="shared" si="129"/>
        <v>16</v>
      </c>
      <c r="W952">
        <f t="shared" si="130"/>
        <v>16</v>
      </c>
      <c r="Y952" s="497">
        <v>16</v>
      </c>
      <c r="Z952" s="497">
        <v>22</v>
      </c>
      <c r="AA952" s="491">
        <v>0</v>
      </c>
      <c r="AB952" s="490">
        <v>0</v>
      </c>
      <c r="AC952" s="489">
        <v>0</v>
      </c>
      <c r="AD952" s="488">
        <v>16</v>
      </c>
      <c r="AF952" t="str">
        <f t="shared" si="131"/>
        <v>SI</v>
      </c>
      <c r="AG952" t="str">
        <f t="shared" si="132"/>
        <v>SI</v>
      </c>
      <c r="AH952" t="str">
        <f t="shared" si="133"/>
        <v>SI</v>
      </c>
      <c r="AI952" t="str">
        <f t="shared" si="134"/>
        <v>SI</v>
      </c>
    </row>
    <row r="953" spans="6:35" ht="15.75" thickBot="1" x14ac:dyDescent="0.3">
      <c r="F953" s="499">
        <v>17</v>
      </c>
      <c r="G953" s="499">
        <v>22</v>
      </c>
      <c r="H953" s="498">
        <f t="shared" si="126"/>
        <v>0</v>
      </c>
      <c r="K953" s="498">
        <f t="shared" si="127"/>
        <v>0</v>
      </c>
      <c r="N953" s="498">
        <f t="shared" si="128"/>
        <v>0</v>
      </c>
      <c r="Q953" s="487">
        <f t="shared" si="129"/>
        <v>17</v>
      </c>
      <c r="W953">
        <f t="shared" si="130"/>
        <v>17</v>
      </c>
      <c r="Y953" s="497">
        <v>17</v>
      </c>
      <c r="Z953" s="497">
        <v>22</v>
      </c>
      <c r="AA953" s="491">
        <v>0</v>
      </c>
      <c r="AB953" s="490">
        <v>0</v>
      </c>
      <c r="AC953" s="489">
        <v>0</v>
      </c>
      <c r="AD953" s="488">
        <v>17</v>
      </c>
      <c r="AF953" t="str">
        <f t="shared" si="131"/>
        <v>SI</v>
      </c>
      <c r="AG953" t="str">
        <f t="shared" si="132"/>
        <v>SI</v>
      </c>
      <c r="AH953" t="str">
        <f t="shared" si="133"/>
        <v>SI</v>
      </c>
      <c r="AI953" t="str">
        <f t="shared" si="134"/>
        <v>SI</v>
      </c>
    </row>
    <row r="954" spans="6:35" ht="15.75" thickBot="1" x14ac:dyDescent="0.3">
      <c r="F954" s="499">
        <v>18</v>
      </c>
      <c r="G954" s="499">
        <v>22</v>
      </c>
      <c r="H954" s="498">
        <f t="shared" si="126"/>
        <v>0</v>
      </c>
      <c r="K954" s="498">
        <f t="shared" si="127"/>
        <v>0</v>
      </c>
      <c r="N954" s="498">
        <f t="shared" si="128"/>
        <v>0</v>
      </c>
      <c r="Q954" s="487">
        <f t="shared" si="129"/>
        <v>18</v>
      </c>
      <c r="W954">
        <f t="shared" si="130"/>
        <v>18</v>
      </c>
      <c r="Y954" s="497">
        <v>18</v>
      </c>
      <c r="Z954" s="497">
        <v>22</v>
      </c>
      <c r="AA954" s="491">
        <v>0</v>
      </c>
      <c r="AB954" s="490">
        <v>0</v>
      </c>
      <c r="AC954" s="489">
        <v>0</v>
      </c>
      <c r="AD954" s="488">
        <v>18</v>
      </c>
      <c r="AF954" t="str">
        <f t="shared" si="131"/>
        <v>SI</v>
      </c>
      <c r="AG954" t="str">
        <f t="shared" si="132"/>
        <v>SI</v>
      </c>
      <c r="AH954" t="str">
        <f t="shared" si="133"/>
        <v>SI</v>
      </c>
      <c r="AI954" t="str">
        <f t="shared" si="134"/>
        <v>SI</v>
      </c>
    </row>
    <row r="955" spans="6:35" ht="15.75" thickBot="1" x14ac:dyDescent="0.3">
      <c r="F955" s="499">
        <v>19</v>
      </c>
      <c r="G955" s="499">
        <v>22</v>
      </c>
      <c r="H955" s="498">
        <f t="shared" si="126"/>
        <v>0</v>
      </c>
      <c r="K955" s="498">
        <f t="shared" si="127"/>
        <v>0</v>
      </c>
      <c r="N955" s="498">
        <f t="shared" si="128"/>
        <v>0</v>
      </c>
      <c r="Q955" s="487">
        <f t="shared" si="129"/>
        <v>19</v>
      </c>
      <c r="W955">
        <f t="shared" si="130"/>
        <v>19</v>
      </c>
      <c r="Y955" s="497">
        <v>19</v>
      </c>
      <c r="Z955" s="497">
        <v>22</v>
      </c>
      <c r="AA955" s="491">
        <v>0</v>
      </c>
      <c r="AB955" s="490">
        <v>0</v>
      </c>
      <c r="AC955" s="489">
        <v>0</v>
      </c>
      <c r="AD955" s="488">
        <v>19</v>
      </c>
      <c r="AF955" t="str">
        <f t="shared" si="131"/>
        <v>SI</v>
      </c>
      <c r="AG955" t="str">
        <f t="shared" si="132"/>
        <v>SI</v>
      </c>
      <c r="AH955" t="str">
        <f t="shared" si="133"/>
        <v>SI</v>
      </c>
      <c r="AI955" t="str">
        <f t="shared" si="134"/>
        <v>SI</v>
      </c>
    </row>
    <row r="956" spans="6:35" ht="15.75" thickBot="1" x14ac:dyDescent="0.3">
      <c r="F956" s="499">
        <v>20</v>
      </c>
      <c r="G956" s="499">
        <v>22</v>
      </c>
      <c r="H956" s="498">
        <f t="shared" si="126"/>
        <v>0</v>
      </c>
      <c r="K956" s="498">
        <f t="shared" si="127"/>
        <v>0</v>
      </c>
      <c r="N956" s="498">
        <f t="shared" si="128"/>
        <v>0</v>
      </c>
      <c r="Q956" s="487">
        <f t="shared" si="129"/>
        <v>20</v>
      </c>
      <c r="W956">
        <f t="shared" si="130"/>
        <v>20</v>
      </c>
      <c r="Y956" s="497">
        <v>20</v>
      </c>
      <c r="Z956" s="497">
        <v>22</v>
      </c>
      <c r="AA956" s="491">
        <v>0</v>
      </c>
      <c r="AB956" s="490">
        <v>0</v>
      </c>
      <c r="AC956" s="489">
        <v>0</v>
      </c>
      <c r="AD956" s="488">
        <v>20</v>
      </c>
      <c r="AF956" t="str">
        <f t="shared" si="131"/>
        <v>SI</v>
      </c>
      <c r="AG956" t="str">
        <f t="shared" si="132"/>
        <v>SI</v>
      </c>
      <c r="AH956" t="str">
        <f t="shared" si="133"/>
        <v>SI</v>
      </c>
      <c r="AI956" t="str">
        <f t="shared" si="134"/>
        <v>SI</v>
      </c>
    </row>
    <row r="957" spans="6:35" ht="15.75" thickBot="1" x14ac:dyDescent="0.3">
      <c r="F957" s="499">
        <v>21</v>
      </c>
      <c r="G957" s="499">
        <v>22</v>
      </c>
      <c r="H957" s="498">
        <f t="shared" si="126"/>
        <v>0</v>
      </c>
      <c r="K957" s="498">
        <f t="shared" si="127"/>
        <v>0</v>
      </c>
      <c r="N957" s="498">
        <f t="shared" si="128"/>
        <v>0</v>
      </c>
      <c r="Q957" s="487">
        <f t="shared" si="129"/>
        <v>21</v>
      </c>
      <c r="W957">
        <f t="shared" si="130"/>
        <v>21</v>
      </c>
      <c r="Y957" s="497">
        <v>21</v>
      </c>
      <c r="Z957" s="497">
        <v>22</v>
      </c>
      <c r="AA957" s="491">
        <v>0</v>
      </c>
      <c r="AB957" s="490">
        <v>0</v>
      </c>
      <c r="AC957" s="489">
        <v>0</v>
      </c>
      <c r="AD957" s="488">
        <v>21</v>
      </c>
      <c r="AF957" t="str">
        <f t="shared" si="131"/>
        <v>SI</v>
      </c>
      <c r="AG957" t="str">
        <f t="shared" si="132"/>
        <v>SI</v>
      </c>
      <c r="AH957" t="str">
        <f t="shared" si="133"/>
        <v>SI</v>
      </c>
      <c r="AI957" t="str">
        <f t="shared" si="134"/>
        <v>SI</v>
      </c>
    </row>
    <row r="958" spans="6:35" ht="15.75" thickBot="1" x14ac:dyDescent="0.3">
      <c r="F958" s="499">
        <v>22</v>
      </c>
      <c r="G958" s="499">
        <v>22</v>
      </c>
      <c r="H958" s="498">
        <f t="shared" si="126"/>
        <v>0</v>
      </c>
      <c r="K958" s="498">
        <f t="shared" si="127"/>
        <v>0</v>
      </c>
      <c r="N958" s="498">
        <f t="shared" si="128"/>
        <v>0</v>
      </c>
      <c r="Q958" s="487">
        <f t="shared" si="129"/>
        <v>22</v>
      </c>
      <c r="W958">
        <f t="shared" si="130"/>
        <v>22</v>
      </c>
      <c r="Y958" s="497">
        <v>22</v>
      </c>
      <c r="Z958" s="497">
        <v>22</v>
      </c>
      <c r="AA958" s="491">
        <v>0</v>
      </c>
      <c r="AB958" s="490">
        <v>0</v>
      </c>
      <c r="AC958" s="489">
        <v>0</v>
      </c>
      <c r="AD958" s="488">
        <v>22</v>
      </c>
      <c r="AF958" t="str">
        <f t="shared" si="131"/>
        <v>SI</v>
      </c>
      <c r="AG958" t="str">
        <f t="shared" si="132"/>
        <v>SI</v>
      </c>
      <c r="AH958" t="str">
        <f t="shared" si="133"/>
        <v>SI</v>
      </c>
      <c r="AI958" t="str">
        <f t="shared" si="134"/>
        <v>SI</v>
      </c>
    </row>
    <row r="959" spans="6:35" ht="15.75" thickBot="1" x14ac:dyDescent="0.3">
      <c r="F959" s="499">
        <v>23</v>
      </c>
      <c r="G959" s="499">
        <v>22</v>
      </c>
      <c r="H959" s="498">
        <f t="shared" si="126"/>
        <v>0</v>
      </c>
      <c r="K959" s="498">
        <f t="shared" si="127"/>
        <v>0</v>
      </c>
      <c r="N959" s="498">
        <f t="shared" si="128"/>
        <v>0</v>
      </c>
      <c r="Q959" s="487">
        <f t="shared" si="129"/>
        <v>23</v>
      </c>
      <c r="W959">
        <f t="shared" si="130"/>
        <v>23</v>
      </c>
      <c r="Y959" s="497">
        <v>23</v>
      </c>
      <c r="Z959" s="497">
        <v>22</v>
      </c>
      <c r="AA959" s="491">
        <v>0</v>
      </c>
      <c r="AB959" s="490">
        <v>0</v>
      </c>
      <c r="AC959" s="489">
        <v>0</v>
      </c>
      <c r="AD959" s="488">
        <v>23</v>
      </c>
      <c r="AF959" t="str">
        <f t="shared" si="131"/>
        <v>SI</v>
      </c>
      <c r="AG959" t="str">
        <f t="shared" si="132"/>
        <v>SI</v>
      </c>
      <c r="AH959" t="str">
        <f t="shared" si="133"/>
        <v>SI</v>
      </c>
      <c r="AI959" t="str">
        <f t="shared" si="134"/>
        <v>SI</v>
      </c>
    </row>
    <row r="960" spans="6:35" ht="15.75" thickBot="1" x14ac:dyDescent="0.3">
      <c r="F960" s="499">
        <v>24</v>
      </c>
      <c r="G960" s="499">
        <v>22</v>
      </c>
      <c r="H960" s="498">
        <f t="shared" si="126"/>
        <v>0</v>
      </c>
      <c r="K960" s="498">
        <f t="shared" si="127"/>
        <v>0</v>
      </c>
      <c r="N960" s="498">
        <f t="shared" si="128"/>
        <v>0</v>
      </c>
      <c r="Q960" s="487">
        <f t="shared" si="129"/>
        <v>24</v>
      </c>
      <c r="W960">
        <f t="shared" si="130"/>
        <v>24</v>
      </c>
      <c r="Y960" s="497">
        <v>24</v>
      </c>
      <c r="Z960" s="497">
        <v>22</v>
      </c>
      <c r="AA960" s="491">
        <v>0</v>
      </c>
      <c r="AB960" s="490">
        <v>0</v>
      </c>
      <c r="AC960" s="489">
        <v>0</v>
      </c>
      <c r="AD960" s="488">
        <v>24</v>
      </c>
      <c r="AF960" t="str">
        <f t="shared" si="131"/>
        <v>SI</v>
      </c>
      <c r="AG960" t="str">
        <f t="shared" si="132"/>
        <v>SI</v>
      </c>
      <c r="AH960" t="str">
        <f t="shared" si="133"/>
        <v>SI</v>
      </c>
      <c r="AI960" t="str">
        <f t="shared" si="134"/>
        <v>SI</v>
      </c>
    </row>
    <row r="961" spans="6:35" ht="15.75" thickBot="1" x14ac:dyDescent="0.3">
      <c r="F961" s="499">
        <v>25</v>
      </c>
      <c r="G961" s="499">
        <v>22</v>
      </c>
      <c r="H961" s="498">
        <f t="shared" si="126"/>
        <v>0</v>
      </c>
      <c r="K961" s="498">
        <f t="shared" si="127"/>
        <v>0</v>
      </c>
      <c r="N961" s="498">
        <f t="shared" si="128"/>
        <v>0</v>
      </c>
      <c r="Q961" s="487">
        <f t="shared" si="129"/>
        <v>25</v>
      </c>
      <c r="W961">
        <f t="shared" si="130"/>
        <v>25</v>
      </c>
      <c r="Y961" s="497">
        <v>25</v>
      </c>
      <c r="Z961" s="497">
        <v>22</v>
      </c>
      <c r="AA961" s="491">
        <v>0</v>
      </c>
      <c r="AB961" s="490">
        <v>0</v>
      </c>
      <c r="AC961" s="489">
        <v>0</v>
      </c>
      <c r="AD961" s="488">
        <v>25</v>
      </c>
      <c r="AF961" t="str">
        <f t="shared" si="131"/>
        <v>SI</v>
      </c>
      <c r="AG961" t="str">
        <f t="shared" si="132"/>
        <v>SI</v>
      </c>
      <c r="AH961" t="str">
        <f t="shared" si="133"/>
        <v>SI</v>
      </c>
      <c r="AI961" t="str">
        <f t="shared" si="134"/>
        <v>SI</v>
      </c>
    </row>
    <row r="962" spans="6:35" ht="15.75" thickBot="1" x14ac:dyDescent="0.3">
      <c r="F962" s="499">
        <v>26</v>
      </c>
      <c r="G962" s="499">
        <v>22</v>
      </c>
      <c r="H962" s="498">
        <f t="shared" si="126"/>
        <v>0</v>
      </c>
      <c r="K962" s="498">
        <f t="shared" si="127"/>
        <v>0</v>
      </c>
      <c r="N962" s="498">
        <f t="shared" si="128"/>
        <v>0</v>
      </c>
      <c r="Q962" s="487">
        <f t="shared" si="129"/>
        <v>26</v>
      </c>
      <c r="W962">
        <f t="shared" si="130"/>
        <v>26</v>
      </c>
      <c r="Y962" s="497">
        <v>26</v>
      </c>
      <c r="Z962" s="497">
        <v>22</v>
      </c>
      <c r="AA962" s="491">
        <v>0</v>
      </c>
      <c r="AB962" s="490">
        <v>0</v>
      </c>
      <c r="AC962" s="489">
        <v>0</v>
      </c>
      <c r="AD962" s="488">
        <v>26</v>
      </c>
      <c r="AF962" t="str">
        <f t="shared" si="131"/>
        <v>SI</v>
      </c>
      <c r="AG962" t="str">
        <f t="shared" si="132"/>
        <v>SI</v>
      </c>
      <c r="AH962" t="str">
        <f t="shared" si="133"/>
        <v>SI</v>
      </c>
      <c r="AI962" t="str">
        <f t="shared" si="134"/>
        <v>SI</v>
      </c>
    </row>
    <row r="963" spans="6:35" ht="15.75" thickBot="1" x14ac:dyDescent="0.3">
      <c r="F963" s="499">
        <v>27</v>
      </c>
      <c r="G963" s="499">
        <v>22</v>
      </c>
      <c r="H963" s="498">
        <f t="shared" si="126"/>
        <v>0</v>
      </c>
      <c r="K963" s="498">
        <f t="shared" si="127"/>
        <v>0</v>
      </c>
      <c r="N963" s="498">
        <f t="shared" si="128"/>
        <v>0</v>
      </c>
      <c r="Q963" s="487">
        <f t="shared" si="129"/>
        <v>27</v>
      </c>
      <c r="W963">
        <f t="shared" si="130"/>
        <v>27</v>
      </c>
      <c r="Y963" s="497">
        <v>27</v>
      </c>
      <c r="Z963" s="497">
        <v>22</v>
      </c>
      <c r="AA963" s="491">
        <v>0</v>
      </c>
      <c r="AB963" s="490">
        <v>0</v>
      </c>
      <c r="AC963" s="489">
        <v>0</v>
      </c>
      <c r="AD963" s="488">
        <v>27</v>
      </c>
      <c r="AF963" t="str">
        <f t="shared" si="131"/>
        <v>SI</v>
      </c>
      <c r="AG963" t="str">
        <f t="shared" si="132"/>
        <v>SI</v>
      </c>
      <c r="AH963" t="str">
        <f t="shared" si="133"/>
        <v>SI</v>
      </c>
      <c r="AI963" t="str">
        <f t="shared" si="134"/>
        <v>SI</v>
      </c>
    </row>
    <row r="964" spans="6:35" ht="15.75" thickBot="1" x14ac:dyDescent="0.3">
      <c r="F964" s="499">
        <v>28</v>
      </c>
      <c r="G964" s="499">
        <v>22</v>
      </c>
      <c r="H964" s="498">
        <f t="shared" si="126"/>
        <v>0</v>
      </c>
      <c r="K964" s="498">
        <f t="shared" si="127"/>
        <v>0</v>
      </c>
      <c r="N964" s="498">
        <f t="shared" si="128"/>
        <v>0</v>
      </c>
      <c r="Q964" s="487">
        <f t="shared" si="129"/>
        <v>28</v>
      </c>
      <c r="W964">
        <f t="shared" si="130"/>
        <v>28</v>
      </c>
      <c r="Y964" s="497">
        <v>28</v>
      </c>
      <c r="Z964" s="497">
        <v>22</v>
      </c>
      <c r="AA964" s="491">
        <v>0</v>
      </c>
      <c r="AB964" s="490">
        <v>0</v>
      </c>
      <c r="AC964" s="489">
        <v>0</v>
      </c>
      <c r="AD964" s="488">
        <v>28</v>
      </c>
      <c r="AF964" t="str">
        <f t="shared" si="131"/>
        <v>SI</v>
      </c>
      <c r="AG964" t="str">
        <f t="shared" si="132"/>
        <v>SI</v>
      </c>
      <c r="AH964" t="str">
        <f t="shared" si="133"/>
        <v>SI</v>
      </c>
      <c r="AI964" t="str">
        <f t="shared" si="134"/>
        <v>SI</v>
      </c>
    </row>
    <row r="965" spans="6:35" ht="15.75" thickBot="1" x14ac:dyDescent="0.3">
      <c r="F965" s="499">
        <v>29</v>
      </c>
      <c r="G965" s="499">
        <v>22</v>
      </c>
      <c r="H965" s="498">
        <f t="shared" si="126"/>
        <v>0</v>
      </c>
      <c r="K965" s="498">
        <f t="shared" si="127"/>
        <v>0</v>
      </c>
      <c r="N965" s="498">
        <f t="shared" si="128"/>
        <v>0</v>
      </c>
      <c r="Q965" s="487">
        <f t="shared" si="129"/>
        <v>29</v>
      </c>
      <c r="W965">
        <f t="shared" si="130"/>
        <v>29</v>
      </c>
      <c r="Y965" s="497">
        <v>29</v>
      </c>
      <c r="Z965" s="497">
        <v>22</v>
      </c>
      <c r="AA965" s="491">
        <v>0</v>
      </c>
      <c r="AB965" s="490">
        <v>0</v>
      </c>
      <c r="AC965" s="489">
        <v>0</v>
      </c>
      <c r="AD965" s="488">
        <v>29</v>
      </c>
      <c r="AF965" t="str">
        <f t="shared" si="131"/>
        <v>SI</v>
      </c>
      <c r="AG965" t="str">
        <f t="shared" si="132"/>
        <v>SI</v>
      </c>
      <c r="AH965" t="str">
        <f t="shared" si="133"/>
        <v>SI</v>
      </c>
      <c r="AI965" t="str">
        <f t="shared" si="134"/>
        <v>SI</v>
      </c>
    </row>
    <row r="966" spans="6:35" ht="15.75" thickBot="1" x14ac:dyDescent="0.3">
      <c r="F966" s="499">
        <v>30</v>
      </c>
      <c r="G966" s="499">
        <v>22</v>
      </c>
      <c r="H966" s="498">
        <f t="shared" si="126"/>
        <v>0</v>
      </c>
      <c r="K966" s="498">
        <f t="shared" si="127"/>
        <v>0</v>
      </c>
      <c r="N966" s="498">
        <f t="shared" si="128"/>
        <v>0</v>
      </c>
      <c r="Q966" s="487">
        <f t="shared" si="129"/>
        <v>30</v>
      </c>
      <c r="W966">
        <f t="shared" si="130"/>
        <v>30</v>
      </c>
      <c r="Y966" s="497">
        <v>30</v>
      </c>
      <c r="Z966" s="497">
        <v>22</v>
      </c>
      <c r="AA966" s="491">
        <v>0</v>
      </c>
      <c r="AB966" s="490">
        <v>0</v>
      </c>
      <c r="AC966" s="489">
        <v>0</v>
      </c>
      <c r="AD966" s="488">
        <v>30</v>
      </c>
      <c r="AF966" t="str">
        <f t="shared" si="131"/>
        <v>SI</v>
      </c>
      <c r="AG966" t="str">
        <f t="shared" si="132"/>
        <v>SI</v>
      </c>
      <c r="AH966" t="str">
        <f t="shared" si="133"/>
        <v>SI</v>
      </c>
      <c r="AI966" t="str">
        <f t="shared" si="134"/>
        <v>SI</v>
      </c>
    </row>
    <row r="967" spans="6:35" ht="15.75" thickBot="1" x14ac:dyDescent="0.3">
      <c r="F967" s="499">
        <v>31</v>
      </c>
      <c r="G967" s="499">
        <v>22</v>
      </c>
      <c r="H967" s="498">
        <f t="shared" si="126"/>
        <v>0</v>
      </c>
      <c r="K967" s="498">
        <f t="shared" si="127"/>
        <v>0</v>
      </c>
      <c r="N967" s="498">
        <f t="shared" si="128"/>
        <v>0</v>
      </c>
      <c r="Q967" s="487">
        <f t="shared" si="129"/>
        <v>30</v>
      </c>
      <c r="W967">
        <f t="shared" si="130"/>
        <v>30</v>
      </c>
      <c r="Y967" s="497">
        <v>31</v>
      </c>
      <c r="Z967" s="497">
        <v>22</v>
      </c>
      <c r="AA967" s="491">
        <v>0</v>
      </c>
      <c r="AB967" s="490">
        <v>0</v>
      </c>
      <c r="AC967" s="489">
        <v>0</v>
      </c>
      <c r="AD967" s="488">
        <v>31</v>
      </c>
      <c r="AF967" t="str">
        <f t="shared" si="131"/>
        <v>SI</v>
      </c>
      <c r="AG967" t="str">
        <f t="shared" si="132"/>
        <v>SI</v>
      </c>
      <c r="AH967" t="str">
        <f t="shared" si="133"/>
        <v>SI</v>
      </c>
      <c r="AI967" t="str">
        <f t="shared" si="134"/>
        <v>NO</v>
      </c>
    </row>
    <row r="968" spans="6:35" ht="15.75" thickBot="1" x14ac:dyDescent="0.3">
      <c r="F968" s="499">
        <v>32</v>
      </c>
      <c r="G968" s="499">
        <v>22</v>
      </c>
      <c r="H968" s="498">
        <f t="shared" si="126"/>
        <v>0</v>
      </c>
      <c r="K968" s="498">
        <f t="shared" si="127"/>
        <v>0</v>
      </c>
      <c r="N968" s="498">
        <f t="shared" si="128"/>
        <v>0</v>
      </c>
      <c r="Q968" s="487">
        <f t="shared" si="129"/>
        <v>30</v>
      </c>
      <c r="W968">
        <f t="shared" si="130"/>
        <v>30</v>
      </c>
      <c r="Y968" s="497">
        <v>32</v>
      </c>
      <c r="Z968" s="497">
        <v>22</v>
      </c>
      <c r="AA968" s="491">
        <v>0</v>
      </c>
      <c r="AB968" s="490">
        <v>0</v>
      </c>
      <c r="AC968" s="489">
        <v>0</v>
      </c>
      <c r="AD968" s="488">
        <v>32</v>
      </c>
      <c r="AF968" t="str">
        <f t="shared" si="131"/>
        <v>SI</v>
      </c>
      <c r="AG968" t="str">
        <f t="shared" si="132"/>
        <v>SI</v>
      </c>
      <c r="AH968" t="str">
        <f t="shared" si="133"/>
        <v>SI</v>
      </c>
      <c r="AI968" t="str">
        <f t="shared" si="134"/>
        <v>NO</v>
      </c>
    </row>
    <row r="969" spans="6:35" ht="15.75" thickBot="1" x14ac:dyDescent="0.3">
      <c r="F969" s="499">
        <v>33</v>
      </c>
      <c r="G969" s="499">
        <v>22</v>
      </c>
      <c r="H969" s="498">
        <f t="shared" si="126"/>
        <v>0</v>
      </c>
      <c r="K969" s="498">
        <f t="shared" si="127"/>
        <v>0</v>
      </c>
      <c r="N969" s="498">
        <f t="shared" si="128"/>
        <v>0</v>
      </c>
      <c r="Q969" s="487">
        <f t="shared" si="129"/>
        <v>30</v>
      </c>
      <c r="W969">
        <f t="shared" si="130"/>
        <v>30</v>
      </c>
      <c r="Y969" s="497">
        <v>33</v>
      </c>
      <c r="Z969" s="497">
        <v>22</v>
      </c>
      <c r="AA969" s="491">
        <v>0</v>
      </c>
      <c r="AB969" s="490">
        <v>0</v>
      </c>
      <c r="AC969" s="489">
        <v>0</v>
      </c>
      <c r="AD969" s="488">
        <v>33</v>
      </c>
      <c r="AF969" t="str">
        <f t="shared" si="131"/>
        <v>SI</v>
      </c>
      <c r="AG969" t="str">
        <f t="shared" si="132"/>
        <v>SI</v>
      </c>
      <c r="AH969" t="str">
        <f t="shared" si="133"/>
        <v>SI</v>
      </c>
      <c r="AI969" t="str">
        <f t="shared" si="134"/>
        <v>NO</v>
      </c>
    </row>
    <row r="970" spans="6:35" ht="15.75" thickBot="1" x14ac:dyDescent="0.3">
      <c r="F970" s="496">
        <v>34</v>
      </c>
      <c r="G970" s="496">
        <v>22</v>
      </c>
      <c r="H970" s="495">
        <f t="shared" si="126"/>
        <v>0</v>
      </c>
      <c r="I970" s="494"/>
      <c r="J970" s="494"/>
      <c r="K970" s="495">
        <f t="shared" si="127"/>
        <v>0</v>
      </c>
      <c r="L970" s="494"/>
      <c r="M970" s="494"/>
      <c r="N970" s="495">
        <f t="shared" si="128"/>
        <v>0</v>
      </c>
      <c r="O970" s="494"/>
      <c r="P970" s="494"/>
      <c r="Q970" s="493">
        <f t="shared" si="129"/>
        <v>30</v>
      </c>
      <c r="W970">
        <f t="shared" si="130"/>
        <v>30</v>
      </c>
      <c r="Y970" s="497">
        <v>34</v>
      </c>
      <c r="Z970" s="497">
        <v>22</v>
      </c>
      <c r="AA970" s="491">
        <v>0</v>
      </c>
      <c r="AB970" s="490">
        <v>0</v>
      </c>
      <c r="AC970" s="489">
        <v>0</v>
      </c>
      <c r="AD970" s="488">
        <v>34</v>
      </c>
      <c r="AF970" t="str">
        <f t="shared" si="131"/>
        <v>SI</v>
      </c>
      <c r="AG970" t="str">
        <f t="shared" si="132"/>
        <v>SI</v>
      </c>
      <c r="AH970" t="str">
        <f t="shared" si="133"/>
        <v>SI</v>
      </c>
      <c r="AI970" t="str">
        <f t="shared" si="134"/>
        <v>NO</v>
      </c>
    </row>
    <row r="971" spans="6:35" ht="16.5" thickTop="1" thickBot="1" x14ac:dyDescent="0.3">
      <c r="F971" s="499">
        <v>0</v>
      </c>
      <c r="G971" s="499">
        <v>23</v>
      </c>
      <c r="H971" s="498">
        <f t="shared" ref="H971:H1034" si="135">IF(G971&lt;3,
IF(G971+F971&lt;=3,F971,3-G971),
0)</f>
        <v>0</v>
      </c>
      <c r="K971" s="498">
        <f t="shared" ref="K971:K1034" si="136">IF(AND(G971&gt;=3,G971&lt;15),
IF(G971+F971&lt;=15,F971,15-G971),
IF(AND(G971&lt;3,G971+F971&gt;3),IF(F971-H971&lt;=12,F971-H971,12),0) )</f>
        <v>0</v>
      </c>
      <c r="N971" s="498">
        <f t="shared" ref="N971:N1034" si="137">IF(AND(G971&gt;=15,G971&lt;20),
IF(G971+F971&lt;=20,F971,20-G971),
IF(AND(G971&lt;15,G971+F971&gt;15),       IF((F971-H971-K971)&lt;=5,   F971-H971-K971,5    ),0)  )</f>
        <v>0</v>
      </c>
      <c r="Q971" s="487">
        <f t="shared" ref="Q971:Q1034" si="138">IF(AND(G971&gt;=20),
IF(F971&gt;30,30,F971),
IF(AND(G971&lt;20,G971+F971&gt;20),IF((F971-H971-K971-N971)&gt;=(30-H971-K971-N971),30-H971-K971-N971,F971-H971-K971-N971),0))</f>
        <v>0</v>
      </c>
      <c r="W971">
        <f t="shared" ref="W971:W1034" si="139">SUM(H971+K971+N971+Q971)</f>
        <v>0</v>
      </c>
      <c r="Y971" s="497">
        <v>0</v>
      </c>
      <c r="Z971" s="497">
        <v>23</v>
      </c>
      <c r="AA971" s="491">
        <v>0</v>
      </c>
      <c r="AB971" s="490">
        <v>0</v>
      </c>
      <c r="AC971" s="489">
        <v>0</v>
      </c>
      <c r="AD971" s="488">
        <v>0</v>
      </c>
      <c r="AF971" t="str">
        <f t="shared" ref="AF971:AF1034" si="140">IF(AA971=H971,"SI","NO")</f>
        <v>SI</v>
      </c>
      <c r="AG971" t="str">
        <f t="shared" ref="AG971:AG1034" si="141">IF(K971=AB971,"SI","NO")</f>
        <v>SI</v>
      </c>
      <c r="AH971" t="str">
        <f t="shared" ref="AH971:AH1034" si="142">IF(N971=AC971,"SI","NO")</f>
        <v>SI</v>
      </c>
      <c r="AI971" t="str">
        <f t="shared" ref="AI971:AI1034" si="143">IF(Q971=AD971,"SI","NO")</f>
        <v>SI</v>
      </c>
    </row>
    <row r="972" spans="6:35" ht="15.75" thickBot="1" x14ac:dyDescent="0.3">
      <c r="F972" s="499">
        <v>1</v>
      </c>
      <c r="G972" s="499">
        <v>23</v>
      </c>
      <c r="H972" s="498">
        <f t="shared" si="135"/>
        <v>0</v>
      </c>
      <c r="K972" s="498">
        <f t="shared" si="136"/>
        <v>0</v>
      </c>
      <c r="N972" s="498">
        <f t="shared" si="137"/>
        <v>0</v>
      </c>
      <c r="Q972" s="487">
        <f t="shared" si="138"/>
        <v>1</v>
      </c>
      <c r="W972">
        <f t="shared" si="139"/>
        <v>1</v>
      </c>
      <c r="Y972" s="497">
        <v>1</v>
      </c>
      <c r="Z972" s="497">
        <v>23</v>
      </c>
      <c r="AA972" s="491">
        <v>0</v>
      </c>
      <c r="AB972" s="490">
        <v>1</v>
      </c>
      <c r="AC972" s="489">
        <v>0</v>
      </c>
      <c r="AD972" s="488">
        <v>0</v>
      </c>
      <c r="AF972" t="str">
        <f t="shared" si="140"/>
        <v>SI</v>
      </c>
      <c r="AG972" t="str">
        <f t="shared" si="141"/>
        <v>NO</v>
      </c>
      <c r="AH972" t="str">
        <f t="shared" si="142"/>
        <v>SI</v>
      </c>
      <c r="AI972" t="str">
        <f t="shared" si="143"/>
        <v>NO</v>
      </c>
    </row>
    <row r="973" spans="6:35" ht="15.75" thickBot="1" x14ac:dyDescent="0.3">
      <c r="F973" s="499">
        <v>2</v>
      </c>
      <c r="G973" s="499">
        <v>23</v>
      </c>
      <c r="H973" s="498">
        <f t="shared" si="135"/>
        <v>0</v>
      </c>
      <c r="K973" s="498">
        <f t="shared" si="136"/>
        <v>0</v>
      </c>
      <c r="N973" s="498">
        <f t="shared" si="137"/>
        <v>0</v>
      </c>
      <c r="Q973" s="487">
        <f t="shared" si="138"/>
        <v>2</v>
      </c>
      <c r="W973">
        <f t="shared" si="139"/>
        <v>2</v>
      </c>
      <c r="Y973" s="497">
        <v>2</v>
      </c>
      <c r="Z973" s="497">
        <v>23</v>
      </c>
      <c r="AA973" s="491">
        <v>0</v>
      </c>
      <c r="AB973" s="490">
        <v>2</v>
      </c>
      <c r="AC973" s="489">
        <v>0</v>
      </c>
      <c r="AD973" s="488">
        <v>0</v>
      </c>
      <c r="AF973" t="str">
        <f t="shared" si="140"/>
        <v>SI</v>
      </c>
      <c r="AG973" t="str">
        <f t="shared" si="141"/>
        <v>NO</v>
      </c>
      <c r="AH973" t="str">
        <f t="shared" si="142"/>
        <v>SI</v>
      </c>
      <c r="AI973" t="str">
        <f t="shared" si="143"/>
        <v>NO</v>
      </c>
    </row>
    <row r="974" spans="6:35" ht="15.75" thickBot="1" x14ac:dyDescent="0.3">
      <c r="F974" s="499">
        <v>3</v>
      </c>
      <c r="G974" s="499">
        <v>23</v>
      </c>
      <c r="H974" s="498">
        <f t="shared" si="135"/>
        <v>0</v>
      </c>
      <c r="K974" s="498">
        <f t="shared" si="136"/>
        <v>0</v>
      </c>
      <c r="N974" s="498">
        <f t="shared" si="137"/>
        <v>0</v>
      </c>
      <c r="Q974" s="487">
        <f t="shared" si="138"/>
        <v>3</v>
      </c>
      <c r="W974">
        <f t="shared" si="139"/>
        <v>3</v>
      </c>
      <c r="Y974" s="497">
        <v>3</v>
      </c>
      <c r="Z974" s="497">
        <v>23</v>
      </c>
      <c r="AA974" s="491">
        <v>0</v>
      </c>
      <c r="AB974" s="490">
        <v>3</v>
      </c>
      <c r="AC974" s="489">
        <v>0</v>
      </c>
      <c r="AD974" s="488">
        <v>0</v>
      </c>
      <c r="AF974" t="str">
        <f t="shared" si="140"/>
        <v>SI</v>
      </c>
      <c r="AG974" t="str">
        <f t="shared" si="141"/>
        <v>NO</v>
      </c>
      <c r="AH974" t="str">
        <f t="shared" si="142"/>
        <v>SI</v>
      </c>
      <c r="AI974" t="str">
        <f t="shared" si="143"/>
        <v>NO</v>
      </c>
    </row>
    <row r="975" spans="6:35" ht="15.75" thickBot="1" x14ac:dyDescent="0.3">
      <c r="F975" s="499">
        <v>4</v>
      </c>
      <c r="G975" s="499">
        <v>23</v>
      </c>
      <c r="H975" s="498">
        <f t="shared" si="135"/>
        <v>0</v>
      </c>
      <c r="K975" s="498">
        <f t="shared" si="136"/>
        <v>0</v>
      </c>
      <c r="N975" s="498">
        <f t="shared" si="137"/>
        <v>0</v>
      </c>
      <c r="Q975" s="487">
        <f t="shared" si="138"/>
        <v>4</v>
      </c>
      <c r="W975">
        <f t="shared" si="139"/>
        <v>4</v>
      </c>
      <c r="Y975" s="497">
        <v>4</v>
      </c>
      <c r="Z975" s="497">
        <v>23</v>
      </c>
      <c r="AA975" s="491">
        <v>0</v>
      </c>
      <c r="AB975" s="490">
        <v>0</v>
      </c>
      <c r="AC975" s="489">
        <v>0</v>
      </c>
      <c r="AD975" s="488">
        <v>4</v>
      </c>
      <c r="AF975" t="str">
        <f t="shared" si="140"/>
        <v>SI</v>
      </c>
      <c r="AG975" t="str">
        <f t="shared" si="141"/>
        <v>SI</v>
      </c>
      <c r="AH975" t="str">
        <f t="shared" si="142"/>
        <v>SI</v>
      </c>
      <c r="AI975" t="str">
        <f t="shared" si="143"/>
        <v>SI</v>
      </c>
    </row>
    <row r="976" spans="6:35" ht="15.75" thickBot="1" x14ac:dyDescent="0.3">
      <c r="F976" s="499">
        <v>5</v>
      </c>
      <c r="G976" s="499">
        <v>23</v>
      </c>
      <c r="H976" s="498">
        <f t="shared" si="135"/>
        <v>0</v>
      </c>
      <c r="K976" s="498">
        <f t="shared" si="136"/>
        <v>0</v>
      </c>
      <c r="N976" s="498">
        <f t="shared" si="137"/>
        <v>0</v>
      </c>
      <c r="Q976" s="487">
        <f t="shared" si="138"/>
        <v>5</v>
      </c>
      <c r="W976">
        <f t="shared" si="139"/>
        <v>5</v>
      </c>
      <c r="Y976" s="497">
        <v>5</v>
      </c>
      <c r="Z976" s="497">
        <v>23</v>
      </c>
      <c r="AA976" s="491">
        <v>0</v>
      </c>
      <c r="AB976" s="490">
        <v>0</v>
      </c>
      <c r="AC976" s="489">
        <v>0</v>
      </c>
      <c r="AD976" s="488">
        <v>5</v>
      </c>
      <c r="AF976" t="str">
        <f t="shared" si="140"/>
        <v>SI</v>
      </c>
      <c r="AG976" t="str">
        <f t="shared" si="141"/>
        <v>SI</v>
      </c>
      <c r="AH976" t="str">
        <f t="shared" si="142"/>
        <v>SI</v>
      </c>
      <c r="AI976" t="str">
        <f t="shared" si="143"/>
        <v>SI</v>
      </c>
    </row>
    <row r="977" spans="6:35" ht="15.75" thickBot="1" x14ac:dyDescent="0.3">
      <c r="F977" s="499">
        <v>6</v>
      </c>
      <c r="G977" s="499">
        <v>23</v>
      </c>
      <c r="H977" s="498">
        <f t="shared" si="135"/>
        <v>0</v>
      </c>
      <c r="K977" s="498">
        <f t="shared" si="136"/>
        <v>0</v>
      </c>
      <c r="N977" s="498">
        <f t="shared" si="137"/>
        <v>0</v>
      </c>
      <c r="Q977" s="487">
        <f t="shared" si="138"/>
        <v>6</v>
      </c>
      <c r="W977">
        <f t="shared" si="139"/>
        <v>6</v>
      </c>
      <c r="Y977" s="497">
        <v>6</v>
      </c>
      <c r="Z977" s="497">
        <v>23</v>
      </c>
      <c r="AA977" s="491">
        <v>0</v>
      </c>
      <c r="AB977" s="490">
        <v>0</v>
      </c>
      <c r="AC977" s="489">
        <v>0</v>
      </c>
      <c r="AD977" s="488">
        <v>6</v>
      </c>
      <c r="AF977" t="str">
        <f t="shared" si="140"/>
        <v>SI</v>
      </c>
      <c r="AG977" t="str">
        <f t="shared" si="141"/>
        <v>SI</v>
      </c>
      <c r="AH977" t="str">
        <f t="shared" si="142"/>
        <v>SI</v>
      </c>
      <c r="AI977" t="str">
        <f t="shared" si="143"/>
        <v>SI</v>
      </c>
    </row>
    <row r="978" spans="6:35" ht="15.75" thickBot="1" x14ac:dyDescent="0.3">
      <c r="F978" s="499">
        <v>7</v>
      </c>
      <c r="G978" s="499">
        <v>23</v>
      </c>
      <c r="H978" s="498">
        <f t="shared" si="135"/>
        <v>0</v>
      </c>
      <c r="K978" s="498">
        <f t="shared" si="136"/>
        <v>0</v>
      </c>
      <c r="N978" s="498">
        <f t="shared" si="137"/>
        <v>0</v>
      </c>
      <c r="Q978" s="487">
        <f t="shared" si="138"/>
        <v>7</v>
      </c>
      <c r="W978">
        <f t="shared" si="139"/>
        <v>7</v>
      </c>
      <c r="Y978" s="497">
        <v>7</v>
      </c>
      <c r="Z978" s="497">
        <v>23</v>
      </c>
      <c r="AA978" s="491">
        <v>0</v>
      </c>
      <c r="AB978" s="490">
        <v>0</v>
      </c>
      <c r="AC978" s="489">
        <v>0</v>
      </c>
      <c r="AD978" s="488">
        <v>7</v>
      </c>
      <c r="AF978" t="str">
        <f t="shared" si="140"/>
        <v>SI</v>
      </c>
      <c r="AG978" t="str">
        <f t="shared" si="141"/>
        <v>SI</v>
      </c>
      <c r="AH978" t="str">
        <f t="shared" si="142"/>
        <v>SI</v>
      </c>
      <c r="AI978" t="str">
        <f t="shared" si="143"/>
        <v>SI</v>
      </c>
    </row>
    <row r="979" spans="6:35" ht="15.75" thickBot="1" x14ac:dyDescent="0.3">
      <c r="F979" s="499">
        <v>8</v>
      </c>
      <c r="G979" s="499">
        <v>23</v>
      </c>
      <c r="H979" s="498">
        <f t="shared" si="135"/>
        <v>0</v>
      </c>
      <c r="K979" s="498">
        <f t="shared" si="136"/>
        <v>0</v>
      </c>
      <c r="N979" s="498">
        <f t="shared" si="137"/>
        <v>0</v>
      </c>
      <c r="Q979" s="487">
        <f t="shared" si="138"/>
        <v>8</v>
      </c>
      <c r="W979">
        <f t="shared" si="139"/>
        <v>8</v>
      </c>
      <c r="Y979" s="497">
        <v>8</v>
      </c>
      <c r="Z979" s="497">
        <v>23</v>
      </c>
      <c r="AA979" s="491">
        <v>0</v>
      </c>
      <c r="AB979" s="490">
        <v>0</v>
      </c>
      <c r="AC979" s="489">
        <v>0</v>
      </c>
      <c r="AD979" s="488">
        <v>8</v>
      </c>
      <c r="AF979" t="str">
        <f t="shared" si="140"/>
        <v>SI</v>
      </c>
      <c r="AG979" t="str">
        <f t="shared" si="141"/>
        <v>SI</v>
      </c>
      <c r="AH979" t="str">
        <f t="shared" si="142"/>
        <v>SI</v>
      </c>
      <c r="AI979" t="str">
        <f t="shared" si="143"/>
        <v>SI</v>
      </c>
    </row>
    <row r="980" spans="6:35" ht="15.75" thickBot="1" x14ac:dyDescent="0.3">
      <c r="F980" s="499">
        <v>9</v>
      </c>
      <c r="G980" s="499">
        <v>23</v>
      </c>
      <c r="H980" s="498">
        <f t="shared" si="135"/>
        <v>0</v>
      </c>
      <c r="K980" s="498">
        <f t="shared" si="136"/>
        <v>0</v>
      </c>
      <c r="N980" s="498">
        <f t="shared" si="137"/>
        <v>0</v>
      </c>
      <c r="Q980" s="487">
        <f t="shared" si="138"/>
        <v>9</v>
      </c>
      <c r="W980">
        <f t="shared" si="139"/>
        <v>9</v>
      </c>
      <c r="Y980" s="497">
        <v>9</v>
      </c>
      <c r="Z980" s="497">
        <v>23</v>
      </c>
      <c r="AA980" s="491">
        <v>0</v>
      </c>
      <c r="AB980" s="490">
        <v>0</v>
      </c>
      <c r="AC980" s="489">
        <v>0</v>
      </c>
      <c r="AD980" s="488">
        <v>9</v>
      </c>
      <c r="AF980" t="str">
        <f t="shared" si="140"/>
        <v>SI</v>
      </c>
      <c r="AG980" t="str">
        <f t="shared" si="141"/>
        <v>SI</v>
      </c>
      <c r="AH980" t="str">
        <f t="shared" si="142"/>
        <v>SI</v>
      </c>
      <c r="AI980" t="str">
        <f t="shared" si="143"/>
        <v>SI</v>
      </c>
    </row>
    <row r="981" spans="6:35" ht="15.75" thickBot="1" x14ac:dyDescent="0.3">
      <c r="F981" s="499">
        <v>10</v>
      </c>
      <c r="G981" s="499">
        <v>23</v>
      </c>
      <c r="H981" s="498">
        <f t="shared" si="135"/>
        <v>0</v>
      </c>
      <c r="K981" s="498">
        <f t="shared" si="136"/>
        <v>0</v>
      </c>
      <c r="N981" s="498">
        <f t="shared" si="137"/>
        <v>0</v>
      </c>
      <c r="Q981" s="487">
        <f t="shared" si="138"/>
        <v>10</v>
      </c>
      <c r="W981">
        <f t="shared" si="139"/>
        <v>10</v>
      </c>
      <c r="Y981" s="497">
        <v>10</v>
      </c>
      <c r="Z981" s="497">
        <v>23</v>
      </c>
      <c r="AA981" s="491">
        <v>0</v>
      </c>
      <c r="AB981" s="490">
        <v>0</v>
      </c>
      <c r="AC981" s="489">
        <v>0</v>
      </c>
      <c r="AD981" s="488">
        <v>10</v>
      </c>
      <c r="AF981" t="str">
        <f t="shared" si="140"/>
        <v>SI</v>
      </c>
      <c r="AG981" t="str">
        <f t="shared" si="141"/>
        <v>SI</v>
      </c>
      <c r="AH981" t="str">
        <f t="shared" si="142"/>
        <v>SI</v>
      </c>
      <c r="AI981" t="str">
        <f t="shared" si="143"/>
        <v>SI</v>
      </c>
    </row>
    <row r="982" spans="6:35" ht="15.75" thickBot="1" x14ac:dyDescent="0.3">
      <c r="F982" s="499">
        <v>11</v>
      </c>
      <c r="G982" s="499">
        <v>23</v>
      </c>
      <c r="H982" s="498">
        <f t="shared" si="135"/>
        <v>0</v>
      </c>
      <c r="K982" s="498">
        <f t="shared" si="136"/>
        <v>0</v>
      </c>
      <c r="N982" s="498">
        <f t="shared" si="137"/>
        <v>0</v>
      </c>
      <c r="Q982" s="487">
        <f t="shared" si="138"/>
        <v>11</v>
      </c>
      <c r="W982">
        <f t="shared" si="139"/>
        <v>11</v>
      </c>
      <c r="Y982" s="497">
        <v>11</v>
      </c>
      <c r="Z982" s="497">
        <v>23</v>
      </c>
      <c r="AA982" s="491">
        <v>0</v>
      </c>
      <c r="AB982" s="490">
        <v>0</v>
      </c>
      <c r="AC982" s="489">
        <v>0</v>
      </c>
      <c r="AD982" s="488">
        <v>11</v>
      </c>
      <c r="AF982" t="str">
        <f t="shared" si="140"/>
        <v>SI</v>
      </c>
      <c r="AG982" t="str">
        <f t="shared" si="141"/>
        <v>SI</v>
      </c>
      <c r="AH982" t="str">
        <f t="shared" si="142"/>
        <v>SI</v>
      </c>
      <c r="AI982" t="str">
        <f t="shared" si="143"/>
        <v>SI</v>
      </c>
    </row>
    <row r="983" spans="6:35" ht="15.75" thickBot="1" x14ac:dyDescent="0.3">
      <c r="F983" s="499">
        <v>12</v>
      </c>
      <c r="G983" s="499">
        <v>23</v>
      </c>
      <c r="H983" s="498">
        <f t="shared" si="135"/>
        <v>0</v>
      </c>
      <c r="K983" s="498">
        <f t="shared" si="136"/>
        <v>0</v>
      </c>
      <c r="N983" s="498">
        <f t="shared" si="137"/>
        <v>0</v>
      </c>
      <c r="Q983" s="487">
        <f t="shared" si="138"/>
        <v>12</v>
      </c>
      <c r="W983">
        <f t="shared" si="139"/>
        <v>12</v>
      </c>
      <c r="Y983" s="497">
        <v>12</v>
      </c>
      <c r="Z983" s="497">
        <v>23</v>
      </c>
      <c r="AA983" s="491">
        <v>0</v>
      </c>
      <c r="AB983" s="490">
        <v>0</v>
      </c>
      <c r="AC983" s="489">
        <v>0</v>
      </c>
      <c r="AD983" s="488">
        <v>12</v>
      </c>
      <c r="AF983" t="str">
        <f t="shared" si="140"/>
        <v>SI</v>
      </c>
      <c r="AG983" t="str">
        <f t="shared" si="141"/>
        <v>SI</v>
      </c>
      <c r="AH983" t="str">
        <f t="shared" si="142"/>
        <v>SI</v>
      </c>
      <c r="AI983" t="str">
        <f t="shared" si="143"/>
        <v>SI</v>
      </c>
    </row>
    <row r="984" spans="6:35" ht="15.75" thickBot="1" x14ac:dyDescent="0.3">
      <c r="F984" s="499">
        <v>13</v>
      </c>
      <c r="G984" s="499">
        <v>23</v>
      </c>
      <c r="H984" s="498">
        <f t="shared" si="135"/>
        <v>0</v>
      </c>
      <c r="K984" s="498">
        <f t="shared" si="136"/>
        <v>0</v>
      </c>
      <c r="N984" s="498">
        <f t="shared" si="137"/>
        <v>0</v>
      </c>
      <c r="Q984" s="487">
        <f t="shared" si="138"/>
        <v>13</v>
      </c>
      <c r="W984">
        <f t="shared" si="139"/>
        <v>13</v>
      </c>
      <c r="Y984" s="497">
        <v>13</v>
      </c>
      <c r="Z984" s="497">
        <v>23</v>
      </c>
      <c r="AA984" s="491">
        <v>0</v>
      </c>
      <c r="AB984" s="490">
        <v>0</v>
      </c>
      <c r="AC984" s="489">
        <v>0</v>
      </c>
      <c r="AD984" s="488">
        <v>13</v>
      </c>
      <c r="AF984" t="str">
        <f t="shared" si="140"/>
        <v>SI</v>
      </c>
      <c r="AG984" t="str">
        <f t="shared" si="141"/>
        <v>SI</v>
      </c>
      <c r="AH984" t="str">
        <f t="shared" si="142"/>
        <v>SI</v>
      </c>
      <c r="AI984" t="str">
        <f t="shared" si="143"/>
        <v>SI</v>
      </c>
    </row>
    <row r="985" spans="6:35" ht="15.75" thickBot="1" x14ac:dyDescent="0.3">
      <c r="F985" s="499">
        <v>14</v>
      </c>
      <c r="G985" s="499">
        <v>23</v>
      </c>
      <c r="H985" s="498">
        <f t="shared" si="135"/>
        <v>0</v>
      </c>
      <c r="K985" s="498">
        <f t="shared" si="136"/>
        <v>0</v>
      </c>
      <c r="N985" s="498">
        <f t="shared" si="137"/>
        <v>0</v>
      </c>
      <c r="Q985" s="487">
        <f t="shared" si="138"/>
        <v>14</v>
      </c>
      <c r="W985">
        <f t="shared" si="139"/>
        <v>14</v>
      </c>
      <c r="Y985" s="497">
        <v>14</v>
      </c>
      <c r="Z985" s="497">
        <v>23</v>
      </c>
      <c r="AA985" s="491">
        <v>0</v>
      </c>
      <c r="AB985" s="490">
        <v>0</v>
      </c>
      <c r="AC985" s="489">
        <v>0</v>
      </c>
      <c r="AD985" s="488">
        <v>14</v>
      </c>
      <c r="AF985" t="str">
        <f t="shared" si="140"/>
        <v>SI</v>
      </c>
      <c r="AG985" t="str">
        <f t="shared" si="141"/>
        <v>SI</v>
      </c>
      <c r="AH985" t="str">
        <f t="shared" si="142"/>
        <v>SI</v>
      </c>
      <c r="AI985" t="str">
        <f t="shared" si="143"/>
        <v>SI</v>
      </c>
    </row>
    <row r="986" spans="6:35" ht="15.75" thickBot="1" x14ac:dyDescent="0.3">
      <c r="F986" s="499">
        <v>15</v>
      </c>
      <c r="G986" s="499">
        <v>23</v>
      </c>
      <c r="H986" s="498">
        <f t="shared" si="135"/>
        <v>0</v>
      </c>
      <c r="K986" s="498">
        <f t="shared" si="136"/>
        <v>0</v>
      </c>
      <c r="N986" s="498">
        <f t="shared" si="137"/>
        <v>0</v>
      </c>
      <c r="Q986" s="487">
        <f t="shared" si="138"/>
        <v>15</v>
      </c>
      <c r="W986">
        <f t="shared" si="139"/>
        <v>15</v>
      </c>
      <c r="Y986" s="497">
        <v>15</v>
      </c>
      <c r="Z986" s="497">
        <v>23</v>
      </c>
      <c r="AA986" s="491">
        <v>0</v>
      </c>
      <c r="AB986" s="490">
        <v>0</v>
      </c>
      <c r="AC986" s="489">
        <v>0</v>
      </c>
      <c r="AD986" s="488">
        <v>15</v>
      </c>
      <c r="AF986" t="str">
        <f t="shared" si="140"/>
        <v>SI</v>
      </c>
      <c r="AG986" t="str">
        <f t="shared" si="141"/>
        <v>SI</v>
      </c>
      <c r="AH986" t="str">
        <f t="shared" si="142"/>
        <v>SI</v>
      </c>
      <c r="AI986" t="str">
        <f t="shared" si="143"/>
        <v>SI</v>
      </c>
    </row>
    <row r="987" spans="6:35" ht="15.75" thickBot="1" x14ac:dyDescent="0.3">
      <c r="F987" s="499">
        <v>16</v>
      </c>
      <c r="G987" s="499">
        <v>23</v>
      </c>
      <c r="H987" s="498">
        <f t="shared" si="135"/>
        <v>0</v>
      </c>
      <c r="K987" s="498">
        <f t="shared" si="136"/>
        <v>0</v>
      </c>
      <c r="N987" s="498">
        <f t="shared" si="137"/>
        <v>0</v>
      </c>
      <c r="Q987" s="487">
        <f t="shared" si="138"/>
        <v>16</v>
      </c>
      <c r="W987">
        <f t="shared" si="139"/>
        <v>16</v>
      </c>
      <c r="Y987" s="497">
        <v>16</v>
      </c>
      <c r="Z987" s="497">
        <v>23</v>
      </c>
      <c r="AA987" s="491">
        <v>0</v>
      </c>
      <c r="AB987" s="490">
        <v>0</v>
      </c>
      <c r="AC987" s="489">
        <v>0</v>
      </c>
      <c r="AD987" s="488">
        <v>16</v>
      </c>
      <c r="AF987" t="str">
        <f t="shared" si="140"/>
        <v>SI</v>
      </c>
      <c r="AG987" t="str">
        <f t="shared" si="141"/>
        <v>SI</v>
      </c>
      <c r="AH987" t="str">
        <f t="shared" si="142"/>
        <v>SI</v>
      </c>
      <c r="AI987" t="str">
        <f t="shared" si="143"/>
        <v>SI</v>
      </c>
    </row>
    <row r="988" spans="6:35" ht="15.75" thickBot="1" x14ac:dyDescent="0.3">
      <c r="F988" s="499">
        <v>17</v>
      </c>
      <c r="G988" s="499">
        <v>23</v>
      </c>
      <c r="H988" s="498">
        <f t="shared" si="135"/>
        <v>0</v>
      </c>
      <c r="K988" s="498">
        <f t="shared" si="136"/>
        <v>0</v>
      </c>
      <c r="N988" s="498">
        <f t="shared" si="137"/>
        <v>0</v>
      </c>
      <c r="Q988" s="487">
        <f t="shared" si="138"/>
        <v>17</v>
      </c>
      <c r="W988">
        <f t="shared" si="139"/>
        <v>17</v>
      </c>
      <c r="Y988" s="497">
        <v>17</v>
      </c>
      <c r="Z988" s="497">
        <v>23</v>
      </c>
      <c r="AA988" s="491">
        <v>0</v>
      </c>
      <c r="AB988" s="490">
        <v>0</v>
      </c>
      <c r="AC988" s="489">
        <v>0</v>
      </c>
      <c r="AD988" s="488">
        <v>17</v>
      </c>
      <c r="AF988" t="str">
        <f t="shared" si="140"/>
        <v>SI</v>
      </c>
      <c r="AG988" t="str">
        <f t="shared" si="141"/>
        <v>SI</v>
      </c>
      <c r="AH988" t="str">
        <f t="shared" si="142"/>
        <v>SI</v>
      </c>
      <c r="AI988" t="str">
        <f t="shared" si="143"/>
        <v>SI</v>
      </c>
    </row>
    <row r="989" spans="6:35" ht="15.75" thickBot="1" x14ac:dyDescent="0.3">
      <c r="F989" s="499">
        <v>18</v>
      </c>
      <c r="G989" s="499">
        <v>23</v>
      </c>
      <c r="H989" s="498">
        <f t="shared" si="135"/>
        <v>0</v>
      </c>
      <c r="K989" s="498">
        <f t="shared" si="136"/>
        <v>0</v>
      </c>
      <c r="N989" s="498">
        <f t="shared" si="137"/>
        <v>0</v>
      </c>
      <c r="Q989" s="487">
        <f t="shared" si="138"/>
        <v>18</v>
      </c>
      <c r="W989">
        <f t="shared" si="139"/>
        <v>18</v>
      </c>
      <c r="Y989" s="497">
        <v>18</v>
      </c>
      <c r="Z989" s="497">
        <v>23</v>
      </c>
      <c r="AA989" s="491">
        <v>0</v>
      </c>
      <c r="AB989" s="490">
        <v>0</v>
      </c>
      <c r="AC989" s="489">
        <v>0</v>
      </c>
      <c r="AD989" s="488">
        <v>18</v>
      </c>
      <c r="AF989" t="str">
        <f t="shared" si="140"/>
        <v>SI</v>
      </c>
      <c r="AG989" t="str">
        <f t="shared" si="141"/>
        <v>SI</v>
      </c>
      <c r="AH989" t="str">
        <f t="shared" si="142"/>
        <v>SI</v>
      </c>
      <c r="AI989" t="str">
        <f t="shared" si="143"/>
        <v>SI</v>
      </c>
    </row>
    <row r="990" spans="6:35" ht="15.75" thickBot="1" x14ac:dyDescent="0.3">
      <c r="F990" s="499">
        <v>19</v>
      </c>
      <c r="G990" s="499">
        <v>23</v>
      </c>
      <c r="H990" s="498">
        <f t="shared" si="135"/>
        <v>0</v>
      </c>
      <c r="K990" s="498">
        <f t="shared" si="136"/>
        <v>0</v>
      </c>
      <c r="N990" s="498">
        <f t="shared" si="137"/>
        <v>0</v>
      </c>
      <c r="Q990" s="487">
        <f t="shared" si="138"/>
        <v>19</v>
      </c>
      <c r="W990">
        <f t="shared" si="139"/>
        <v>19</v>
      </c>
      <c r="Y990" s="497">
        <v>19</v>
      </c>
      <c r="Z990" s="497">
        <v>23</v>
      </c>
      <c r="AA990" s="491">
        <v>0</v>
      </c>
      <c r="AB990" s="490">
        <v>0</v>
      </c>
      <c r="AC990" s="489">
        <v>0</v>
      </c>
      <c r="AD990" s="488">
        <v>19</v>
      </c>
      <c r="AF990" t="str">
        <f t="shared" si="140"/>
        <v>SI</v>
      </c>
      <c r="AG990" t="str">
        <f t="shared" si="141"/>
        <v>SI</v>
      </c>
      <c r="AH990" t="str">
        <f t="shared" si="142"/>
        <v>SI</v>
      </c>
      <c r="AI990" t="str">
        <f t="shared" si="143"/>
        <v>SI</v>
      </c>
    </row>
    <row r="991" spans="6:35" ht="15.75" thickBot="1" x14ac:dyDescent="0.3">
      <c r="F991" s="499">
        <v>20</v>
      </c>
      <c r="G991" s="499">
        <v>23</v>
      </c>
      <c r="H991" s="498">
        <f t="shared" si="135"/>
        <v>0</v>
      </c>
      <c r="K991" s="498">
        <f t="shared" si="136"/>
        <v>0</v>
      </c>
      <c r="N991" s="498">
        <f t="shared" si="137"/>
        <v>0</v>
      </c>
      <c r="Q991" s="487">
        <f t="shared" si="138"/>
        <v>20</v>
      </c>
      <c r="W991">
        <f t="shared" si="139"/>
        <v>20</v>
      </c>
      <c r="Y991" s="497">
        <v>20</v>
      </c>
      <c r="Z991" s="497">
        <v>23</v>
      </c>
      <c r="AA991" s="491">
        <v>0</v>
      </c>
      <c r="AB991" s="490">
        <v>0</v>
      </c>
      <c r="AC991" s="489">
        <v>0</v>
      </c>
      <c r="AD991" s="488">
        <v>20</v>
      </c>
      <c r="AF991" t="str">
        <f t="shared" si="140"/>
        <v>SI</v>
      </c>
      <c r="AG991" t="str">
        <f t="shared" si="141"/>
        <v>SI</v>
      </c>
      <c r="AH991" t="str">
        <f t="shared" si="142"/>
        <v>SI</v>
      </c>
      <c r="AI991" t="str">
        <f t="shared" si="143"/>
        <v>SI</v>
      </c>
    </row>
    <row r="992" spans="6:35" ht="15.75" thickBot="1" x14ac:dyDescent="0.3">
      <c r="F992" s="499">
        <v>21</v>
      </c>
      <c r="G992" s="499">
        <v>23</v>
      </c>
      <c r="H992" s="498">
        <f t="shared" si="135"/>
        <v>0</v>
      </c>
      <c r="K992" s="498">
        <f t="shared" si="136"/>
        <v>0</v>
      </c>
      <c r="N992" s="498">
        <f t="shared" si="137"/>
        <v>0</v>
      </c>
      <c r="Q992" s="487">
        <f t="shared" si="138"/>
        <v>21</v>
      </c>
      <c r="W992">
        <f t="shared" si="139"/>
        <v>21</v>
      </c>
      <c r="Y992" s="497">
        <v>21</v>
      </c>
      <c r="Z992" s="497">
        <v>23</v>
      </c>
      <c r="AA992" s="491">
        <v>0</v>
      </c>
      <c r="AB992" s="490">
        <v>0</v>
      </c>
      <c r="AC992" s="489">
        <v>0</v>
      </c>
      <c r="AD992" s="488">
        <v>21</v>
      </c>
      <c r="AF992" t="str">
        <f t="shared" si="140"/>
        <v>SI</v>
      </c>
      <c r="AG992" t="str">
        <f t="shared" si="141"/>
        <v>SI</v>
      </c>
      <c r="AH992" t="str">
        <f t="shared" si="142"/>
        <v>SI</v>
      </c>
      <c r="AI992" t="str">
        <f t="shared" si="143"/>
        <v>SI</v>
      </c>
    </row>
    <row r="993" spans="6:35" ht="15.75" thickBot="1" x14ac:dyDescent="0.3">
      <c r="F993" s="499">
        <v>22</v>
      </c>
      <c r="G993" s="499">
        <v>23</v>
      </c>
      <c r="H993" s="498">
        <f t="shared" si="135"/>
        <v>0</v>
      </c>
      <c r="K993" s="498">
        <f t="shared" si="136"/>
        <v>0</v>
      </c>
      <c r="N993" s="498">
        <f t="shared" si="137"/>
        <v>0</v>
      </c>
      <c r="Q993" s="487">
        <f t="shared" si="138"/>
        <v>22</v>
      </c>
      <c r="W993">
        <f t="shared" si="139"/>
        <v>22</v>
      </c>
      <c r="Y993" s="497">
        <v>22</v>
      </c>
      <c r="Z993" s="497">
        <v>23</v>
      </c>
      <c r="AA993" s="491">
        <v>0</v>
      </c>
      <c r="AB993" s="490">
        <v>0</v>
      </c>
      <c r="AC993" s="489">
        <v>0</v>
      </c>
      <c r="AD993" s="488">
        <v>22</v>
      </c>
      <c r="AF993" t="str">
        <f t="shared" si="140"/>
        <v>SI</v>
      </c>
      <c r="AG993" t="str">
        <f t="shared" si="141"/>
        <v>SI</v>
      </c>
      <c r="AH993" t="str">
        <f t="shared" si="142"/>
        <v>SI</v>
      </c>
      <c r="AI993" t="str">
        <f t="shared" si="143"/>
        <v>SI</v>
      </c>
    </row>
    <row r="994" spans="6:35" ht="15.75" thickBot="1" x14ac:dyDescent="0.3">
      <c r="F994" s="499">
        <v>23</v>
      </c>
      <c r="G994" s="499">
        <v>23</v>
      </c>
      <c r="H994" s="498">
        <f t="shared" si="135"/>
        <v>0</v>
      </c>
      <c r="K994" s="498">
        <f t="shared" si="136"/>
        <v>0</v>
      </c>
      <c r="N994" s="498">
        <f t="shared" si="137"/>
        <v>0</v>
      </c>
      <c r="Q994" s="487">
        <f t="shared" si="138"/>
        <v>23</v>
      </c>
      <c r="W994">
        <f t="shared" si="139"/>
        <v>23</v>
      </c>
      <c r="Y994" s="497">
        <v>23</v>
      </c>
      <c r="Z994" s="497">
        <v>23</v>
      </c>
      <c r="AA994" s="491">
        <v>0</v>
      </c>
      <c r="AB994" s="490">
        <v>0</v>
      </c>
      <c r="AC994" s="489">
        <v>0</v>
      </c>
      <c r="AD994" s="488">
        <v>23</v>
      </c>
      <c r="AF994" t="str">
        <f t="shared" si="140"/>
        <v>SI</v>
      </c>
      <c r="AG994" t="str">
        <f t="shared" si="141"/>
        <v>SI</v>
      </c>
      <c r="AH994" t="str">
        <f t="shared" si="142"/>
        <v>SI</v>
      </c>
      <c r="AI994" t="str">
        <f t="shared" si="143"/>
        <v>SI</v>
      </c>
    </row>
    <row r="995" spans="6:35" ht="15.75" thickBot="1" x14ac:dyDescent="0.3">
      <c r="F995" s="499">
        <v>24</v>
      </c>
      <c r="G995" s="499">
        <v>23</v>
      </c>
      <c r="H995" s="498">
        <f t="shared" si="135"/>
        <v>0</v>
      </c>
      <c r="K995" s="498">
        <f t="shared" si="136"/>
        <v>0</v>
      </c>
      <c r="N995" s="498">
        <f t="shared" si="137"/>
        <v>0</v>
      </c>
      <c r="Q995" s="487">
        <f t="shared" si="138"/>
        <v>24</v>
      </c>
      <c r="W995">
        <f t="shared" si="139"/>
        <v>24</v>
      </c>
      <c r="Y995" s="497">
        <v>24</v>
      </c>
      <c r="Z995" s="497">
        <v>23</v>
      </c>
      <c r="AA995" s="491">
        <v>0</v>
      </c>
      <c r="AB995" s="490">
        <v>0</v>
      </c>
      <c r="AC995" s="489">
        <v>0</v>
      </c>
      <c r="AD995" s="488">
        <v>24</v>
      </c>
      <c r="AF995" t="str">
        <f t="shared" si="140"/>
        <v>SI</v>
      </c>
      <c r="AG995" t="str">
        <f t="shared" si="141"/>
        <v>SI</v>
      </c>
      <c r="AH995" t="str">
        <f t="shared" si="142"/>
        <v>SI</v>
      </c>
      <c r="AI995" t="str">
        <f t="shared" si="143"/>
        <v>SI</v>
      </c>
    </row>
    <row r="996" spans="6:35" ht="15.75" thickBot="1" x14ac:dyDescent="0.3">
      <c r="F996" s="499">
        <v>25</v>
      </c>
      <c r="G996" s="499">
        <v>23</v>
      </c>
      <c r="H996" s="498">
        <f t="shared" si="135"/>
        <v>0</v>
      </c>
      <c r="K996" s="498">
        <f t="shared" si="136"/>
        <v>0</v>
      </c>
      <c r="N996" s="498">
        <f t="shared" si="137"/>
        <v>0</v>
      </c>
      <c r="Q996" s="487">
        <f t="shared" si="138"/>
        <v>25</v>
      </c>
      <c r="W996">
        <f t="shared" si="139"/>
        <v>25</v>
      </c>
      <c r="Y996" s="497">
        <v>25</v>
      </c>
      <c r="Z996" s="497">
        <v>23</v>
      </c>
      <c r="AA996" s="491">
        <v>0</v>
      </c>
      <c r="AB996" s="490">
        <v>0</v>
      </c>
      <c r="AC996" s="489">
        <v>0</v>
      </c>
      <c r="AD996" s="488">
        <v>25</v>
      </c>
      <c r="AF996" t="str">
        <f t="shared" si="140"/>
        <v>SI</v>
      </c>
      <c r="AG996" t="str">
        <f t="shared" si="141"/>
        <v>SI</v>
      </c>
      <c r="AH996" t="str">
        <f t="shared" si="142"/>
        <v>SI</v>
      </c>
      <c r="AI996" t="str">
        <f t="shared" si="143"/>
        <v>SI</v>
      </c>
    </row>
    <row r="997" spans="6:35" ht="15.75" thickBot="1" x14ac:dyDescent="0.3">
      <c r="F997" s="499">
        <v>26</v>
      </c>
      <c r="G997" s="499">
        <v>23</v>
      </c>
      <c r="H997" s="498">
        <f t="shared" si="135"/>
        <v>0</v>
      </c>
      <c r="K997" s="498">
        <f t="shared" si="136"/>
        <v>0</v>
      </c>
      <c r="N997" s="498">
        <f t="shared" si="137"/>
        <v>0</v>
      </c>
      <c r="Q997" s="487">
        <f t="shared" si="138"/>
        <v>26</v>
      </c>
      <c r="W997">
        <f t="shared" si="139"/>
        <v>26</v>
      </c>
      <c r="Y997" s="497">
        <v>26</v>
      </c>
      <c r="Z997" s="497">
        <v>23</v>
      </c>
      <c r="AA997" s="491">
        <v>0</v>
      </c>
      <c r="AB997" s="490">
        <v>0</v>
      </c>
      <c r="AC997" s="489">
        <v>0</v>
      </c>
      <c r="AD997" s="488">
        <v>26</v>
      </c>
      <c r="AF997" t="str">
        <f t="shared" si="140"/>
        <v>SI</v>
      </c>
      <c r="AG997" t="str">
        <f t="shared" si="141"/>
        <v>SI</v>
      </c>
      <c r="AH997" t="str">
        <f t="shared" si="142"/>
        <v>SI</v>
      </c>
      <c r="AI997" t="str">
        <f t="shared" si="143"/>
        <v>SI</v>
      </c>
    </row>
    <row r="998" spans="6:35" ht="15.75" thickBot="1" x14ac:dyDescent="0.3">
      <c r="F998" s="499">
        <v>27</v>
      </c>
      <c r="G998" s="499">
        <v>23</v>
      </c>
      <c r="H998" s="498">
        <f t="shared" si="135"/>
        <v>0</v>
      </c>
      <c r="K998" s="498">
        <f t="shared" si="136"/>
        <v>0</v>
      </c>
      <c r="N998" s="498">
        <f t="shared" si="137"/>
        <v>0</v>
      </c>
      <c r="Q998" s="487">
        <f t="shared" si="138"/>
        <v>27</v>
      </c>
      <c r="W998">
        <f t="shared" si="139"/>
        <v>27</v>
      </c>
      <c r="Y998" s="497">
        <v>27</v>
      </c>
      <c r="Z998" s="497">
        <v>23</v>
      </c>
      <c r="AA998" s="491">
        <v>0</v>
      </c>
      <c r="AB998" s="490">
        <v>0</v>
      </c>
      <c r="AC998" s="489">
        <v>0</v>
      </c>
      <c r="AD998" s="488">
        <v>27</v>
      </c>
      <c r="AF998" t="str">
        <f t="shared" si="140"/>
        <v>SI</v>
      </c>
      <c r="AG998" t="str">
        <f t="shared" si="141"/>
        <v>SI</v>
      </c>
      <c r="AH998" t="str">
        <f t="shared" si="142"/>
        <v>SI</v>
      </c>
      <c r="AI998" t="str">
        <f t="shared" si="143"/>
        <v>SI</v>
      </c>
    </row>
    <row r="999" spans="6:35" ht="15.75" thickBot="1" x14ac:dyDescent="0.3">
      <c r="F999" s="499">
        <v>28</v>
      </c>
      <c r="G999" s="499">
        <v>23</v>
      </c>
      <c r="H999" s="498">
        <f t="shared" si="135"/>
        <v>0</v>
      </c>
      <c r="K999" s="498">
        <f t="shared" si="136"/>
        <v>0</v>
      </c>
      <c r="N999" s="498">
        <f t="shared" si="137"/>
        <v>0</v>
      </c>
      <c r="Q999" s="487">
        <f t="shared" si="138"/>
        <v>28</v>
      </c>
      <c r="W999">
        <f t="shared" si="139"/>
        <v>28</v>
      </c>
      <c r="Y999" s="497">
        <v>28</v>
      </c>
      <c r="Z999" s="497">
        <v>23</v>
      </c>
      <c r="AA999" s="491">
        <v>0</v>
      </c>
      <c r="AB999" s="490">
        <v>0</v>
      </c>
      <c r="AC999" s="489">
        <v>0</v>
      </c>
      <c r="AD999" s="488">
        <v>28</v>
      </c>
      <c r="AF999" t="str">
        <f t="shared" si="140"/>
        <v>SI</v>
      </c>
      <c r="AG999" t="str">
        <f t="shared" si="141"/>
        <v>SI</v>
      </c>
      <c r="AH999" t="str">
        <f t="shared" si="142"/>
        <v>SI</v>
      </c>
      <c r="AI999" t="str">
        <f t="shared" si="143"/>
        <v>SI</v>
      </c>
    </row>
    <row r="1000" spans="6:35" ht="15.75" thickBot="1" x14ac:dyDescent="0.3">
      <c r="F1000" s="499">
        <v>29</v>
      </c>
      <c r="G1000" s="499">
        <v>23</v>
      </c>
      <c r="H1000" s="498">
        <f t="shared" si="135"/>
        <v>0</v>
      </c>
      <c r="K1000" s="498">
        <f t="shared" si="136"/>
        <v>0</v>
      </c>
      <c r="N1000" s="498">
        <f t="shared" si="137"/>
        <v>0</v>
      </c>
      <c r="Q1000" s="487">
        <f t="shared" si="138"/>
        <v>29</v>
      </c>
      <c r="W1000">
        <f t="shared" si="139"/>
        <v>29</v>
      </c>
      <c r="Y1000" s="497">
        <v>29</v>
      </c>
      <c r="Z1000" s="497">
        <v>23</v>
      </c>
      <c r="AA1000" s="491">
        <v>0</v>
      </c>
      <c r="AB1000" s="490">
        <v>0</v>
      </c>
      <c r="AC1000" s="489">
        <v>0</v>
      </c>
      <c r="AD1000" s="488">
        <v>29</v>
      </c>
      <c r="AF1000" t="str">
        <f t="shared" si="140"/>
        <v>SI</v>
      </c>
      <c r="AG1000" t="str">
        <f t="shared" si="141"/>
        <v>SI</v>
      </c>
      <c r="AH1000" t="str">
        <f t="shared" si="142"/>
        <v>SI</v>
      </c>
      <c r="AI1000" t="str">
        <f t="shared" si="143"/>
        <v>SI</v>
      </c>
    </row>
    <row r="1001" spans="6:35" ht="15.75" thickBot="1" x14ac:dyDescent="0.3">
      <c r="F1001" s="499">
        <v>30</v>
      </c>
      <c r="G1001" s="499">
        <v>23</v>
      </c>
      <c r="H1001" s="498">
        <f t="shared" si="135"/>
        <v>0</v>
      </c>
      <c r="K1001" s="498">
        <f t="shared" si="136"/>
        <v>0</v>
      </c>
      <c r="N1001" s="498">
        <f t="shared" si="137"/>
        <v>0</v>
      </c>
      <c r="Q1001" s="487">
        <f t="shared" si="138"/>
        <v>30</v>
      </c>
      <c r="W1001">
        <f t="shared" si="139"/>
        <v>30</v>
      </c>
      <c r="Y1001" s="497">
        <v>30</v>
      </c>
      <c r="Z1001" s="497">
        <v>23</v>
      </c>
      <c r="AA1001" s="491">
        <v>0</v>
      </c>
      <c r="AB1001" s="490">
        <v>0</v>
      </c>
      <c r="AC1001" s="489">
        <v>0</v>
      </c>
      <c r="AD1001" s="488">
        <v>30</v>
      </c>
      <c r="AF1001" t="str">
        <f t="shared" si="140"/>
        <v>SI</v>
      </c>
      <c r="AG1001" t="str">
        <f t="shared" si="141"/>
        <v>SI</v>
      </c>
      <c r="AH1001" t="str">
        <f t="shared" si="142"/>
        <v>SI</v>
      </c>
      <c r="AI1001" t="str">
        <f t="shared" si="143"/>
        <v>SI</v>
      </c>
    </row>
    <row r="1002" spans="6:35" ht="15.75" thickBot="1" x14ac:dyDescent="0.3">
      <c r="F1002" s="499">
        <v>31</v>
      </c>
      <c r="G1002" s="499">
        <v>23</v>
      </c>
      <c r="H1002" s="498">
        <f t="shared" si="135"/>
        <v>0</v>
      </c>
      <c r="K1002" s="498">
        <f t="shared" si="136"/>
        <v>0</v>
      </c>
      <c r="N1002" s="498">
        <f t="shared" si="137"/>
        <v>0</v>
      </c>
      <c r="Q1002" s="487">
        <f t="shared" si="138"/>
        <v>30</v>
      </c>
      <c r="W1002">
        <f t="shared" si="139"/>
        <v>30</v>
      </c>
      <c r="Y1002" s="497">
        <v>31</v>
      </c>
      <c r="Z1002" s="497">
        <v>23</v>
      </c>
      <c r="AA1002" s="491">
        <v>0</v>
      </c>
      <c r="AB1002" s="490">
        <v>0</v>
      </c>
      <c r="AC1002" s="489">
        <v>0</v>
      </c>
      <c r="AD1002" s="488">
        <v>31</v>
      </c>
      <c r="AF1002" t="str">
        <f t="shared" si="140"/>
        <v>SI</v>
      </c>
      <c r="AG1002" t="str">
        <f t="shared" si="141"/>
        <v>SI</v>
      </c>
      <c r="AH1002" t="str">
        <f t="shared" si="142"/>
        <v>SI</v>
      </c>
      <c r="AI1002" t="str">
        <f t="shared" si="143"/>
        <v>NO</v>
      </c>
    </row>
    <row r="1003" spans="6:35" ht="15.75" thickBot="1" x14ac:dyDescent="0.3">
      <c r="F1003" s="499">
        <v>32</v>
      </c>
      <c r="G1003" s="499">
        <v>23</v>
      </c>
      <c r="H1003" s="498">
        <f t="shared" si="135"/>
        <v>0</v>
      </c>
      <c r="K1003" s="498">
        <f t="shared" si="136"/>
        <v>0</v>
      </c>
      <c r="N1003" s="498">
        <f t="shared" si="137"/>
        <v>0</v>
      </c>
      <c r="Q1003" s="487">
        <f t="shared" si="138"/>
        <v>30</v>
      </c>
      <c r="W1003">
        <f t="shared" si="139"/>
        <v>30</v>
      </c>
      <c r="Y1003" s="497">
        <v>32</v>
      </c>
      <c r="Z1003" s="497">
        <v>23</v>
      </c>
      <c r="AA1003" s="491">
        <v>0</v>
      </c>
      <c r="AB1003" s="490">
        <v>0</v>
      </c>
      <c r="AC1003" s="489">
        <v>0</v>
      </c>
      <c r="AD1003" s="488">
        <v>32</v>
      </c>
      <c r="AF1003" t="str">
        <f t="shared" si="140"/>
        <v>SI</v>
      </c>
      <c r="AG1003" t="str">
        <f t="shared" si="141"/>
        <v>SI</v>
      </c>
      <c r="AH1003" t="str">
        <f t="shared" si="142"/>
        <v>SI</v>
      </c>
      <c r="AI1003" t="str">
        <f t="shared" si="143"/>
        <v>NO</v>
      </c>
    </row>
    <row r="1004" spans="6:35" ht="15.75" thickBot="1" x14ac:dyDescent="0.3">
      <c r="F1004" s="499">
        <v>33</v>
      </c>
      <c r="G1004" s="499">
        <v>23</v>
      </c>
      <c r="H1004" s="498">
        <f t="shared" si="135"/>
        <v>0</v>
      </c>
      <c r="K1004" s="498">
        <f t="shared" si="136"/>
        <v>0</v>
      </c>
      <c r="N1004" s="498">
        <f t="shared" si="137"/>
        <v>0</v>
      </c>
      <c r="Q1004" s="487">
        <f t="shared" si="138"/>
        <v>30</v>
      </c>
      <c r="W1004">
        <f t="shared" si="139"/>
        <v>30</v>
      </c>
      <c r="Y1004" s="497">
        <v>33</v>
      </c>
      <c r="Z1004" s="497">
        <v>23</v>
      </c>
      <c r="AA1004" s="491">
        <v>0</v>
      </c>
      <c r="AB1004" s="490">
        <v>0</v>
      </c>
      <c r="AC1004" s="489">
        <v>0</v>
      </c>
      <c r="AD1004" s="488">
        <v>33</v>
      </c>
      <c r="AF1004" t="str">
        <f t="shared" si="140"/>
        <v>SI</v>
      </c>
      <c r="AG1004" t="str">
        <f t="shared" si="141"/>
        <v>SI</v>
      </c>
      <c r="AH1004" t="str">
        <f t="shared" si="142"/>
        <v>SI</v>
      </c>
      <c r="AI1004" t="str">
        <f t="shared" si="143"/>
        <v>NO</v>
      </c>
    </row>
    <row r="1005" spans="6:35" ht="15.75" thickBot="1" x14ac:dyDescent="0.3">
      <c r="F1005" s="499">
        <v>34</v>
      </c>
      <c r="G1005" s="499">
        <v>23</v>
      </c>
      <c r="H1005" s="498">
        <f t="shared" si="135"/>
        <v>0</v>
      </c>
      <c r="K1005" s="498">
        <f t="shared" si="136"/>
        <v>0</v>
      </c>
      <c r="N1005" s="498">
        <f t="shared" si="137"/>
        <v>0</v>
      </c>
      <c r="Q1005" s="487">
        <f t="shared" si="138"/>
        <v>30</v>
      </c>
      <c r="W1005">
        <f t="shared" si="139"/>
        <v>30</v>
      </c>
      <c r="Y1005" s="497">
        <v>34</v>
      </c>
      <c r="Z1005" s="497">
        <v>23</v>
      </c>
      <c r="AA1005" s="491">
        <v>0</v>
      </c>
      <c r="AB1005" s="490">
        <v>0</v>
      </c>
      <c r="AC1005" s="489">
        <v>0</v>
      </c>
      <c r="AD1005" s="488">
        <v>34</v>
      </c>
      <c r="AF1005" t="str">
        <f t="shared" si="140"/>
        <v>SI</v>
      </c>
      <c r="AG1005" t="str">
        <f t="shared" si="141"/>
        <v>SI</v>
      </c>
      <c r="AH1005" t="str">
        <f t="shared" si="142"/>
        <v>SI</v>
      </c>
      <c r="AI1005" t="str">
        <f t="shared" si="143"/>
        <v>NO</v>
      </c>
    </row>
    <row r="1006" spans="6:35" ht="15.75" thickBot="1" x14ac:dyDescent="0.3">
      <c r="F1006" s="496">
        <v>35</v>
      </c>
      <c r="G1006" s="496">
        <v>23</v>
      </c>
      <c r="H1006" s="495">
        <f t="shared" si="135"/>
        <v>0</v>
      </c>
      <c r="I1006" s="494"/>
      <c r="J1006" s="494"/>
      <c r="K1006" s="495">
        <f t="shared" si="136"/>
        <v>0</v>
      </c>
      <c r="L1006" s="494"/>
      <c r="M1006" s="494"/>
      <c r="N1006" s="495">
        <f t="shared" si="137"/>
        <v>0</v>
      </c>
      <c r="O1006" s="494"/>
      <c r="P1006" s="494"/>
      <c r="Q1006" s="493">
        <f t="shared" si="138"/>
        <v>30</v>
      </c>
      <c r="W1006">
        <f t="shared" si="139"/>
        <v>30</v>
      </c>
      <c r="Y1006" s="497">
        <v>35</v>
      </c>
      <c r="Z1006" s="497">
        <v>23</v>
      </c>
      <c r="AA1006" s="491">
        <v>0</v>
      </c>
      <c r="AB1006" s="490">
        <v>0</v>
      </c>
      <c r="AC1006" s="489">
        <v>0</v>
      </c>
      <c r="AD1006" s="488">
        <v>35</v>
      </c>
      <c r="AF1006" t="str">
        <f t="shared" si="140"/>
        <v>SI</v>
      </c>
      <c r="AG1006" t="str">
        <f t="shared" si="141"/>
        <v>SI</v>
      </c>
      <c r="AH1006" t="str">
        <f t="shared" si="142"/>
        <v>SI</v>
      </c>
      <c r="AI1006" t="str">
        <f t="shared" si="143"/>
        <v>NO</v>
      </c>
    </row>
    <row r="1007" spans="6:35" ht="16.5" thickTop="1" thickBot="1" x14ac:dyDescent="0.3">
      <c r="F1007" s="499">
        <v>0</v>
      </c>
      <c r="G1007" s="499">
        <v>24</v>
      </c>
      <c r="H1007" s="498">
        <f t="shared" si="135"/>
        <v>0</v>
      </c>
      <c r="K1007" s="498">
        <f t="shared" si="136"/>
        <v>0</v>
      </c>
      <c r="N1007" s="498">
        <f t="shared" si="137"/>
        <v>0</v>
      </c>
      <c r="Q1007" s="487">
        <f t="shared" si="138"/>
        <v>0</v>
      </c>
      <c r="W1007">
        <f t="shared" si="139"/>
        <v>0</v>
      </c>
      <c r="Y1007" s="497">
        <v>0</v>
      </c>
      <c r="Z1007" s="497">
        <v>24</v>
      </c>
      <c r="AA1007" s="491">
        <v>0</v>
      </c>
      <c r="AB1007" s="490">
        <v>0</v>
      </c>
      <c r="AC1007" s="489">
        <v>0</v>
      </c>
      <c r="AD1007" s="488">
        <v>0</v>
      </c>
      <c r="AF1007" t="str">
        <f t="shared" si="140"/>
        <v>SI</v>
      </c>
      <c r="AG1007" t="str">
        <f t="shared" si="141"/>
        <v>SI</v>
      </c>
      <c r="AH1007" t="str">
        <f t="shared" si="142"/>
        <v>SI</v>
      </c>
      <c r="AI1007" t="str">
        <f t="shared" si="143"/>
        <v>SI</v>
      </c>
    </row>
    <row r="1008" spans="6:35" ht="15.75" thickBot="1" x14ac:dyDescent="0.3">
      <c r="F1008" s="499">
        <v>1</v>
      </c>
      <c r="G1008" s="499">
        <v>24</v>
      </c>
      <c r="H1008" s="498">
        <f t="shared" si="135"/>
        <v>0</v>
      </c>
      <c r="K1008" s="498">
        <f t="shared" si="136"/>
        <v>0</v>
      </c>
      <c r="N1008" s="498">
        <f t="shared" si="137"/>
        <v>0</v>
      </c>
      <c r="Q1008" s="487">
        <f t="shared" si="138"/>
        <v>1</v>
      </c>
      <c r="W1008">
        <f t="shared" si="139"/>
        <v>1</v>
      </c>
      <c r="Y1008" s="497">
        <v>1</v>
      </c>
      <c r="Z1008" s="497">
        <v>24</v>
      </c>
      <c r="AA1008" s="491">
        <v>0</v>
      </c>
      <c r="AB1008" s="490">
        <v>1</v>
      </c>
      <c r="AC1008" s="489">
        <v>0</v>
      </c>
      <c r="AD1008" s="488">
        <v>0</v>
      </c>
      <c r="AF1008" t="str">
        <f t="shared" si="140"/>
        <v>SI</v>
      </c>
      <c r="AG1008" t="str">
        <f t="shared" si="141"/>
        <v>NO</v>
      </c>
      <c r="AH1008" t="str">
        <f t="shared" si="142"/>
        <v>SI</v>
      </c>
      <c r="AI1008" t="str">
        <f t="shared" si="143"/>
        <v>NO</v>
      </c>
    </row>
    <row r="1009" spans="6:35" ht="15.75" thickBot="1" x14ac:dyDescent="0.3">
      <c r="F1009" s="499">
        <v>2</v>
      </c>
      <c r="G1009" s="499">
        <v>24</v>
      </c>
      <c r="H1009" s="498">
        <f t="shared" si="135"/>
        <v>0</v>
      </c>
      <c r="K1009" s="498">
        <f t="shared" si="136"/>
        <v>0</v>
      </c>
      <c r="N1009" s="498">
        <f t="shared" si="137"/>
        <v>0</v>
      </c>
      <c r="Q1009" s="487">
        <f t="shared" si="138"/>
        <v>2</v>
      </c>
      <c r="W1009">
        <f t="shared" si="139"/>
        <v>2</v>
      </c>
      <c r="Y1009" s="497">
        <v>2</v>
      </c>
      <c r="Z1009" s="497">
        <v>24</v>
      </c>
      <c r="AA1009" s="491">
        <v>0</v>
      </c>
      <c r="AB1009" s="490">
        <v>2</v>
      </c>
      <c r="AC1009" s="489">
        <v>0</v>
      </c>
      <c r="AD1009" s="488">
        <v>0</v>
      </c>
      <c r="AF1009" t="str">
        <f t="shared" si="140"/>
        <v>SI</v>
      </c>
      <c r="AG1009" t="str">
        <f t="shared" si="141"/>
        <v>NO</v>
      </c>
      <c r="AH1009" t="str">
        <f t="shared" si="142"/>
        <v>SI</v>
      </c>
      <c r="AI1009" t="str">
        <f t="shared" si="143"/>
        <v>NO</v>
      </c>
    </row>
    <row r="1010" spans="6:35" ht="15.75" thickBot="1" x14ac:dyDescent="0.3">
      <c r="F1010" s="499">
        <v>3</v>
      </c>
      <c r="G1010" s="499">
        <v>24</v>
      </c>
      <c r="H1010" s="498">
        <f t="shared" si="135"/>
        <v>0</v>
      </c>
      <c r="K1010" s="498">
        <f t="shared" si="136"/>
        <v>0</v>
      </c>
      <c r="N1010" s="498">
        <f t="shared" si="137"/>
        <v>0</v>
      </c>
      <c r="Q1010" s="487">
        <f t="shared" si="138"/>
        <v>3</v>
      </c>
      <c r="W1010">
        <f t="shared" si="139"/>
        <v>3</v>
      </c>
      <c r="Y1010" s="497">
        <v>3</v>
      </c>
      <c r="Z1010" s="497">
        <v>24</v>
      </c>
      <c r="AA1010" s="491">
        <v>0</v>
      </c>
      <c r="AB1010" s="490">
        <v>3</v>
      </c>
      <c r="AC1010" s="489">
        <v>0</v>
      </c>
      <c r="AD1010" s="488">
        <v>0</v>
      </c>
      <c r="AF1010" t="str">
        <f t="shared" si="140"/>
        <v>SI</v>
      </c>
      <c r="AG1010" t="str">
        <f t="shared" si="141"/>
        <v>NO</v>
      </c>
      <c r="AH1010" t="str">
        <f t="shared" si="142"/>
        <v>SI</v>
      </c>
      <c r="AI1010" t="str">
        <f t="shared" si="143"/>
        <v>NO</v>
      </c>
    </row>
    <row r="1011" spans="6:35" ht="15.75" thickBot="1" x14ac:dyDescent="0.3">
      <c r="F1011" s="499">
        <v>4</v>
      </c>
      <c r="G1011" s="499">
        <v>24</v>
      </c>
      <c r="H1011" s="498">
        <f t="shared" si="135"/>
        <v>0</v>
      </c>
      <c r="K1011" s="498">
        <f t="shared" si="136"/>
        <v>0</v>
      </c>
      <c r="N1011" s="498">
        <f t="shared" si="137"/>
        <v>0</v>
      </c>
      <c r="Q1011" s="487">
        <f t="shared" si="138"/>
        <v>4</v>
      </c>
      <c r="W1011">
        <f t="shared" si="139"/>
        <v>4</v>
      </c>
      <c r="Y1011" s="497">
        <v>4</v>
      </c>
      <c r="Z1011" s="497">
        <v>24</v>
      </c>
      <c r="AA1011" s="491">
        <v>0</v>
      </c>
      <c r="AB1011" s="490">
        <v>0</v>
      </c>
      <c r="AC1011" s="489">
        <v>0</v>
      </c>
      <c r="AD1011" s="488">
        <v>4</v>
      </c>
      <c r="AF1011" t="str">
        <f t="shared" si="140"/>
        <v>SI</v>
      </c>
      <c r="AG1011" t="str">
        <f t="shared" si="141"/>
        <v>SI</v>
      </c>
      <c r="AH1011" t="str">
        <f t="shared" si="142"/>
        <v>SI</v>
      </c>
      <c r="AI1011" t="str">
        <f t="shared" si="143"/>
        <v>SI</v>
      </c>
    </row>
    <row r="1012" spans="6:35" ht="15.75" thickBot="1" x14ac:dyDescent="0.3">
      <c r="F1012" s="499">
        <v>5</v>
      </c>
      <c r="G1012" s="499">
        <v>24</v>
      </c>
      <c r="H1012" s="498">
        <f t="shared" si="135"/>
        <v>0</v>
      </c>
      <c r="K1012" s="498">
        <f t="shared" si="136"/>
        <v>0</v>
      </c>
      <c r="N1012" s="498">
        <f t="shared" si="137"/>
        <v>0</v>
      </c>
      <c r="Q1012" s="487">
        <f t="shared" si="138"/>
        <v>5</v>
      </c>
      <c r="W1012">
        <f t="shared" si="139"/>
        <v>5</v>
      </c>
      <c r="Y1012" s="497">
        <v>5</v>
      </c>
      <c r="Z1012" s="497">
        <v>24</v>
      </c>
      <c r="AA1012" s="491">
        <v>0</v>
      </c>
      <c r="AB1012" s="490">
        <v>0</v>
      </c>
      <c r="AC1012" s="489">
        <v>0</v>
      </c>
      <c r="AD1012" s="488">
        <v>5</v>
      </c>
      <c r="AF1012" t="str">
        <f t="shared" si="140"/>
        <v>SI</v>
      </c>
      <c r="AG1012" t="str">
        <f t="shared" si="141"/>
        <v>SI</v>
      </c>
      <c r="AH1012" t="str">
        <f t="shared" si="142"/>
        <v>SI</v>
      </c>
      <c r="AI1012" t="str">
        <f t="shared" si="143"/>
        <v>SI</v>
      </c>
    </row>
    <row r="1013" spans="6:35" ht="15.75" thickBot="1" x14ac:dyDescent="0.3">
      <c r="F1013" s="499">
        <v>6</v>
      </c>
      <c r="G1013" s="499">
        <v>24</v>
      </c>
      <c r="H1013" s="498">
        <f t="shared" si="135"/>
        <v>0</v>
      </c>
      <c r="K1013" s="498">
        <f t="shared" si="136"/>
        <v>0</v>
      </c>
      <c r="N1013" s="498">
        <f t="shared" si="137"/>
        <v>0</v>
      </c>
      <c r="Q1013" s="487">
        <f t="shared" si="138"/>
        <v>6</v>
      </c>
      <c r="W1013">
        <f t="shared" si="139"/>
        <v>6</v>
      </c>
      <c r="Y1013" s="497">
        <v>6</v>
      </c>
      <c r="Z1013" s="497">
        <v>24</v>
      </c>
      <c r="AA1013" s="491">
        <v>0</v>
      </c>
      <c r="AB1013" s="490">
        <v>0</v>
      </c>
      <c r="AC1013" s="489">
        <v>0</v>
      </c>
      <c r="AD1013" s="488">
        <v>6</v>
      </c>
      <c r="AF1013" t="str">
        <f t="shared" si="140"/>
        <v>SI</v>
      </c>
      <c r="AG1013" t="str">
        <f t="shared" si="141"/>
        <v>SI</v>
      </c>
      <c r="AH1013" t="str">
        <f t="shared" si="142"/>
        <v>SI</v>
      </c>
      <c r="AI1013" t="str">
        <f t="shared" si="143"/>
        <v>SI</v>
      </c>
    </row>
    <row r="1014" spans="6:35" ht="15.75" thickBot="1" x14ac:dyDescent="0.3">
      <c r="F1014" s="499">
        <v>7</v>
      </c>
      <c r="G1014" s="499">
        <v>24</v>
      </c>
      <c r="H1014" s="498">
        <f t="shared" si="135"/>
        <v>0</v>
      </c>
      <c r="K1014" s="498">
        <f t="shared" si="136"/>
        <v>0</v>
      </c>
      <c r="N1014" s="498">
        <f t="shared" si="137"/>
        <v>0</v>
      </c>
      <c r="Q1014" s="487">
        <f t="shared" si="138"/>
        <v>7</v>
      </c>
      <c r="W1014">
        <f t="shared" si="139"/>
        <v>7</v>
      </c>
      <c r="Y1014" s="497">
        <v>7</v>
      </c>
      <c r="Z1014" s="497">
        <v>24</v>
      </c>
      <c r="AA1014" s="491">
        <v>0</v>
      </c>
      <c r="AB1014" s="490">
        <v>0</v>
      </c>
      <c r="AC1014" s="489">
        <v>0</v>
      </c>
      <c r="AD1014" s="488">
        <v>7</v>
      </c>
      <c r="AF1014" t="str">
        <f t="shared" si="140"/>
        <v>SI</v>
      </c>
      <c r="AG1014" t="str">
        <f t="shared" si="141"/>
        <v>SI</v>
      </c>
      <c r="AH1014" t="str">
        <f t="shared" si="142"/>
        <v>SI</v>
      </c>
      <c r="AI1014" t="str">
        <f t="shared" si="143"/>
        <v>SI</v>
      </c>
    </row>
    <row r="1015" spans="6:35" ht="15.75" thickBot="1" x14ac:dyDescent="0.3">
      <c r="F1015" s="499">
        <v>8</v>
      </c>
      <c r="G1015" s="499">
        <v>24</v>
      </c>
      <c r="H1015" s="498">
        <f t="shared" si="135"/>
        <v>0</v>
      </c>
      <c r="K1015" s="498">
        <f t="shared" si="136"/>
        <v>0</v>
      </c>
      <c r="N1015" s="498">
        <f t="shared" si="137"/>
        <v>0</v>
      </c>
      <c r="Q1015" s="487">
        <f t="shared" si="138"/>
        <v>8</v>
      </c>
      <c r="W1015">
        <f t="shared" si="139"/>
        <v>8</v>
      </c>
      <c r="Y1015" s="497">
        <v>8</v>
      </c>
      <c r="Z1015" s="497">
        <v>24</v>
      </c>
      <c r="AA1015" s="491">
        <v>0</v>
      </c>
      <c r="AB1015" s="490">
        <v>0</v>
      </c>
      <c r="AC1015" s="489">
        <v>0</v>
      </c>
      <c r="AD1015" s="488">
        <v>8</v>
      </c>
      <c r="AF1015" t="str">
        <f t="shared" si="140"/>
        <v>SI</v>
      </c>
      <c r="AG1015" t="str">
        <f t="shared" si="141"/>
        <v>SI</v>
      </c>
      <c r="AH1015" t="str">
        <f t="shared" si="142"/>
        <v>SI</v>
      </c>
      <c r="AI1015" t="str">
        <f t="shared" si="143"/>
        <v>SI</v>
      </c>
    </row>
    <row r="1016" spans="6:35" ht="15.75" thickBot="1" x14ac:dyDescent="0.3">
      <c r="F1016" s="499">
        <v>9</v>
      </c>
      <c r="G1016" s="499">
        <v>24</v>
      </c>
      <c r="H1016" s="498">
        <f t="shared" si="135"/>
        <v>0</v>
      </c>
      <c r="K1016" s="498">
        <f t="shared" si="136"/>
        <v>0</v>
      </c>
      <c r="N1016" s="498">
        <f t="shared" si="137"/>
        <v>0</v>
      </c>
      <c r="Q1016" s="487">
        <f t="shared" si="138"/>
        <v>9</v>
      </c>
      <c r="W1016">
        <f t="shared" si="139"/>
        <v>9</v>
      </c>
      <c r="Y1016" s="497">
        <v>9</v>
      </c>
      <c r="Z1016" s="497">
        <v>24</v>
      </c>
      <c r="AA1016" s="491">
        <v>0</v>
      </c>
      <c r="AB1016" s="490">
        <v>0</v>
      </c>
      <c r="AC1016" s="489">
        <v>0</v>
      </c>
      <c r="AD1016" s="488">
        <v>9</v>
      </c>
      <c r="AF1016" t="str">
        <f t="shared" si="140"/>
        <v>SI</v>
      </c>
      <c r="AG1016" t="str">
        <f t="shared" si="141"/>
        <v>SI</v>
      </c>
      <c r="AH1016" t="str">
        <f t="shared" si="142"/>
        <v>SI</v>
      </c>
      <c r="AI1016" t="str">
        <f t="shared" si="143"/>
        <v>SI</v>
      </c>
    </row>
    <row r="1017" spans="6:35" ht="15.75" thickBot="1" x14ac:dyDescent="0.3">
      <c r="F1017" s="499">
        <v>10</v>
      </c>
      <c r="G1017" s="499">
        <v>24</v>
      </c>
      <c r="H1017" s="498">
        <f t="shared" si="135"/>
        <v>0</v>
      </c>
      <c r="K1017" s="498">
        <f t="shared" si="136"/>
        <v>0</v>
      </c>
      <c r="N1017" s="498">
        <f t="shared" si="137"/>
        <v>0</v>
      </c>
      <c r="Q1017" s="487">
        <f t="shared" si="138"/>
        <v>10</v>
      </c>
      <c r="W1017">
        <f t="shared" si="139"/>
        <v>10</v>
      </c>
      <c r="Y1017" s="497">
        <v>10</v>
      </c>
      <c r="Z1017" s="497">
        <v>24</v>
      </c>
      <c r="AA1017" s="491">
        <v>0</v>
      </c>
      <c r="AB1017" s="490">
        <v>0</v>
      </c>
      <c r="AC1017" s="489">
        <v>0</v>
      </c>
      <c r="AD1017" s="488">
        <v>10</v>
      </c>
      <c r="AF1017" t="str">
        <f t="shared" si="140"/>
        <v>SI</v>
      </c>
      <c r="AG1017" t="str">
        <f t="shared" si="141"/>
        <v>SI</v>
      </c>
      <c r="AH1017" t="str">
        <f t="shared" si="142"/>
        <v>SI</v>
      </c>
      <c r="AI1017" t="str">
        <f t="shared" si="143"/>
        <v>SI</v>
      </c>
    </row>
    <row r="1018" spans="6:35" ht="15.75" thickBot="1" x14ac:dyDescent="0.3">
      <c r="F1018" s="499">
        <v>11</v>
      </c>
      <c r="G1018" s="499">
        <v>24</v>
      </c>
      <c r="H1018" s="498">
        <f t="shared" si="135"/>
        <v>0</v>
      </c>
      <c r="K1018" s="498">
        <f t="shared" si="136"/>
        <v>0</v>
      </c>
      <c r="N1018" s="498">
        <f t="shared" si="137"/>
        <v>0</v>
      </c>
      <c r="Q1018" s="487">
        <f t="shared" si="138"/>
        <v>11</v>
      </c>
      <c r="W1018">
        <f t="shared" si="139"/>
        <v>11</v>
      </c>
      <c r="Y1018" s="497">
        <v>11</v>
      </c>
      <c r="Z1018" s="497">
        <v>24</v>
      </c>
      <c r="AA1018" s="491">
        <v>0</v>
      </c>
      <c r="AB1018" s="490">
        <v>0</v>
      </c>
      <c r="AC1018" s="489">
        <v>0</v>
      </c>
      <c r="AD1018" s="488">
        <v>11</v>
      </c>
      <c r="AF1018" t="str">
        <f t="shared" si="140"/>
        <v>SI</v>
      </c>
      <c r="AG1018" t="str">
        <f t="shared" si="141"/>
        <v>SI</v>
      </c>
      <c r="AH1018" t="str">
        <f t="shared" si="142"/>
        <v>SI</v>
      </c>
      <c r="AI1018" t="str">
        <f t="shared" si="143"/>
        <v>SI</v>
      </c>
    </row>
    <row r="1019" spans="6:35" ht="15.75" thickBot="1" x14ac:dyDescent="0.3">
      <c r="F1019" s="499">
        <v>12</v>
      </c>
      <c r="G1019" s="499">
        <v>24</v>
      </c>
      <c r="H1019" s="498">
        <f t="shared" si="135"/>
        <v>0</v>
      </c>
      <c r="K1019" s="498">
        <f t="shared" si="136"/>
        <v>0</v>
      </c>
      <c r="N1019" s="498">
        <f t="shared" si="137"/>
        <v>0</v>
      </c>
      <c r="Q1019" s="487">
        <f t="shared" si="138"/>
        <v>12</v>
      </c>
      <c r="W1019">
        <f t="shared" si="139"/>
        <v>12</v>
      </c>
      <c r="Y1019" s="497">
        <v>12</v>
      </c>
      <c r="Z1019" s="497">
        <v>24</v>
      </c>
      <c r="AA1019" s="491">
        <v>0</v>
      </c>
      <c r="AB1019" s="490">
        <v>0</v>
      </c>
      <c r="AC1019" s="489">
        <v>0</v>
      </c>
      <c r="AD1019" s="488">
        <v>12</v>
      </c>
      <c r="AF1019" t="str">
        <f t="shared" si="140"/>
        <v>SI</v>
      </c>
      <c r="AG1019" t="str">
        <f t="shared" si="141"/>
        <v>SI</v>
      </c>
      <c r="AH1019" t="str">
        <f t="shared" si="142"/>
        <v>SI</v>
      </c>
      <c r="AI1019" t="str">
        <f t="shared" si="143"/>
        <v>SI</v>
      </c>
    </row>
    <row r="1020" spans="6:35" ht="15.75" thickBot="1" x14ac:dyDescent="0.3">
      <c r="F1020" s="499">
        <v>13</v>
      </c>
      <c r="G1020" s="499">
        <v>24</v>
      </c>
      <c r="H1020" s="498">
        <f t="shared" si="135"/>
        <v>0</v>
      </c>
      <c r="K1020" s="498">
        <f t="shared" si="136"/>
        <v>0</v>
      </c>
      <c r="N1020" s="498">
        <f t="shared" si="137"/>
        <v>0</v>
      </c>
      <c r="Q1020" s="487">
        <f t="shared" si="138"/>
        <v>13</v>
      </c>
      <c r="W1020">
        <f t="shared" si="139"/>
        <v>13</v>
      </c>
      <c r="Y1020" s="497">
        <v>13</v>
      </c>
      <c r="Z1020" s="497">
        <v>24</v>
      </c>
      <c r="AA1020" s="491">
        <v>0</v>
      </c>
      <c r="AB1020" s="490">
        <v>0</v>
      </c>
      <c r="AC1020" s="489">
        <v>0</v>
      </c>
      <c r="AD1020" s="488">
        <v>13</v>
      </c>
      <c r="AF1020" t="str">
        <f t="shared" si="140"/>
        <v>SI</v>
      </c>
      <c r="AG1020" t="str">
        <f t="shared" si="141"/>
        <v>SI</v>
      </c>
      <c r="AH1020" t="str">
        <f t="shared" si="142"/>
        <v>SI</v>
      </c>
      <c r="AI1020" t="str">
        <f t="shared" si="143"/>
        <v>SI</v>
      </c>
    </row>
    <row r="1021" spans="6:35" ht="15.75" thickBot="1" x14ac:dyDescent="0.3">
      <c r="F1021" s="499">
        <v>14</v>
      </c>
      <c r="G1021" s="499">
        <v>24</v>
      </c>
      <c r="H1021" s="498">
        <f t="shared" si="135"/>
        <v>0</v>
      </c>
      <c r="K1021" s="498">
        <f t="shared" si="136"/>
        <v>0</v>
      </c>
      <c r="N1021" s="498">
        <f t="shared" si="137"/>
        <v>0</v>
      </c>
      <c r="Q1021" s="487">
        <f t="shared" si="138"/>
        <v>14</v>
      </c>
      <c r="W1021">
        <f t="shared" si="139"/>
        <v>14</v>
      </c>
      <c r="Y1021" s="497">
        <v>14</v>
      </c>
      <c r="Z1021" s="497">
        <v>24</v>
      </c>
      <c r="AA1021" s="491">
        <v>0</v>
      </c>
      <c r="AB1021" s="490">
        <v>0</v>
      </c>
      <c r="AC1021" s="489">
        <v>0</v>
      </c>
      <c r="AD1021" s="488">
        <v>14</v>
      </c>
      <c r="AF1021" t="str">
        <f t="shared" si="140"/>
        <v>SI</v>
      </c>
      <c r="AG1021" t="str">
        <f t="shared" si="141"/>
        <v>SI</v>
      </c>
      <c r="AH1021" t="str">
        <f t="shared" si="142"/>
        <v>SI</v>
      </c>
      <c r="AI1021" t="str">
        <f t="shared" si="143"/>
        <v>SI</v>
      </c>
    </row>
    <row r="1022" spans="6:35" ht="15.75" thickBot="1" x14ac:dyDescent="0.3">
      <c r="F1022" s="499">
        <v>15</v>
      </c>
      <c r="G1022" s="499">
        <v>24</v>
      </c>
      <c r="H1022" s="498">
        <f t="shared" si="135"/>
        <v>0</v>
      </c>
      <c r="K1022" s="498">
        <f t="shared" si="136"/>
        <v>0</v>
      </c>
      <c r="N1022" s="498">
        <f t="shared" si="137"/>
        <v>0</v>
      </c>
      <c r="Q1022" s="487">
        <f t="shared" si="138"/>
        <v>15</v>
      </c>
      <c r="W1022">
        <f t="shared" si="139"/>
        <v>15</v>
      </c>
      <c r="Y1022" s="497">
        <v>15</v>
      </c>
      <c r="Z1022" s="497">
        <v>24</v>
      </c>
      <c r="AA1022" s="491">
        <v>0</v>
      </c>
      <c r="AB1022" s="490">
        <v>0</v>
      </c>
      <c r="AC1022" s="489">
        <v>0</v>
      </c>
      <c r="AD1022" s="488">
        <v>15</v>
      </c>
      <c r="AF1022" t="str">
        <f t="shared" si="140"/>
        <v>SI</v>
      </c>
      <c r="AG1022" t="str">
        <f t="shared" si="141"/>
        <v>SI</v>
      </c>
      <c r="AH1022" t="str">
        <f t="shared" si="142"/>
        <v>SI</v>
      </c>
      <c r="AI1022" t="str">
        <f t="shared" si="143"/>
        <v>SI</v>
      </c>
    </row>
    <row r="1023" spans="6:35" ht="15.75" thickBot="1" x14ac:dyDescent="0.3">
      <c r="F1023" s="499">
        <v>16</v>
      </c>
      <c r="G1023" s="499">
        <v>24</v>
      </c>
      <c r="H1023" s="498">
        <f t="shared" si="135"/>
        <v>0</v>
      </c>
      <c r="K1023" s="498">
        <f t="shared" si="136"/>
        <v>0</v>
      </c>
      <c r="N1023" s="498">
        <f t="shared" si="137"/>
        <v>0</v>
      </c>
      <c r="Q1023" s="487">
        <f t="shared" si="138"/>
        <v>16</v>
      </c>
      <c r="W1023">
        <f t="shared" si="139"/>
        <v>16</v>
      </c>
      <c r="Y1023" s="497">
        <v>16</v>
      </c>
      <c r="Z1023" s="497">
        <v>24</v>
      </c>
      <c r="AA1023" s="491">
        <v>0</v>
      </c>
      <c r="AB1023" s="490">
        <v>0</v>
      </c>
      <c r="AC1023" s="489">
        <v>0</v>
      </c>
      <c r="AD1023" s="488">
        <v>16</v>
      </c>
      <c r="AF1023" t="str">
        <f t="shared" si="140"/>
        <v>SI</v>
      </c>
      <c r="AG1023" t="str">
        <f t="shared" si="141"/>
        <v>SI</v>
      </c>
      <c r="AH1023" t="str">
        <f t="shared" si="142"/>
        <v>SI</v>
      </c>
      <c r="AI1023" t="str">
        <f t="shared" si="143"/>
        <v>SI</v>
      </c>
    </row>
    <row r="1024" spans="6:35" ht="15.75" thickBot="1" x14ac:dyDescent="0.3">
      <c r="F1024" s="499">
        <v>17</v>
      </c>
      <c r="G1024" s="499">
        <v>24</v>
      </c>
      <c r="H1024" s="498">
        <f t="shared" si="135"/>
        <v>0</v>
      </c>
      <c r="K1024" s="498">
        <f t="shared" si="136"/>
        <v>0</v>
      </c>
      <c r="N1024" s="498">
        <f t="shared" si="137"/>
        <v>0</v>
      </c>
      <c r="Q1024" s="487">
        <f t="shared" si="138"/>
        <v>17</v>
      </c>
      <c r="W1024">
        <f t="shared" si="139"/>
        <v>17</v>
      </c>
      <c r="Y1024" s="497">
        <v>17</v>
      </c>
      <c r="Z1024" s="497">
        <v>24</v>
      </c>
      <c r="AA1024" s="491">
        <v>0</v>
      </c>
      <c r="AB1024" s="490">
        <v>0</v>
      </c>
      <c r="AC1024" s="489">
        <v>0</v>
      </c>
      <c r="AD1024" s="488">
        <v>17</v>
      </c>
      <c r="AF1024" t="str">
        <f t="shared" si="140"/>
        <v>SI</v>
      </c>
      <c r="AG1024" t="str">
        <f t="shared" si="141"/>
        <v>SI</v>
      </c>
      <c r="AH1024" t="str">
        <f t="shared" si="142"/>
        <v>SI</v>
      </c>
      <c r="AI1024" t="str">
        <f t="shared" si="143"/>
        <v>SI</v>
      </c>
    </row>
    <row r="1025" spans="6:35" ht="15.75" thickBot="1" x14ac:dyDescent="0.3">
      <c r="F1025" s="499">
        <v>18</v>
      </c>
      <c r="G1025" s="499">
        <v>24</v>
      </c>
      <c r="H1025" s="498">
        <f t="shared" si="135"/>
        <v>0</v>
      </c>
      <c r="K1025" s="498">
        <f t="shared" si="136"/>
        <v>0</v>
      </c>
      <c r="N1025" s="498">
        <f t="shared" si="137"/>
        <v>0</v>
      </c>
      <c r="Q1025" s="487">
        <f t="shared" si="138"/>
        <v>18</v>
      </c>
      <c r="W1025">
        <f t="shared" si="139"/>
        <v>18</v>
      </c>
      <c r="Y1025" s="497">
        <v>18</v>
      </c>
      <c r="Z1025" s="497">
        <v>24</v>
      </c>
      <c r="AA1025" s="491">
        <v>0</v>
      </c>
      <c r="AB1025" s="490">
        <v>0</v>
      </c>
      <c r="AC1025" s="489">
        <v>0</v>
      </c>
      <c r="AD1025" s="488">
        <v>18</v>
      </c>
      <c r="AF1025" t="str">
        <f t="shared" si="140"/>
        <v>SI</v>
      </c>
      <c r="AG1025" t="str">
        <f t="shared" si="141"/>
        <v>SI</v>
      </c>
      <c r="AH1025" t="str">
        <f t="shared" si="142"/>
        <v>SI</v>
      </c>
      <c r="AI1025" t="str">
        <f t="shared" si="143"/>
        <v>SI</v>
      </c>
    </row>
    <row r="1026" spans="6:35" ht="15.75" thickBot="1" x14ac:dyDescent="0.3">
      <c r="F1026" s="499">
        <v>19</v>
      </c>
      <c r="G1026" s="499">
        <v>24</v>
      </c>
      <c r="H1026" s="498">
        <f t="shared" si="135"/>
        <v>0</v>
      </c>
      <c r="K1026" s="498">
        <f t="shared" si="136"/>
        <v>0</v>
      </c>
      <c r="N1026" s="498">
        <f t="shared" si="137"/>
        <v>0</v>
      </c>
      <c r="Q1026" s="487">
        <f t="shared" si="138"/>
        <v>19</v>
      </c>
      <c r="W1026">
        <f t="shared" si="139"/>
        <v>19</v>
      </c>
      <c r="Y1026" s="497">
        <v>19</v>
      </c>
      <c r="Z1026" s="497">
        <v>24</v>
      </c>
      <c r="AA1026" s="491">
        <v>0</v>
      </c>
      <c r="AB1026" s="490">
        <v>0</v>
      </c>
      <c r="AC1026" s="489">
        <v>0</v>
      </c>
      <c r="AD1026" s="488">
        <v>19</v>
      </c>
      <c r="AF1026" t="str">
        <f t="shared" si="140"/>
        <v>SI</v>
      </c>
      <c r="AG1026" t="str">
        <f t="shared" si="141"/>
        <v>SI</v>
      </c>
      <c r="AH1026" t="str">
        <f t="shared" si="142"/>
        <v>SI</v>
      </c>
      <c r="AI1026" t="str">
        <f t="shared" si="143"/>
        <v>SI</v>
      </c>
    </row>
    <row r="1027" spans="6:35" ht="15.75" thickBot="1" x14ac:dyDescent="0.3">
      <c r="F1027" s="499">
        <v>20</v>
      </c>
      <c r="G1027" s="499">
        <v>24</v>
      </c>
      <c r="H1027" s="498">
        <f t="shared" si="135"/>
        <v>0</v>
      </c>
      <c r="K1027" s="498">
        <f t="shared" si="136"/>
        <v>0</v>
      </c>
      <c r="N1027" s="498">
        <f t="shared" si="137"/>
        <v>0</v>
      </c>
      <c r="Q1027" s="487">
        <f t="shared" si="138"/>
        <v>20</v>
      </c>
      <c r="W1027">
        <f t="shared" si="139"/>
        <v>20</v>
      </c>
      <c r="Y1027" s="497">
        <v>20</v>
      </c>
      <c r="Z1027" s="497">
        <v>24</v>
      </c>
      <c r="AA1027" s="491">
        <v>0</v>
      </c>
      <c r="AB1027" s="490">
        <v>0</v>
      </c>
      <c r="AC1027" s="489">
        <v>0</v>
      </c>
      <c r="AD1027" s="488">
        <v>20</v>
      </c>
      <c r="AF1027" t="str">
        <f t="shared" si="140"/>
        <v>SI</v>
      </c>
      <c r="AG1027" t="str">
        <f t="shared" si="141"/>
        <v>SI</v>
      </c>
      <c r="AH1027" t="str">
        <f t="shared" si="142"/>
        <v>SI</v>
      </c>
      <c r="AI1027" t="str">
        <f t="shared" si="143"/>
        <v>SI</v>
      </c>
    </row>
    <row r="1028" spans="6:35" ht="15.75" thickBot="1" x14ac:dyDescent="0.3">
      <c r="F1028" s="499">
        <v>21</v>
      </c>
      <c r="G1028" s="499">
        <v>24</v>
      </c>
      <c r="H1028" s="498">
        <f t="shared" si="135"/>
        <v>0</v>
      </c>
      <c r="K1028" s="498">
        <f t="shared" si="136"/>
        <v>0</v>
      </c>
      <c r="N1028" s="498">
        <f t="shared" si="137"/>
        <v>0</v>
      </c>
      <c r="Q1028" s="487">
        <f t="shared" si="138"/>
        <v>21</v>
      </c>
      <c r="W1028">
        <f t="shared" si="139"/>
        <v>21</v>
      </c>
      <c r="Y1028" s="497">
        <v>21</v>
      </c>
      <c r="Z1028" s="497">
        <v>24</v>
      </c>
      <c r="AA1028" s="491">
        <v>0</v>
      </c>
      <c r="AB1028" s="490">
        <v>0</v>
      </c>
      <c r="AC1028" s="489">
        <v>0</v>
      </c>
      <c r="AD1028" s="488">
        <v>21</v>
      </c>
      <c r="AF1028" t="str">
        <f t="shared" si="140"/>
        <v>SI</v>
      </c>
      <c r="AG1028" t="str">
        <f t="shared" si="141"/>
        <v>SI</v>
      </c>
      <c r="AH1028" t="str">
        <f t="shared" si="142"/>
        <v>SI</v>
      </c>
      <c r="AI1028" t="str">
        <f t="shared" si="143"/>
        <v>SI</v>
      </c>
    </row>
    <row r="1029" spans="6:35" ht="15.75" thickBot="1" x14ac:dyDescent="0.3">
      <c r="F1029" s="499">
        <v>22</v>
      </c>
      <c r="G1029" s="499">
        <v>24</v>
      </c>
      <c r="H1029" s="498">
        <f t="shared" si="135"/>
        <v>0</v>
      </c>
      <c r="K1029" s="498">
        <f t="shared" si="136"/>
        <v>0</v>
      </c>
      <c r="N1029" s="498">
        <f t="shared" si="137"/>
        <v>0</v>
      </c>
      <c r="Q1029" s="487">
        <f t="shared" si="138"/>
        <v>22</v>
      </c>
      <c r="W1029">
        <f t="shared" si="139"/>
        <v>22</v>
      </c>
      <c r="Y1029" s="497">
        <v>22</v>
      </c>
      <c r="Z1029" s="497">
        <v>24</v>
      </c>
      <c r="AA1029" s="491">
        <v>0</v>
      </c>
      <c r="AB1029" s="490">
        <v>0</v>
      </c>
      <c r="AC1029" s="489">
        <v>0</v>
      </c>
      <c r="AD1029" s="488">
        <v>22</v>
      </c>
      <c r="AF1029" t="str">
        <f t="shared" si="140"/>
        <v>SI</v>
      </c>
      <c r="AG1029" t="str">
        <f t="shared" si="141"/>
        <v>SI</v>
      </c>
      <c r="AH1029" t="str">
        <f t="shared" si="142"/>
        <v>SI</v>
      </c>
      <c r="AI1029" t="str">
        <f t="shared" si="143"/>
        <v>SI</v>
      </c>
    </row>
    <row r="1030" spans="6:35" ht="15.75" thickBot="1" x14ac:dyDescent="0.3">
      <c r="F1030" s="499">
        <v>23</v>
      </c>
      <c r="G1030" s="499">
        <v>24</v>
      </c>
      <c r="H1030" s="498">
        <f t="shared" si="135"/>
        <v>0</v>
      </c>
      <c r="K1030" s="498">
        <f t="shared" si="136"/>
        <v>0</v>
      </c>
      <c r="N1030" s="498">
        <f t="shared" si="137"/>
        <v>0</v>
      </c>
      <c r="Q1030" s="487">
        <f t="shared" si="138"/>
        <v>23</v>
      </c>
      <c r="W1030">
        <f t="shared" si="139"/>
        <v>23</v>
      </c>
      <c r="Y1030" s="497">
        <v>23</v>
      </c>
      <c r="Z1030" s="497">
        <v>24</v>
      </c>
      <c r="AA1030" s="491">
        <v>0</v>
      </c>
      <c r="AB1030" s="490">
        <v>0</v>
      </c>
      <c r="AC1030" s="489">
        <v>0</v>
      </c>
      <c r="AD1030" s="488">
        <v>23</v>
      </c>
      <c r="AF1030" t="str">
        <f t="shared" si="140"/>
        <v>SI</v>
      </c>
      <c r="AG1030" t="str">
        <f t="shared" si="141"/>
        <v>SI</v>
      </c>
      <c r="AH1030" t="str">
        <f t="shared" si="142"/>
        <v>SI</v>
      </c>
      <c r="AI1030" t="str">
        <f t="shared" si="143"/>
        <v>SI</v>
      </c>
    </row>
    <row r="1031" spans="6:35" ht="15.75" thickBot="1" x14ac:dyDescent="0.3">
      <c r="F1031" s="499">
        <v>24</v>
      </c>
      <c r="G1031" s="499">
        <v>24</v>
      </c>
      <c r="H1031" s="498">
        <f t="shared" si="135"/>
        <v>0</v>
      </c>
      <c r="K1031" s="498">
        <f t="shared" si="136"/>
        <v>0</v>
      </c>
      <c r="N1031" s="498">
        <f t="shared" si="137"/>
        <v>0</v>
      </c>
      <c r="Q1031" s="487">
        <f t="shared" si="138"/>
        <v>24</v>
      </c>
      <c r="W1031">
        <f t="shared" si="139"/>
        <v>24</v>
      </c>
      <c r="Y1031" s="497">
        <v>24</v>
      </c>
      <c r="Z1031" s="497">
        <v>24</v>
      </c>
      <c r="AA1031" s="491">
        <v>0</v>
      </c>
      <c r="AB1031" s="490">
        <v>0</v>
      </c>
      <c r="AC1031" s="489">
        <v>0</v>
      </c>
      <c r="AD1031" s="488">
        <v>24</v>
      </c>
      <c r="AF1031" t="str">
        <f t="shared" si="140"/>
        <v>SI</v>
      </c>
      <c r="AG1031" t="str">
        <f t="shared" si="141"/>
        <v>SI</v>
      </c>
      <c r="AH1031" t="str">
        <f t="shared" si="142"/>
        <v>SI</v>
      </c>
      <c r="AI1031" t="str">
        <f t="shared" si="143"/>
        <v>SI</v>
      </c>
    </row>
    <row r="1032" spans="6:35" ht="15.75" thickBot="1" x14ac:dyDescent="0.3">
      <c r="F1032" s="499">
        <v>25</v>
      </c>
      <c r="G1032" s="499">
        <v>24</v>
      </c>
      <c r="H1032" s="498">
        <f t="shared" si="135"/>
        <v>0</v>
      </c>
      <c r="K1032" s="498">
        <f t="shared" si="136"/>
        <v>0</v>
      </c>
      <c r="N1032" s="498">
        <f t="shared" si="137"/>
        <v>0</v>
      </c>
      <c r="Q1032" s="487">
        <f t="shared" si="138"/>
        <v>25</v>
      </c>
      <c r="W1032">
        <f t="shared" si="139"/>
        <v>25</v>
      </c>
      <c r="Y1032" s="497">
        <v>25</v>
      </c>
      <c r="Z1032" s="497">
        <v>24</v>
      </c>
      <c r="AA1032" s="491">
        <v>0</v>
      </c>
      <c r="AB1032" s="490">
        <v>0</v>
      </c>
      <c r="AC1032" s="489">
        <v>0</v>
      </c>
      <c r="AD1032" s="488">
        <v>25</v>
      </c>
      <c r="AF1032" t="str">
        <f t="shared" si="140"/>
        <v>SI</v>
      </c>
      <c r="AG1032" t="str">
        <f t="shared" si="141"/>
        <v>SI</v>
      </c>
      <c r="AH1032" t="str">
        <f t="shared" si="142"/>
        <v>SI</v>
      </c>
      <c r="AI1032" t="str">
        <f t="shared" si="143"/>
        <v>SI</v>
      </c>
    </row>
    <row r="1033" spans="6:35" ht="15.75" thickBot="1" x14ac:dyDescent="0.3">
      <c r="F1033" s="499">
        <v>26</v>
      </c>
      <c r="G1033" s="499">
        <v>24</v>
      </c>
      <c r="H1033" s="498">
        <f t="shared" si="135"/>
        <v>0</v>
      </c>
      <c r="K1033" s="498">
        <f t="shared" si="136"/>
        <v>0</v>
      </c>
      <c r="N1033" s="498">
        <f t="shared" si="137"/>
        <v>0</v>
      </c>
      <c r="Q1033" s="487">
        <f t="shared" si="138"/>
        <v>26</v>
      </c>
      <c r="W1033">
        <f t="shared" si="139"/>
        <v>26</v>
      </c>
      <c r="Y1033" s="497">
        <v>26</v>
      </c>
      <c r="Z1033" s="497">
        <v>24</v>
      </c>
      <c r="AA1033" s="491">
        <v>0</v>
      </c>
      <c r="AB1033" s="490">
        <v>0</v>
      </c>
      <c r="AC1033" s="489">
        <v>0</v>
      </c>
      <c r="AD1033" s="488">
        <v>26</v>
      </c>
      <c r="AF1033" t="str">
        <f t="shared" si="140"/>
        <v>SI</v>
      </c>
      <c r="AG1033" t="str">
        <f t="shared" si="141"/>
        <v>SI</v>
      </c>
      <c r="AH1033" t="str">
        <f t="shared" si="142"/>
        <v>SI</v>
      </c>
      <c r="AI1033" t="str">
        <f t="shared" si="143"/>
        <v>SI</v>
      </c>
    </row>
    <row r="1034" spans="6:35" ht="15.75" thickBot="1" x14ac:dyDescent="0.3">
      <c r="F1034" s="499">
        <v>27</v>
      </c>
      <c r="G1034" s="499">
        <v>24</v>
      </c>
      <c r="H1034" s="498">
        <f t="shared" si="135"/>
        <v>0</v>
      </c>
      <c r="K1034" s="498">
        <f t="shared" si="136"/>
        <v>0</v>
      </c>
      <c r="N1034" s="498">
        <f t="shared" si="137"/>
        <v>0</v>
      </c>
      <c r="Q1034" s="487">
        <f t="shared" si="138"/>
        <v>27</v>
      </c>
      <c r="W1034">
        <f t="shared" si="139"/>
        <v>27</v>
      </c>
      <c r="Y1034" s="497">
        <v>27</v>
      </c>
      <c r="Z1034" s="497">
        <v>24</v>
      </c>
      <c r="AA1034" s="491">
        <v>0</v>
      </c>
      <c r="AB1034" s="490">
        <v>0</v>
      </c>
      <c r="AC1034" s="489">
        <v>0</v>
      </c>
      <c r="AD1034" s="488">
        <v>27</v>
      </c>
      <c r="AF1034" t="str">
        <f t="shared" si="140"/>
        <v>SI</v>
      </c>
      <c r="AG1034" t="str">
        <f t="shared" si="141"/>
        <v>SI</v>
      </c>
      <c r="AH1034" t="str">
        <f t="shared" si="142"/>
        <v>SI</v>
      </c>
      <c r="AI1034" t="str">
        <f t="shared" si="143"/>
        <v>SI</v>
      </c>
    </row>
    <row r="1035" spans="6:35" ht="15.75" thickBot="1" x14ac:dyDescent="0.3">
      <c r="F1035" s="499">
        <v>28</v>
      </c>
      <c r="G1035" s="499">
        <v>24</v>
      </c>
      <c r="H1035" s="498">
        <f t="shared" ref="H1035:H1098" si="144">IF(G1035&lt;3,
IF(G1035+F1035&lt;=3,F1035,3-G1035),
0)</f>
        <v>0</v>
      </c>
      <c r="K1035" s="498">
        <f t="shared" ref="K1035:K1098" si="145">IF(AND(G1035&gt;=3,G1035&lt;15),
IF(G1035+F1035&lt;=15,F1035,15-G1035),
IF(AND(G1035&lt;3,G1035+F1035&gt;3),IF(F1035-H1035&lt;=12,F1035-H1035,12),0) )</f>
        <v>0</v>
      </c>
      <c r="N1035" s="498">
        <f t="shared" ref="N1035:N1098" si="146">IF(AND(G1035&gt;=15,G1035&lt;20),
IF(G1035+F1035&lt;=20,F1035,20-G1035),
IF(AND(G1035&lt;15,G1035+F1035&gt;15),       IF((F1035-H1035-K1035)&lt;=5,   F1035-H1035-K1035,5    ),0)  )</f>
        <v>0</v>
      </c>
      <c r="Q1035" s="487">
        <f t="shared" ref="Q1035:Q1098" si="147">IF(AND(G1035&gt;=20),
IF(F1035&gt;30,30,F1035),
IF(AND(G1035&lt;20,G1035+F1035&gt;20),IF((F1035-H1035-K1035-N1035)&gt;=(30-H1035-K1035-N1035),30-H1035-K1035-N1035,F1035-H1035-K1035-N1035),0))</f>
        <v>28</v>
      </c>
      <c r="W1035">
        <f t="shared" ref="W1035:W1098" si="148">SUM(H1035+K1035+N1035+Q1035)</f>
        <v>28</v>
      </c>
      <c r="Y1035" s="497">
        <v>28</v>
      </c>
      <c r="Z1035" s="497">
        <v>24</v>
      </c>
      <c r="AA1035" s="491">
        <v>0</v>
      </c>
      <c r="AB1035" s="490">
        <v>0</v>
      </c>
      <c r="AC1035" s="489">
        <v>0</v>
      </c>
      <c r="AD1035" s="488">
        <v>28</v>
      </c>
      <c r="AF1035" t="str">
        <f t="shared" ref="AF1035:AF1098" si="149">IF(AA1035=H1035,"SI","NO")</f>
        <v>SI</v>
      </c>
      <c r="AG1035" t="str">
        <f t="shared" ref="AG1035:AG1098" si="150">IF(K1035=AB1035,"SI","NO")</f>
        <v>SI</v>
      </c>
      <c r="AH1035" t="str">
        <f t="shared" ref="AH1035:AH1098" si="151">IF(N1035=AC1035,"SI","NO")</f>
        <v>SI</v>
      </c>
      <c r="AI1035" t="str">
        <f t="shared" ref="AI1035:AI1098" si="152">IF(Q1035=AD1035,"SI","NO")</f>
        <v>SI</v>
      </c>
    </row>
    <row r="1036" spans="6:35" ht="15.75" thickBot="1" x14ac:dyDescent="0.3">
      <c r="F1036" s="499">
        <v>29</v>
      </c>
      <c r="G1036" s="499">
        <v>24</v>
      </c>
      <c r="H1036" s="498">
        <f t="shared" si="144"/>
        <v>0</v>
      </c>
      <c r="K1036" s="498">
        <f t="shared" si="145"/>
        <v>0</v>
      </c>
      <c r="N1036" s="498">
        <f t="shared" si="146"/>
        <v>0</v>
      </c>
      <c r="Q1036" s="487">
        <f t="shared" si="147"/>
        <v>29</v>
      </c>
      <c r="W1036">
        <f t="shared" si="148"/>
        <v>29</v>
      </c>
      <c r="Y1036" s="497">
        <v>29</v>
      </c>
      <c r="Z1036" s="497">
        <v>24</v>
      </c>
      <c r="AA1036" s="491">
        <v>0</v>
      </c>
      <c r="AB1036" s="490">
        <v>0</v>
      </c>
      <c r="AC1036" s="489">
        <v>0</v>
      </c>
      <c r="AD1036" s="488">
        <v>29</v>
      </c>
      <c r="AF1036" t="str">
        <f t="shared" si="149"/>
        <v>SI</v>
      </c>
      <c r="AG1036" t="str">
        <f t="shared" si="150"/>
        <v>SI</v>
      </c>
      <c r="AH1036" t="str">
        <f t="shared" si="151"/>
        <v>SI</v>
      </c>
      <c r="AI1036" t="str">
        <f t="shared" si="152"/>
        <v>SI</v>
      </c>
    </row>
    <row r="1037" spans="6:35" ht="15.75" thickBot="1" x14ac:dyDescent="0.3">
      <c r="F1037" s="499">
        <v>30</v>
      </c>
      <c r="G1037" s="499">
        <v>24</v>
      </c>
      <c r="H1037" s="498">
        <f t="shared" si="144"/>
        <v>0</v>
      </c>
      <c r="K1037" s="498">
        <f t="shared" si="145"/>
        <v>0</v>
      </c>
      <c r="N1037" s="498">
        <f t="shared" si="146"/>
        <v>0</v>
      </c>
      <c r="Q1037" s="487">
        <f t="shared" si="147"/>
        <v>30</v>
      </c>
      <c r="W1037">
        <f t="shared" si="148"/>
        <v>30</v>
      </c>
      <c r="Y1037" s="497">
        <v>30</v>
      </c>
      <c r="Z1037" s="497">
        <v>24</v>
      </c>
      <c r="AA1037" s="491">
        <v>0</v>
      </c>
      <c r="AB1037" s="490">
        <v>0</v>
      </c>
      <c r="AC1037" s="489">
        <v>0</v>
      </c>
      <c r="AD1037" s="488">
        <v>30</v>
      </c>
      <c r="AF1037" t="str">
        <f t="shared" si="149"/>
        <v>SI</v>
      </c>
      <c r="AG1037" t="str">
        <f t="shared" si="150"/>
        <v>SI</v>
      </c>
      <c r="AH1037" t="str">
        <f t="shared" si="151"/>
        <v>SI</v>
      </c>
      <c r="AI1037" t="str">
        <f t="shared" si="152"/>
        <v>SI</v>
      </c>
    </row>
    <row r="1038" spans="6:35" ht="15.75" thickBot="1" x14ac:dyDescent="0.3">
      <c r="F1038" s="499">
        <v>31</v>
      </c>
      <c r="G1038" s="499">
        <v>24</v>
      </c>
      <c r="H1038" s="498">
        <f t="shared" si="144"/>
        <v>0</v>
      </c>
      <c r="K1038" s="498">
        <f t="shared" si="145"/>
        <v>0</v>
      </c>
      <c r="N1038" s="498">
        <f t="shared" si="146"/>
        <v>0</v>
      </c>
      <c r="Q1038" s="487">
        <f t="shared" si="147"/>
        <v>30</v>
      </c>
      <c r="W1038">
        <f t="shared" si="148"/>
        <v>30</v>
      </c>
      <c r="Y1038" s="497">
        <v>31</v>
      </c>
      <c r="Z1038" s="497">
        <v>24</v>
      </c>
      <c r="AA1038" s="491">
        <v>0</v>
      </c>
      <c r="AB1038" s="490">
        <v>0</v>
      </c>
      <c r="AC1038" s="489">
        <v>0</v>
      </c>
      <c r="AD1038" s="488">
        <v>31</v>
      </c>
      <c r="AF1038" t="str">
        <f t="shared" si="149"/>
        <v>SI</v>
      </c>
      <c r="AG1038" t="str">
        <f t="shared" si="150"/>
        <v>SI</v>
      </c>
      <c r="AH1038" t="str">
        <f t="shared" si="151"/>
        <v>SI</v>
      </c>
      <c r="AI1038" t="str">
        <f t="shared" si="152"/>
        <v>NO</v>
      </c>
    </row>
    <row r="1039" spans="6:35" ht="15.75" thickBot="1" x14ac:dyDescent="0.3">
      <c r="F1039" s="499">
        <v>32</v>
      </c>
      <c r="G1039" s="499">
        <v>24</v>
      </c>
      <c r="H1039" s="498">
        <f t="shared" si="144"/>
        <v>0</v>
      </c>
      <c r="K1039" s="498">
        <f t="shared" si="145"/>
        <v>0</v>
      </c>
      <c r="N1039" s="498">
        <f t="shared" si="146"/>
        <v>0</v>
      </c>
      <c r="Q1039" s="487">
        <f t="shared" si="147"/>
        <v>30</v>
      </c>
      <c r="W1039">
        <f t="shared" si="148"/>
        <v>30</v>
      </c>
      <c r="Y1039" s="497">
        <v>32</v>
      </c>
      <c r="Z1039" s="497">
        <v>24</v>
      </c>
      <c r="AA1039" s="491">
        <v>0</v>
      </c>
      <c r="AB1039" s="490">
        <v>0</v>
      </c>
      <c r="AC1039" s="489">
        <v>0</v>
      </c>
      <c r="AD1039" s="488">
        <v>32</v>
      </c>
      <c r="AF1039" t="str">
        <f t="shared" si="149"/>
        <v>SI</v>
      </c>
      <c r="AG1039" t="str">
        <f t="shared" si="150"/>
        <v>SI</v>
      </c>
      <c r="AH1039" t="str">
        <f t="shared" si="151"/>
        <v>SI</v>
      </c>
      <c r="AI1039" t="str">
        <f t="shared" si="152"/>
        <v>NO</v>
      </c>
    </row>
    <row r="1040" spans="6:35" ht="15.75" thickBot="1" x14ac:dyDescent="0.3">
      <c r="F1040" s="499">
        <v>33</v>
      </c>
      <c r="G1040" s="499">
        <v>24</v>
      </c>
      <c r="H1040" s="498">
        <f t="shared" si="144"/>
        <v>0</v>
      </c>
      <c r="K1040" s="498">
        <f t="shared" si="145"/>
        <v>0</v>
      </c>
      <c r="N1040" s="498">
        <f t="shared" si="146"/>
        <v>0</v>
      </c>
      <c r="Q1040" s="487">
        <f t="shared" si="147"/>
        <v>30</v>
      </c>
      <c r="W1040">
        <f t="shared" si="148"/>
        <v>30</v>
      </c>
      <c r="Y1040" s="497">
        <v>33</v>
      </c>
      <c r="Z1040" s="497">
        <v>24</v>
      </c>
      <c r="AA1040" s="491">
        <v>0</v>
      </c>
      <c r="AB1040" s="490">
        <v>0</v>
      </c>
      <c r="AC1040" s="489">
        <v>0</v>
      </c>
      <c r="AD1040" s="488">
        <v>33</v>
      </c>
      <c r="AF1040" t="str">
        <f t="shared" si="149"/>
        <v>SI</v>
      </c>
      <c r="AG1040" t="str">
        <f t="shared" si="150"/>
        <v>SI</v>
      </c>
      <c r="AH1040" t="str">
        <f t="shared" si="151"/>
        <v>SI</v>
      </c>
      <c r="AI1040" t="str">
        <f t="shared" si="152"/>
        <v>NO</v>
      </c>
    </row>
    <row r="1041" spans="6:35" ht="15.75" thickBot="1" x14ac:dyDescent="0.3">
      <c r="F1041" s="496">
        <v>34</v>
      </c>
      <c r="G1041" s="496">
        <v>24</v>
      </c>
      <c r="H1041" s="495">
        <f t="shared" si="144"/>
        <v>0</v>
      </c>
      <c r="I1041" s="494"/>
      <c r="J1041" s="494"/>
      <c r="K1041" s="495">
        <f t="shared" si="145"/>
        <v>0</v>
      </c>
      <c r="L1041" s="494"/>
      <c r="M1041" s="494"/>
      <c r="N1041" s="495">
        <f t="shared" si="146"/>
        <v>0</v>
      </c>
      <c r="O1041" s="494"/>
      <c r="P1041" s="494"/>
      <c r="Q1041" s="493">
        <f t="shared" si="147"/>
        <v>30</v>
      </c>
      <c r="W1041">
        <f t="shared" si="148"/>
        <v>30</v>
      </c>
      <c r="Y1041" s="497">
        <v>34</v>
      </c>
      <c r="Z1041" s="497">
        <v>24</v>
      </c>
      <c r="AA1041" s="491">
        <v>0</v>
      </c>
      <c r="AB1041" s="490">
        <v>0</v>
      </c>
      <c r="AC1041" s="489">
        <v>0</v>
      </c>
      <c r="AD1041" s="488">
        <v>34</v>
      </c>
      <c r="AF1041" t="str">
        <f t="shared" si="149"/>
        <v>SI</v>
      </c>
      <c r="AG1041" t="str">
        <f t="shared" si="150"/>
        <v>SI</v>
      </c>
      <c r="AH1041" t="str">
        <f t="shared" si="151"/>
        <v>SI</v>
      </c>
      <c r="AI1041" t="str">
        <f t="shared" si="152"/>
        <v>NO</v>
      </c>
    </row>
    <row r="1042" spans="6:35" ht="16.5" thickTop="1" thickBot="1" x14ac:dyDescent="0.3">
      <c r="F1042" s="499">
        <v>0</v>
      </c>
      <c r="G1042" s="499">
        <v>25</v>
      </c>
      <c r="H1042" s="498">
        <f t="shared" si="144"/>
        <v>0</v>
      </c>
      <c r="K1042" s="498">
        <f t="shared" si="145"/>
        <v>0</v>
      </c>
      <c r="N1042" s="498">
        <f t="shared" si="146"/>
        <v>0</v>
      </c>
      <c r="Q1042" s="487">
        <f t="shared" si="147"/>
        <v>0</v>
      </c>
      <c r="W1042">
        <f t="shared" si="148"/>
        <v>0</v>
      </c>
      <c r="Y1042" s="497">
        <v>0</v>
      </c>
      <c r="Z1042" s="497">
        <v>25</v>
      </c>
      <c r="AA1042" s="491">
        <v>0</v>
      </c>
      <c r="AB1042" s="490">
        <v>0</v>
      </c>
      <c r="AC1042" s="489">
        <v>0</v>
      </c>
      <c r="AD1042" s="488">
        <v>0</v>
      </c>
      <c r="AF1042" t="str">
        <f t="shared" si="149"/>
        <v>SI</v>
      </c>
      <c r="AG1042" t="str">
        <f t="shared" si="150"/>
        <v>SI</v>
      </c>
      <c r="AH1042" t="str">
        <f t="shared" si="151"/>
        <v>SI</v>
      </c>
      <c r="AI1042" t="str">
        <f t="shared" si="152"/>
        <v>SI</v>
      </c>
    </row>
    <row r="1043" spans="6:35" ht="15.75" thickBot="1" x14ac:dyDescent="0.3">
      <c r="F1043" s="499">
        <v>1</v>
      </c>
      <c r="G1043" s="499">
        <v>25</v>
      </c>
      <c r="H1043" s="498">
        <f t="shared" si="144"/>
        <v>0</v>
      </c>
      <c r="K1043" s="498">
        <f t="shared" si="145"/>
        <v>0</v>
      </c>
      <c r="N1043" s="498">
        <f t="shared" si="146"/>
        <v>0</v>
      </c>
      <c r="Q1043" s="487">
        <f t="shared" si="147"/>
        <v>1</v>
      </c>
      <c r="W1043">
        <f t="shared" si="148"/>
        <v>1</v>
      </c>
      <c r="Y1043" s="497">
        <v>1</v>
      </c>
      <c r="Z1043" s="497">
        <v>25</v>
      </c>
      <c r="AA1043" s="491">
        <v>0</v>
      </c>
      <c r="AB1043" s="490">
        <v>1</v>
      </c>
      <c r="AC1043" s="489">
        <v>0</v>
      </c>
      <c r="AD1043" s="488">
        <v>0</v>
      </c>
      <c r="AF1043" t="str">
        <f t="shared" si="149"/>
        <v>SI</v>
      </c>
      <c r="AG1043" t="str">
        <f t="shared" si="150"/>
        <v>NO</v>
      </c>
      <c r="AH1043" t="str">
        <f t="shared" si="151"/>
        <v>SI</v>
      </c>
      <c r="AI1043" t="str">
        <f t="shared" si="152"/>
        <v>NO</v>
      </c>
    </row>
    <row r="1044" spans="6:35" ht="15.75" thickBot="1" x14ac:dyDescent="0.3">
      <c r="F1044" s="499">
        <v>2</v>
      </c>
      <c r="G1044" s="499">
        <v>25</v>
      </c>
      <c r="H1044" s="498">
        <f t="shared" si="144"/>
        <v>0</v>
      </c>
      <c r="K1044" s="498">
        <f t="shared" si="145"/>
        <v>0</v>
      </c>
      <c r="N1044" s="498">
        <f t="shared" si="146"/>
        <v>0</v>
      </c>
      <c r="Q1044" s="487">
        <f t="shared" si="147"/>
        <v>2</v>
      </c>
      <c r="W1044">
        <f t="shared" si="148"/>
        <v>2</v>
      </c>
      <c r="Y1044" s="497">
        <v>2</v>
      </c>
      <c r="Z1044" s="497">
        <v>25</v>
      </c>
      <c r="AA1044" s="491">
        <v>0</v>
      </c>
      <c r="AB1044" s="490">
        <v>2</v>
      </c>
      <c r="AC1044" s="489">
        <v>0</v>
      </c>
      <c r="AD1044" s="488">
        <v>0</v>
      </c>
      <c r="AF1044" t="str">
        <f t="shared" si="149"/>
        <v>SI</v>
      </c>
      <c r="AG1044" t="str">
        <f t="shared" si="150"/>
        <v>NO</v>
      </c>
      <c r="AH1044" t="str">
        <f t="shared" si="151"/>
        <v>SI</v>
      </c>
      <c r="AI1044" t="str">
        <f t="shared" si="152"/>
        <v>NO</v>
      </c>
    </row>
    <row r="1045" spans="6:35" ht="15.75" thickBot="1" x14ac:dyDescent="0.3">
      <c r="F1045" s="499">
        <v>3</v>
      </c>
      <c r="G1045" s="499">
        <v>25</v>
      </c>
      <c r="H1045" s="498">
        <f t="shared" si="144"/>
        <v>0</v>
      </c>
      <c r="K1045" s="498">
        <f t="shared" si="145"/>
        <v>0</v>
      </c>
      <c r="N1045" s="498">
        <f t="shared" si="146"/>
        <v>0</v>
      </c>
      <c r="Q1045" s="487">
        <f t="shared" si="147"/>
        <v>3</v>
      </c>
      <c r="W1045">
        <f t="shared" si="148"/>
        <v>3</v>
      </c>
      <c r="Y1045" s="497">
        <v>3</v>
      </c>
      <c r="Z1045" s="497">
        <v>25</v>
      </c>
      <c r="AA1045" s="491">
        <v>0</v>
      </c>
      <c r="AB1045" s="490">
        <v>3</v>
      </c>
      <c r="AC1045" s="489">
        <v>0</v>
      </c>
      <c r="AD1045" s="488">
        <v>0</v>
      </c>
      <c r="AF1045" t="str">
        <f t="shared" si="149"/>
        <v>SI</v>
      </c>
      <c r="AG1045" t="str">
        <f t="shared" si="150"/>
        <v>NO</v>
      </c>
      <c r="AH1045" t="str">
        <f t="shared" si="151"/>
        <v>SI</v>
      </c>
      <c r="AI1045" t="str">
        <f t="shared" si="152"/>
        <v>NO</v>
      </c>
    </row>
    <row r="1046" spans="6:35" ht="15.75" thickBot="1" x14ac:dyDescent="0.3">
      <c r="F1046" s="499">
        <v>4</v>
      </c>
      <c r="G1046" s="499">
        <v>25</v>
      </c>
      <c r="H1046" s="498">
        <f t="shared" si="144"/>
        <v>0</v>
      </c>
      <c r="K1046" s="498">
        <f t="shared" si="145"/>
        <v>0</v>
      </c>
      <c r="N1046" s="498">
        <f t="shared" si="146"/>
        <v>0</v>
      </c>
      <c r="Q1046" s="487">
        <f t="shared" si="147"/>
        <v>4</v>
      </c>
      <c r="W1046">
        <f t="shared" si="148"/>
        <v>4</v>
      </c>
      <c r="Y1046" s="497">
        <v>4</v>
      </c>
      <c r="Z1046" s="497">
        <v>25</v>
      </c>
      <c r="AA1046" s="491">
        <v>0</v>
      </c>
      <c r="AB1046" s="490">
        <v>0</v>
      </c>
      <c r="AC1046" s="489">
        <v>0</v>
      </c>
      <c r="AD1046" s="488">
        <v>4</v>
      </c>
      <c r="AF1046" t="str">
        <f t="shared" si="149"/>
        <v>SI</v>
      </c>
      <c r="AG1046" t="str">
        <f t="shared" si="150"/>
        <v>SI</v>
      </c>
      <c r="AH1046" t="str">
        <f t="shared" si="151"/>
        <v>SI</v>
      </c>
      <c r="AI1046" t="str">
        <f t="shared" si="152"/>
        <v>SI</v>
      </c>
    </row>
    <row r="1047" spans="6:35" ht="15.75" thickBot="1" x14ac:dyDescent="0.3">
      <c r="F1047" s="499">
        <v>5</v>
      </c>
      <c r="G1047" s="499">
        <v>25</v>
      </c>
      <c r="H1047" s="498">
        <f t="shared" si="144"/>
        <v>0</v>
      </c>
      <c r="K1047" s="498">
        <f t="shared" si="145"/>
        <v>0</v>
      </c>
      <c r="N1047" s="498">
        <f t="shared" si="146"/>
        <v>0</v>
      </c>
      <c r="Q1047" s="487">
        <f t="shared" si="147"/>
        <v>5</v>
      </c>
      <c r="W1047">
        <f t="shared" si="148"/>
        <v>5</v>
      </c>
      <c r="Y1047" s="497">
        <v>5</v>
      </c>
      <c r="Z1047" s="497">
        <v>25</v>
      </c>
      <c r="AA1047" s="491">
        <v>0</v>
      </c>
      <c r="AB1047" s="490">
        <v>0</v>
      </c>
      <c r="AC1047" s="489">
        <v>0</v>
      </c>
      <c r="AD1047" s="488">
        <v>5</v>
      </c>
      <c r="AF1047" t="str">
        <f t="shared" si="149"/>
        <v>SI</v>
      </c>
      <c r="AG1047" t="str">
        <f t="shared" si="150"/>
        <v>SI</v>
      </c>
      <c r="AH1047" t="str">
        <f t="shared" si="151"/>
        <v>SI</v>
      </c>
      <c r="AI1047" t="str">
        <f t="shared" si="152"/>
        <v>SI</v>
      </c>
    </row>
    <row r="1048" spans="6:35" ht="15.75" thickBot="1" x14ac:dyDescent="0.3">
      <c r="F1048" s="499">
        <v>6</v>
      </c>
      <c r="G1048" s="499">
        <v>25</v>
      </c>
      <c r="H1048" s="498">
        <f t="shared" si="144"/>
        <v>0</v>
      </c>
      <c r="K1048" s="498">
        <f t="shared" si="145"/>
        <v>0</v>
      </c>
      <c r="N1048" s="498">
        <f t="shared" si="146"/>
        <v>0</v>
      </c>
      <c r="Q1048" s="487">
        <f t="shared" si="147"/>
        <v>6</v>
      </c>
      <c r="W1048">
        <f t="shared" si="148"/>
        <v>6</v>
      </c>
      <c r="Y1048" s="497">
        <v>6</v>
      </c>
      <c r="Z1048" s="497">
        <v>25</v>
      </c>
      <c r="AA1048" s="491">
        <v>0</v>
      </c>
      <c r="AB1048" s="490">
        <v>0</v>
      </c>
      <c r="AC1048" s="489">
        <v>0</v>
      </c>
      <c r="AD1048" s="488">
        <v>6</v>
      </c>
      <c r="AF1048" t="str">
        <f t="shared" si="149"/>
        <v>SI</v>
      </c>
      <c r="AG1048" t="str">
        <f t="shared" si="150"/>
        <v>SI</v>
      </c>
      <c r="AH1048" t="str">
        <f t="shared" si="151"/>
        <v>SI</v>
      </c>
      <c r="AI1048" t="str">
        <f t="shared" si="152"/>
        <v>SI</v>
      </c>
    </row>
    <row r="1049" spans="6:35" ht="15.75" thickBot="1" x14ac:dyDescent="0.3">
      <c r="F1049" s="499">
        <v>7</v>
      </c>
      <c r="G1049" s="499">
        <v>25</v>
      </c>
      <c r="H1049" s="498">
        <f t="shared" si="144"/>
        <v>0</v>
      </c>
      <c r="K1049" s="498">
        <f t="shared" si="145"/>
        <v>0</v>
      </c>
      <c r="N1049" s="498">
        <f t="shared" si="146"/>
        <v>0</v>
      </c>
      <c r="Q1049" s="487">
        <f t="shared" si="147"/>
        <v>7</v>
      </c>
      <c r="W1049">
        <f t="shared" si="148"/>
        <v>7</v>
      </c>
      <c r="Y1049" s="497">
        <v>7</v>
      </c>
      <c r="Z1049" s="497">
        <v>25</v>
      </c>
      <c r="AA1049" s="491">
        <v>0</v>
      </c>
      <c r="AB1049" s="490">
        <v>0</v>
      </c>
      <c r="AC1049" s="489">
        <v>0</v>
      </c>
      <c r="AD1049" s="488">
        <v>7</v>
      </c>
      <c r="AF1049" t="str">
        <f t="shared" si="149"/>
        <v>SI</v>
      </c>
      <c r="AG1049" t="str">
        <f t="shared" si="150"/>
        <v>SI</v>
      </c>
      <c r="AH1049" t="str">
        <f t="shared" si="151"/>
        <v>SI</v>
      </c>
      <c r="AI1049" t="str">
        <f t="shared" si="152"/>
        <v>SI</v>
      </c>
    </row>
    <row r="1050" spans="6:35" ht="15.75" thickBot="1" x14ac:dyDescent="0.3">
      <c r="F1050" s="499">
        <v>8</v>
      </c>
      <c r="G1050" s="499">
        <v>25</v>
      </c>
      <c r="H1050" s="498">
        <f t="shared" si="144"/>
        <v>0</v>
      </c>
      <c r="K1050" s="498">
        <f t="shared" si="145"/>
        <v>0</v>
      </c>
      <c r="N1050" s="498">
        <f t="shared" si="146"/>
        <v>0</v>
      </c>
      <c r="Q1050" s="487">
        <f t="shared" si="147"/>
        <v>8</v>
      </c>
      <c r="W1050">
        <f t="shared" si="148"/>
        <v>8</v>
      </c>
      <c r="Y1050" s="497">
        <v>8</v>
      </c>
      <c r="Z1050" s="497">
        <v>25</v>
      </c>
      <c r="AA1050" s="491">
        <v>0</v>
      </c>
      <c r="AB1050" s="490">
        <v>0</v>
      </c>
      <c r="AC1050" s="489">
        <v>0</v>
      </c>
      <c r="AD1050" s="488">
        <v>8</v>
      </c>
      <c r="AF1050" t="str">
        <f t="shared" si="149"/>
        <v>SI</v>
      </c>
      <c r="AG1050" t="str">
        <f t="shared" si="150"/>
        <v>SI</v>
      </c>
      <c r="AH1050" t="str">
        <f t="shared" si="151"/>
        <v>SI</v>
      </c>
      <c r="AI1050" t="str">
        <f t="shared" si="152"/>
        <v>SI</v>
      </c>
    </row>
    <row r="1051" spans="6:35" ht="15.75" thickBot="1" x14ac:dyDescent="0.3">
      <c r="F1051" s="499">
        <v>9</v>
      </c>
      <c r="G1051" s="499">
        <v>25</v>
      </c>
      <c r="H1051" s="498">
        <f t="shared" si="144"/>
        <v>0</v>
      </c>
      <c r="K1051" s="498">
        <f t="shared" si="145"/>
        <v>0</v>
      </c>
      <c r="N1051" s="498">
        <f t="shared" si="146"/>
        <v>0</v>
      </c>
      <c r="Q1051" s="487">
        <f t="shared" si="147"/>
        <v>9</v>
      </c>
      <c r="W1051">
        <f t="shared" si="148"/>
        <v>9</v>
      </c>
      <c r="Y1051" s="497">
        <v>9</v>
      </c>
      <c r="Z1051" s="497">
        <v>25</v>
      </c>
      <c r="AA1051" s="491">
        <v>0</v>
      </c>
      <c r="AB1051" s="490">
        <v>0</v>
      </c>
      <c r="AC1051" s="489">
        <v>0</v>
      </c>
      <c r="AD1051" s="488">
        <v>9</v>
      </c>
      <c r="AF1051" t="str">
        <f t="shared" si="149"/>
        <v>SI</v>
      </c>
      <c r="AG1051" t="str">
        <f t="shared" si="150"/>
        <v>SI</v>
      </c>
      <c r="AH1051" t="str">
        <f t="shared" si="151"/>
        <v>SI</v>
      </c>
      <c r="AI1051" t="str">
        <f t="shared" si="152"/>
        <v>SI</v>
      </c>
    </row>
    <row r="1052" spans="6:35" ht="15.75" thickBot="1" x14ac:dyDescent="0.3">
      <c r="F1052" s="499">
        <v>10</v>
      </c>
      <c r="G1052" s="499">
        <v>25</v>
      </c>
      <c r="H1052" s="498">
        <f t="shared" si="144"/>
        <v>0</v>
      </c>
      <c r="K1052" s="498">
        <f t="shared" si="145"/>
        <v>0</v>
      </c>
      <c r="N1052" s="498">
        <f t="shared" si="146"/>
        <v>0</v>
      </c>
      <c r="Q1052" s="487">
        <f t="shared" si="147"/>
        <v>10</v>
      </c>
      <c r="W1052">
        <f t="shared" si="148"/>
        <v>10</v>
      </c>
      <c r="Y1052" s="497">
        <v>10</v>
      </c>
      <c r="Z1052" s="497">
        <v>25</v>
      </c>
      <c r="AA1052" s="491">
        <v>0</v>
      </c>
      <c r="AB1052" s="490">
        <v>0</v>
      </c>
      <c r="AC1052" s="489">
        <v>0</v>
      </c>
      <c r="AD1052" s="488">
        <v>10</v>
      </c>
      <c r="AF1052" t="str">
        <f t="shared" si="149"/>
        <v>SI</v>
      </c>
      <c r="AG1052" t="str">
        <f t="shared" si="150"/>
        <v>SI</v>
      </c>
      <c r="AH1052" t="str">
        <f t="shared" si="151"/>
        <v>SI</v>
      </c>
      <c r="AI1052" t="str">
        <f t="shared" si="152"/>
        <v>SI</v>
      </c>
    </row>
    <row r="1053" spans="6:35" ht="15.75" thickBot="1" x14ac:dyDescent="0.3">
      <c r="F1053" s="499">
        <v>11</v>
      </c>
      <c r="G1053" s="499">
        <v>25</v>
      </c>
      <c r="H1053" s="498">
        <f t="shared" si="144"/>
        <v>0</v>
      </c>
      <c r="K1053" s="498">
        <f t="shared" si="145"/>
        <v>0</v>
      </c>
      <c r="N1053" s="498">
        <f t="shared" si="146"/>
        <v>0</v>
      </c>
      <c r="Q1053" s="487">
        <f t="shared" si="147"/>
        <v>11</v>
      </c>
      <c r="W1053">
        <f t="shared" si="148"/>
        <v>11</v>
      </c>
      <c r="Y1053" s="497">
        <v>11</v>
      </c>
      <c r="Z1053" s="497">
        <v>25</v>
      </c>
      <c r="AA1053" s="491">
        <v>0</v>
      </c>
      <c r="AB1053" s="490">
        <v>0</v>
      </c>
      <c r="AC1053" s="489">
        <v>0</v>
      </c>
      <c r="AD1053" s="488">
        <v>11</v>
      </c>
      <c r="AF1053" t="str">
        <f t="shared" si="149"/>
        <v>SI</v>
      </c>
      <c r="AG1053" t="str">
        <f t="shared" si="150"/>
        <v>SI</v>
      </c>
      <c r="AH1053" t="str">
        <f t="shared" si="151"/>
        <v>SI</v>
      </c>
      <c r="AI1053" t="str">
        <f t="shared" si="152"/>
        <v>SI</v>
      </c>
    </row>
    <row r="1054" spans="6:35" ht="15.75" thickBot="1" x14ac:dyDescent="0.3">
      <c r="F1054" s="499">
        <v>12</v>
      </c>
      <c r="G1054" s="499">
        <v>25</v>
      </c>
      <c r="H1054" s="498">
        <f t="shared" si="144"/>
        <v>0</v>
      </c>
      <c r="K1054" s="498">
        <f t="shared" si="145"/>
        <v>0</v>
      </c>
      <c r="N1054" s="498">
        <f t="shared" si="146"/>
        <v>0</v>
      </c>
      <c r="Q1054" s="487">
        <f t="shared" si="147"/>
        <v>12</v>
      </c>
      <c r="W1054">
        <f t="shared" si="148"/>
        <v>12</v>
      </c>
      <c r="Y1054" s="497">
        <v>12</v>
      </c>
      <c r="Z1054" s="497">
        <v>25</v>
      </c>
      <c r="AA1054" s="491">
        <v>0</v>
      </c>
      <c r="AB1054" s="490">
        <v>0</v>
      </c>
      <c r="AC1054" s="489">
        <v>0</v>
      </c>
      <c r="AD1054" s="488">
        <v>12</v>
      </c>
      <c r="AF1054" t="str">
        <f t="shared" si="149"/>
        <v>SI</v>
      </c>
      <c r="AG1054" t="str">
        <f t="shared" si="150"/>
        <v>SI</v>
      </c>
      <c r="AH1054" t="str">
        <f t="shared" si="151"/>
        <v>SI</v>
      </c>
      <c r="AI1054" t="str">
        <f t="shared" si="152"/>
        <v>SI</v>
      </c>
    </row>
    <row r="1055" spans="6:35" ht="15.75" thickBot="1" x14ac:dyDescent="0.3">
      <c r="F1055" s="499">
        <v>13</v>
      </c>
      <c r="G1055" s="499">
        <v>25</v>
      </c>
      <c r="H1055" s="498">
        <f t="shared" si="144"/>
        <v>0</v>
      </c>
      <c r="K1055" s="498">
        <f t="shared" si="145"/>
        <v>0</v>
      </c>
      <c r="N1055" s="498">
        <f t="shared" si="146"/>
        <v>0</v>
      </c>
      <c r="Q1055" s="487">
        <f t="shared" si="147"/>
        <v>13</v>
      </c>
      <c r="W1055">
        <f t="shared" si="148"/>
        <v>13</v>
      </c>
      <c r="Y1055" s="497">
        <v>13</v>
      </c>
      <c r="Z1055" s="497">
        <v>25</v>
      </c>
      <c r="AA1055" s="491">
        <v>0</v>
      </c>
      <c r="AB1055" s="490">
        <v>0</v>
      </c>
      <c r="AC1055" s="489">
        <v>0</v>
      </c>
      <c r="AD1055" s="488">
        <v>13</v>
      </c>
      <c r="AF1055" t="str">
        <f t="shared" si="149"/>
        <v>SI</v>
      </c>
      <c r="AG1055" t="str">
        <f t="shared" si="150"/>
        <v>SI</v>
      </c>
      <c r="AH1055" t="str">
        <f t="shared" si="151"/>
        <v>SI</v>
      </c>
      <c r="AI1055" t="str">
        <f t="shared" si="152"/>
        <v>SI</v>
      </c>
    </row>
    <row r="1056" spans="6:35" ht="15.75" thickBot="1" x14ac:dyDescent="0.3">
      <c r="F1056" s="499">
        <v>14</v>
      </c>
      <c r="G1056" s="499">
        <v>25</v>
      </c>
      <c r="H1056" s="498">
        <f t="shared" si="144"/>
        <v>0</v>
      </c>
      <c r="K1056" s="498">
        <f t="shared" si="145"/>
        <v>0</v>
      </c>
      <c r="N1056" s="498">
        <f t="shared" si="146"/>
        <v>0</v>
      </c>
      <c r="Q1056" s="487">
        <f t="shared" si="147"/>
        <v>14</v>
      </c>
      <c r="W1056">
        <f t="shared" si="148"/>
        <v>14</v>
      </c>
      <c r="Y1056" s="497">
        <v>14</v>
      </c>
      <c r="Z1056" s="497">
        <v>25</v>
      </c>
      <c r="AA1056" s="491">
        <v>0</v>
      </c>
      <c r="AB1056" s="490">
        <v>0</v>
      </c>
      <c r="AC1056" s="489">
        <v>0</v>
      </c>
      <c r="AD1056" s="488">
        <v>14</v>
      </c>
      <c r="AF1056" t="str">
        <f t="shared" si="149"/>
        <v>SI</v>
      </c>
      <c r="AG1056" t="str">
        <f t="shared" si="150"/>
        <v>SI</v>
      </c>
      <c r="AH1056" t="str">
        <f t="shared" si="151"/>
        <v>SI</v>
      </c>
      <c r="AI1056" t="str">
        <f t="shared" si="152"/>
        <v>SI</v>
      </c>
    </row>
    <row r="1057" spans="6:35" ht="15.75" thickBot="1" x14ac:dyDescent="0.3">
      <c r="F1057" s="499">
        <v>15</v>
      </c>
      <c r="G1057" s="499">
        <v>25</v>
      </c>
      <c r="H1057" s="498">
        <f t="shared" si="144"/>
        <v>0</v>
      </c>
      <c r="K1057" s="498">
        <f t="shared" si="145"/>
        <v>0</v>
      </c>
      <c r="N1057" s="498">
        <f t="shared" si="146"/>
        <v>0</v>
      </c>
      <c r="Q1057" s="487">
        <f t="shared" si="147"/>
        <v>15</v>
      </c>
      <c r="W1057">
        <f t="shared" si="148"/>
        <v>15</v>
      </c>
      <c r="Y1057" s="497">
        <v>15</v>
      </c>
      <c r="Z1057" s="497">
        <v>25</v>
      </c>
      <c r="AA1057" s="491">
        <v>0</v>
      </c>
      <c r="AB1057" s="490">
        <v>0</v>
      </c>
      <c r="AC1057" s="489">
        <v>0</v>
      </c>
      <c r="AD1057" s="488">
        <v>15</v>
      </c>
      <c r="AF1057" t="str">
        <f t="shared" si="149"/>
        <v>SI</v>
      </c>
      <c r="AG1057" t="str">
        <f t="shared" si="150"/>
        <v>SI</v>
      </c>
      <c r="AH1057" t="str">
        <f t="shared" si="151"/>
        <v>SI</v>
      </c>
      <c r="AI1057" t="str">
        <f t="shared" si="152"/>
        <v>SI</v>
      </c>
    </row>
    <row r="1058" spans="6:35" ht="15.75" thickBot="1" x14ac:dyDescent="0.3">
      <c r="F1058" s="499">
        <v>16</v>
      </c>
      <c r="G1058" s="499">
        <v>25</v>
      </c>
      <c r="H1058" s="498">
        <f t="shared" si="144"/>
        <v>0</v>
      </c>
      <c r="K1058" s="498">
        <f t="shared" si="145"/>
        <v>0</v>
      </c>
      <c r="N1058" s="498">
        <f t="shared" si="146"/>
        <v>0</v>
      </c>
      <c r="Q1058" s="487">
        <f t="shared" si="147"/>
        <v>16</v>
      </c>
      <c r="W1058">
        <f t="shared" si="148"/>
        <v>16</v>
      </c>
      <c r="Y1058" s="497">
        <v>16</v>
      </c>
      <c r="Z1058" s="497">
        <v>25</v>
      </c>
      <c r="AA1058" s="491">
        <v>0</v>
      </c>
      <c r="AB1058" s="490">
        <v>0</v>
      </c>
      <c r="AC1058" s="489">
        <v>0</v>
      </c>
      <c r="AD1058" s="488">
        <v>16</v>
      </c>
      <c r="AF1058" t="str">
        <f t="shared" si="149"/>
        <v>SI</v>
      </c>
      <c r="AG1058" t="str">
        <f t="shared" si="150"/>
        <v>SI</v>
      </c>
      <c r="AH1058" t="str">
        <f t="shared" si="151"/>
        <v>SI</v>
      </c>
      <c r="AI1058" t="str">
        <f t="shared" si="152"/>
        <v>SI</v>
      </c>
    </row>
    <row r="1059" spans="6:35" ht="15.75" thickBot="1" x14ac:dyDescent="0.3">
      <c r="F1059" s="499">
        <v>17</v>
      </c>
      <c r="G1059" s="499">
        <v>25</v>
      </c>
      <c r="H1059" s="498">
        <f t="shared" si="144"/>
        <v>0</v>
      </c>
      <c r="K1059" s="498">
        <f t="shared" si="145"/>
        <v>0</v>
      </c>
      <c r="N1059" s="498">
        <f t="shared" si="146"/>
        <v>0</v>
      </c>
      <c r="Q1059" s="487">
        <f t="shared" si="147"/>
        <v>17</v>
      </c>
      <c r="W1059">
        <f t="shared" si="148"/>
        <v>17</v>
      </c>
      <c r="Y1059" s="497">
        <v>17</v>
      </c>
      <c r="Z1059" s="497">
        <v>25</v>
      </c>
      <c r="AA1059" s="491">
        <v>0</v>
      </c>
      <c r="AB1059" s="490">
        <v>0</v>
      </c>
      <c r="AC1059" s="489">
        <v>0</v>
      </c>
      <c r="AD1059" s="488">
        <v>17</v>
      </c>
      <c r="AF1059" t="str">
        <f t="shared" si="149"/>
        <v>SI</v>
      </c>
      <c r="AG1059" t="str">
        <f t="shared" si="150"/>
        <v>SI</v>
      </c>
      <c r="AH1059" t="str">
        <f t="shared" si="151"/>
        <v>SI</v>
      </c>
      <c r="AI1059" t="str">
        <f t="shared" si="152"/>
        <v>SI</v>
      </c>
    </row>
    <row r="1060" spans="6:35" ht="15.75" thickBot="1" x14ac:dyDescent="0.3">
      <c r="F1060" s="499">
        <v>18</v>
      </c>
      <c r="G1060" s="499">
        <v>25</v>
      </c>
      <c r="H1060" s="498">
        <f t="shared" si="144"/>
        <v>0</v>
      </c>
      <c r="K1060" s="498">
        <f t="shared" si="145"/>
        <v>0</v>
      </c>
      <c r="N1060" s="498">
        <f t="shared" si="146"/>
        <v>0</v>
      </c>
      <c r="Q1060" s="487">
        <f t="shared" si="147"/>
        <v>18</v>
      </c>
      <c r="W1060">
        <f t="shared" si="148"/>
        <v>18</v>
      </c>
      <c r="Y1060" s="497">
        <v>18</v>
      </c>
      <c r="Z1060" s="497">
        <v>25</v>
      </c>
      <c r="AA1060" s="491">
        <v>0</v>
      </c>
      <c r="AB1060" s="490">
        <v>0</v>
      </c>
      <c r="AC1060" s="489">
        <v>0</v>
      </c>
      <c r="AD1060" s="488">
        <v>18</v>
      </c>
      <c r="AF1060" t="str">
        <f t="shared" si="149"/>
        <v>SI</v>
      </c>
      <c r="AG1060" t="str">
        <f t="shared" si="150"/>
        <v>SI</v>
      </c>
      <c r="AH1060" t="str">
        <f t="shared" si="151"/>
        <v>SI</v>
      </c>
      <c r="AI1060" t="str">
        <f t="shared" si="152"/>
        <v>SI</v>
      </c>
    </row>
    <row r="1061" spans="6:35" ht="15.75" thickBot="1" x14ac:dyDescent="0.3">
      <c r="F1061" s="499">
        <v>19</v>
      </c>
      <c r="G1061" s="499">
        <v>25</v>
      </c>
      <c r="H1061" s="498">
        <f t="shared" si="144"/>
        <v>0</v>
      </c>
      <c r="K1061" s="498">
        <f t="shared" si="145"/>
        <v>0</v>
      </c>
      <c r="N1061" s="498">
        <f t="shared" si="146"/>
        <v>0</v>
      </c>
      <c r="Q1061" s="487">
        <f t="shared" si="147"/>
        <v>19</v>
      </c>
      <c r="W1061">
        <f t="shared" si="148"/>
        <v>19</v>
      </c>
      <c r="Y1061" s="497">
        <v>19</v>
      </c>
      <c r="Z1061" s="497">
        <v>25</v>
      </c>
      <c r="AA1061" s="491">
        <v>0</v>
      </c>
      <c r="AB1061" s="490">
        <v>0</v>
      </c>
      <c r="AC1061" s="489">
        <v>0</v>
      </c>
      <c r="AD1061" s="488">
        <v>19</v>
      </c>
      <c r="AF1061" t="str">
        <f t="shared" si="149"/>
        <v>SI</v>
      </c>
      <c r="AG1061" t="str">
        <f t="shared" si="150"/>
        <v>SI</v>
      </c>
      <c r="AH1061" t="str">
        <f t="shared" si="151"/>
        <v>SI</v>
      </c>
      <c r="AI1061" t="str">
        <f t="shared" si="152"/>
        <v>SI</v>
      </c>
    </row>
    <row r="1062" spans="6:35" ht="15.75" thickBot="1" x14ac:dyDescent="0.3">
      <c r="F1062" s="499">
        <v>20</v>
      </c>
      <c r="G1062" s="499">
        <v>25</v>
      </c>
      <c r="H1062" s="498">
        <f t="shared" si="144"/>
        <v>0</v>
      </c>
      <c r="K1062" s="498">
        <f t="shared" si="145"/>
        <v>0</v>
      </c>
      <c r="N1062" s="498">
        <f t="shared" si="146"/>
        <v>0</v>
      </c>
      <c r="Q1062" s="487">
        <f t="shared" si="147"/>
        <v>20</v>
      </c>
      <c r="W1062">
        <f t="shared" si="148"/>
        <v>20</v>
      </c>
      <c r="Y1062" s="497">
        <v>20</v>
      </c>
      <c r="Z1062" s="497">
        <v>25</v>
      </c>
      <c r="AA1062" s="491">
        <v>0</v>
      </c>
      <c r="AB1062" s="490">
        <v>0</v>
      </c>
      <c r="AC1062" s="489">
        <v>0</v>
      </c>
      <c r="AD1062" s="488">
        <v>20</v>
      </c>
      <c r="AF1062" t="str">
        <f t="shared" si="149"/>
        <v>SI</v>
      </c>
      <c r="AG1062" t="str">
        <f t="shared" si="150"/>
        <v>SI</v>
      </c>
      <c r="AH1062" t="str">
        <f t="shared" si="151"/>
        <v>SI</v>
      </c>
      <c r="AI1062" t="str">
        <f t="shared" si="152"/>
        <v>SI</v>
      </c>
    </row>
    <row r="1063" spans="6:35" ht="15.75" thickBot="1" x14ac:dyDescent="0.3">
      <c r="F1063" s="499">
        <v>21</v>
      </c>
      <c r="G1063" s="499">
        <v>25</v>
      </c>
      <c r="H1063" s="498">
        <f t="shared" si="144"/>
        <v>0</v>
      </c>
      <c r="K1063" s="498">
        <f t="shared" si="145"/>
        <v>0</v>
      </c>
      <c r="N1063" s="498">
        <f t="shared" si="146"/>
        <v>0</v>
      </c>
      <c r="Q1063" s="487">
        <f t="shared" si="147"/>
        <v>21</v>
      </c>
      <c r="W1063">
        <f t="shared" si="148"/>
        <v>21</v>
      </c>
      <c r="Y1063" s="497">
        <v>21</v>
      </c>
      <c r="Z1063" s="497">
        <v>25</v>
      </c>
      <c r="AA1063" s="491">
        <v>0</v>
      </c>
      <c r="AB1063" s="490">
        <v>0</v>
      </c>
      <c r="AC1063" s="489">
        <v>0</v>
      </c>
      <c r="AD1063" s="488">
        <v>21</v>
      </c>
      <c r="AF1063" t="str">
        <f t="shared" si="149"/>
        <v>SI</v>
      </c>
      <c r="AG1063" t="str">
        <f t="shared" si="150"/>
        <v>SI</v>
      </c>
      <c r="AH1063" t="str">
        <f t="shared" si="151"/>
        <v>SI</v>
      </c>
      <c r="AI1063" t="str">
        <f t="shared" si="152"/>
        <v>SI</v>
      </c>
    </row>
    <row r="1064" spans="6:35" ht="15.75" thickBot="1" x14ac:dyDescent="0.3">
      <c r="F1064" s="499">
        <v>22</v>
      </c>
      <c r="G1064" s="499">
        <v>25</v>
      </c>
      <c r="H1064" s="498">
        <f t="shared" si="144"/>
        <v>0</v>
      </c>
      <c r="K1064" s="498">
        <f t="shared" si="145"/>
        <v>0</v>
      </c>
      <c r="N1064" s="498">
        <f t="shared" si="146"/>
        <v>0</v>
      </c>
      <c r="Q1064" s="487">
        <f t="shared" si="147"/>
        <v>22</v>
      </c>
      <c r="W1064">
        <f t="shared" si="148"/>
        <v>22</v>
      </c>
      <c r="Y1064" s="497">
        <v>22</v>
      </c>
      <c r="Z1064" s="497">
        <v>25</v>
      </c>
      <c r="AA1064" s="491">
        <v>0</v>
      </c>
      <c r="AB1064" s="490">
        <v>0</v>
      </c>
      <c r="AC1064" s="489">
        <v>0</v>
      </c>
      <c r="AD1064" s="488">
        <v>22</v>
      </c>
      <c r="AF1064" t="str">
        <f t="shared" si="149"/>
        <v>SI</v>
      </c>
      <c r="AG1064" t="str">
        <f t="shared" si="150"/>
        <v>SI</v>
      </c>
      <c r="AH1064" t="str">
        <f t="shared" si="151"/>
        <v>SI</v>
      </c>
      <c r="AI1064" t="str">
        <f t="shared" si="152"/>
        <v>SI</v>
      </c>
    </row>
    <row r="1065" spans="6:35" ht="15.75" thickBot="1" x14ac:dyDescent="0.3">
      <c r="F1065" s="499">
        <v>23</v>
      </c>
      <c r="G1065" s="499">
        <v>25</v>
      </c>
      <c r="H1065" s="498">
        <f t="shared" si="144"/>
        <v>0</v>
      </c>
      <c r="K1065" s="498">
        <f t="shared" si="145"/>
        <v>0</v>
      </c>
      <c r="N1065" s="498">
        <f t="shared" si="146"/>
        <v>0</v>
      </c>
      <c r="Q1065" s="487">
        <f t="shared" si="147"/>
        <v>23</v>
      </c>
      <c r="W1065">
        <f t="shared" si="148"/>
        <v>23</v>
      </c>
      <c r="Y1065" s="497">
        <v>23</v>
      </c>
      <c r="Z1065" s="497">
        <v>25</v>
      </c>
      <c r="AA1065" s="491">
        <v>0</v>
      </c>
      <c r="AB1065" s="490">
        <v>0</v>
      </c>
      <c r="AC1065" s="489">
        <v>0</v>
      </c>
      <c r="AD1065" s="488">
        <v>23</v>
      </c>
      <c r="AF1065" t="str">
        <f t="shared" si="149"/>
        <v>SI</v>
      </c>
      <c r="AG1065" t="str">
        <f t="shared" si="150"/>
        <v>SI</v>
      </c>
      <c r="AH1065" t="str">
        <f t="shared" si="151"/>
        <v>SI</v>
      </c>
      <c r="AI1065" t="str">
        <f t="shared" si="152"/>
        <v>SI</v>
      </c>
    </row>
    <row r="1066" spans="6:35" ht="15.75" thickBot="1" x14ac:dyDescent="0.3">
      <c r="F1066" s="499">
        <v>24</v>
      </c>
      <c r="G1066" s="499">
        <v>25</v>
      </c>
      <c r="H1066" s="498">
        <f t="shared" si="144"/>
        <v>0</v>
      </c>
      <c r="K1066" s="498">
        <f t="shared" si="145"/>
        <v>0</v>
      </c>
      <c r="N1066" s="498">
        <f t="shared" si="146"/>
        <v>0</v>
      </c>
      <c r="Q1066" s="487">
        <f t="shared" si="147"/>
        <v>24</v>
      </c>
      <c r="W1066">
        <f t="shared" si="148"/>
        <v>24</v>
      </c>
      <c r="Y1066" s="497">
        <v>24</v>
      </c>
      <c r="Z1066" s="497">
        <v>25</v>
      </c>
      <c r="AA1066" s="491">
        <v>0</v>
      </c>
      <c r="AB1066" s="490">
        <v>0</v>
      </c>
      <c r="AC1066" s="489">
        <v>0</v>
      </c>
      <c r="AD1066" s="488">
        <v>24</v>
      </c>
      <c r="AF1066" t="str">
        <f t="shared" si="149"/>
        <v>SI</v>
      </c>
      <c r="AG1066" t="str">
        <f t="shared" si="150"/>
        <v>SI</v>
      </c>
      <c r="AH1066" t="str">
        <f t="shared" si="151"/>
        <v>SI</v>
      </c>
      <c r="AI1066" t="str">
        <f t="shared" si="152"/>
        <v>SI</v>
      </c>
    </row>
    <row r="1067" spans="6:35" ht="15.75" thickBot="1" x14ac:dyDescent="0.3">
      <c r="F1067" s="499">
        <v>25</v>
      </c>
      <c r="G1067" s="499">
        <v>25</v>
      </c>
      <c r="H1067" s="498">
        <f t="shared" si="144"/>
        <v>0</v>
      </c>
      <c r="K1067" s="498">
        <f t="shared" si="145"/>
        <v>0</v>
      </c>
      <c r="N1067" s="498">
        <f t="shared" si="146"/>
        <v>0</v>
      </c>
      <c r="Q1067" s="487">
        <f t="shared" si="147"/>
        <v>25</v>
      </c>
      <c r="W1067">
        <f t="shared" si="148"/>
        <v>25</v>
      </c>
      <c r="Y1067" s="497">
        <v>25</v>
      </c>
      <c r="Z1067" s="497">
        <v>25</v>
      </c>
      <c r="AA1067" s="491">
        <v>0</v>
      </c>
      <c r="AB1067" s="490">
        <v>0</v>
      </c>
      <c r="AC1067" s="489">
        <v>0</v>
      </c>
      <c r="AD1067" s="488">
        <v>25</v>
      </c>
      <c r="AF1067" t="str">
        <f t="shared" si="149"/>
        <v>SI</v>
      </c>
      <c r="AG1067" t="str">
        <f t="shared" si="150"/>
        <v>SI</v>
      </c>
      <c r="AH1067" t="str">
        <f t="shared" si="151"/>
        <v>SI</v>
      </c>
      <c r="AI1067" t="str">
        <f t="shared" si="152"/>
        <v>SI</v>
      </c>
    </row>
    <row r="1068" spans="6:35" ht="15.75" thickBot="1" x14ac:dyDescent="0.3">
      <c r="F1068" s="499">
        <v>26</v>
      </c>
      <c r="G1068" s="499">
        <v>25</v>
      </c>
      <c r="H1068" s="498">
        <f t="shared" si="144"/>
        <v>0</v>
      </c>
      <c r="K1068" s="498">
        <f t="shared" si="145"/>
        <v>0</v>
      </c>
      <c r="N1068" s="498">
        <f t="shared" si="146"/>
        <v>0</v>
      </c>
      <c r="Q1068" s="487">
        <f t="shared" si="147"/>
        <v>26</v>
      </c>
      <c r="W1068">
        <f t="shared" si="148"/>
        <v>26</v>
      </c>
      <c r="Y1068" s="497">
        <v>26</v>
      </c>
      <c r="Z1068" s="497">
        <v>25</v>
      </c>
      <c r="AA1068" s="491">
        <v>0</v>
      </c>
      <c r="AB1068" s="490">
        <v>0</v>
      </c>
      <c r="AC1068" s="489">
        <v>0</v>
      </c>
      <c r="AD1068" s="488">
        <v>26</v>
      </c>
      <c r="AF1068" t="str">
        <f t="shared" si="149"/>
        <v>SI</v>
      </c>
      <c r="AG1068" t="str">
        <f t="shared" si="150"/>
        <v>SI</v>
      </c>
      <c r="AH1068" t="str">
        <f t="shared" si="151"/>
        <v>SI</v>
      </c>
      <c r="AI1068" t="str">
        <f t="shared" si="152"/>
        <v>SI</v>
      </c>
    </row>
    <row r="1069" spans="6:35" ht="15.75" thickBot="1" x14ac:dyDescent="0.3">
      <c r="F1069" s="499">
        <v>27</v>
      </c>
      <c r="G1069" s="499">
        <v>25</v>
      </c>
      <c r="H1069" s="498">
        <f t="shared" si="144"/>
        <v>0</v>
      </c>
      <c r="K1069" s="498">
        <f t="shared" si="145"/>
        <v>0</v>
      </c>
      <c r="N1069" s="498">
        <f t="shared" si="146"/>
        <v>0</v>
      </c>
      <c r="Q1069" s="487">
        <f t="shared" si="147"/>
        <v>27</v>
      </c>
      <c r="W1069">
        <f t="shared" si="148"/>
        <v>27</v>
      </c>
      <c r="Y1069" s="497">
        <v>27</v>
      </c>
      <c r="Z1069" s="497">
        <v>25</v>
      </c>
      <c r="AA1069" s="491">
        <v>0</v>
      </c>
      <c r="AB1069" s="490">
        <v>0</v>
      </c>
      <c r="AC1069" s="489">
        <v>0</v>
      </c>
      <c r="AD1069" s="488">
        <v>27</v>
      </c>
      <c r="AF1069" t="str">
        <f t="shared" si="149"/>
        <v>SI</v>
      </c>
      <c r="AG1069" t="str">
        <f t="shared" si="150"/>
        <v>SI</v>
      </c>
      <c r="AH1069" t="str">
        <f t="shared" si="151"/>
        <v>SI</v>
      </c>
      <c r="AI1069" t="str">
        <f t="shared" si="152"/>
        <v>SI</v>
      </c>
    </row>
    <row r="1070" spans="6:35" ht="15.75" thickBot="1" x14ac:dyDescent="0.3">
      <c r="F1070" s="499">
        <v>28</v>
      </c>
      <c r="G1070" s="499">
        <v>25</v>
      </c>
      <c r="H1070" s="498">
        <f t="shared" si="144"/>
        <v>0</v>
      </c>
      <c r="K1070" s="498">
        <f t="shared" si="145"/>
        <v>0</v>
      </c>
      <c r="N1070" s="498">
        <f t="shared" si="146"/>
        <v>0</v>
      </c>
      <c r="Q1070" s="487">
        <f t="shared" si="147"/>
        <v>28</v>
      </c>
      <c r="W1070">
        <f t="shared" si="148"/>
        <v>28</v>
      </c>
      <c r="Y1070" s="497">
        <v>28</v>
      </c>
      <c r="Z1070" s="497">
        <v>25</v>
      </c>
      <c r="AA1070" s="491">
        <v>0</v>
      </c>
      <c r="AB1070" s="490">
        <v>0</v>
      </c>
      <c r="AC1070" s="489">
        <v>0</v>
      </c>
      <c r="AD1070" s="488">
        <v>28</v>
      </c>
      <c r="AF1070" t="str">
        <f t="shared" si="149"/>
        <v>SI</v>
      </c>
      <c r="AG1070" t="str">
        <f t="shared" si="150"/>
        <v>SI</v>
      </c>
      <c r="AH1070" t="str">
        <f t="shared" si="151"/>
        <v>SI</v>
      </c>
      <c r="AI1070" t="str">
        <f t="shared" si="152"/>
        <v>SI</v>
      </c>
    </row>
    <row r="1071" spans="6:35" ht="15.75" thickBot="1" x14ac:dyDescent="0.3">
      <c r="F1071" s="499">
        <v>29</v>
      </c>
      <c r="G1071" s="499">
        <v>25</v>
      </c>
      <c r="H1071" s="498">
        <f t="shared" si="144"/>
        <v>0</v>
      </c>
      <c r="K1071" s="498">
        <f t="shared" si="145"/>
        <v>0</v>
      </c>
      <c r="N1071" s="498">
        <f t="shared" si="146"/>
        <v>0</v>
      </c>
      <c r="Q1071" s="487">
        <f t="shared" si="147"/>
        <v>29</v>
      </c>
      <c r="W1071">
        <f t="shared" si="148"/>
        <v>29</v>
      </c>
      <c r="Y1071" s="497">
        <v>29</v>
      </c>
      <c r="Z1071" s="497">
        <v>25</v>
      </c>
      <c r="AA1071" s="491">
        <v>0</v>
      </c>
      <c r="AB1071" s="490">
        <v>0</v>
      </c>
      <c r="AC1071" s="489">
        <v>0</v>
      </c>
      <c r="AD1071" s="488">
        <v>29</v>
      </c>
      <c r="AF1071" t="str">
        <f t="shared" si="149"/>
        <v>SI</v>
      </c>
      <c r="AG1071" t="str">
        <f t="shared" si="150"/>
        <v>SI</v>
      </c>
      <c r="AH1071" t="str">
        <f t="shared" si="151"/>
        <v>SI</v>
      </c>
      <c r="AI1071" t="str">
        <f t="shared" si="152"/>
        <v>SI</v>
      </c>
    </row>
    <row r="1072" spans="6:35" ht="15.75" thickBot="1" x14ac:dyDescent="0.3">
      <c r="F1072" s="499">
        <v>30</v>
      </c>
      <c r="G1072" s="499">
        <v>25</v>
      </c>
      <c r="H1072" s="498">
        <f t="shared" si="144"/>
        <v>0</v>
      </c>
      <c r="K1072" s="498">
        <f t="shared" si="145"/>
        <v>0</v>
      </c>
      <c r="N1072" s="498">
        <f t="shared" si="146"/>
        <v>0</v>
      </c>
      <c r="Q1072" s="487">
        <f t="shared" si="147"/>
        <v>30</v>
      </c>
      <c r="W1072">
        <f t="shared" si="148"/>
        <v>30</v>
      </c>
      <c r="Y1072" s="497">
        <v>30</v>
      </c>
      <c r="Z1072" s="497">
        <v>25</v>
      </c>
      <c r="AA1072" s="491">
        <v>0</v>
      </c>
      <c r="AB1072" s="490">
        <v>0</v>
      </c>
      <c r="AC1072" s="489">
        <v>0</v>
      </c>
      <c r="AD1072" s="488">
        <v>30</v>
      </c>
      <c r="AF1072" t="str">
        <f t="shared" si="149"/>
        <v>SI</v>
      </c>
      <c r="AG1072" t="str">
        <f t="shared" si="150"/>
        <v>SI</v>
      </c>
      <c r="AH1072" t="str">
        <f t="shared" si="151"/>
        <v>SI</v>
      </c>
      <c r="AI1072" t="str">
        <f t="shared" si="152"/>
        <v>SI</v>
      </c>
    </row>
    <row r="1073" spans="6:35" ht="15.75" thickBot="1" x14ac:dyDescent="0.3">
      <c r="F1073" s="499">
        <v>31</v>
      </c>
      <c r="G1073" s="499">
        <v>25</v>
      </c>
      <c r="H1073" s="498">
        <f t="shared" si="144"/>
        <v>0</v>
      </c>
      <c r="K1073" s="498">
        <f t="shared" si="145"/>
        <v>0</v>
      </c>
      <c r="N1073" s="498">
        <f t="shared" si="146"/>
        <v>0</v>
      </c>
      <c r="Q1073" s="487">
        <f t="shared" si="147"/>
        <v>30</v>
      </c>
      <c r="W1073">
        <f t="shared" si="148"/>
        <v>30</v>
      </c>
      <c r="Y1073" s="497">
        <v>31</v>
      </c>
      <c r="Z1073" s="497">
        <v>25</v>
      </c>
      <c r="AA1073" s="491">
        <v>0</v>
      </c>
      <c r="AB1073" s="490">
        <v>0</v>
      </c>
      <c r="AC1073" s="489">
        <v>0</v>
      </c>
      <c r="AD1073" s="488">
        <v>31</v>
      </c>
      <c r="AF1073" t="str">
        <f t="shared" si="149"/>
        <v>SI</v>
      </c>
      <c r="AG1073" t="str">
        <f t="shared" si="150"/>
        <v>SI</v>
      </c>
      <c r="AH1073" t="str">
        <f t="shared" si="151"/>
        <v>SI</v>
      </c>
      <c r="AI1073" t="str">
        <f t="shared" si="152"/>
        <v>NO</v>
      </c>
    </row>
    <row r="1074" spans="6:35" ht="15.75" thickBot="1" x14ac:dyDescent="0.3">
      <c r="F1074" s="499">
        <v>32</v>
      </c>
      <c r="G1074" s="499">
        <v>25</v>
      </c>
      <c r="H1074" s="498">
        <f t="shared" si="144"/>
        <v>0</v>
      </c>
      <c r="K1074" s="498">
        <f t="shared" si="145"/>
        <v>0</v>
      </c>
      <c r="N1074" s="498">
        <f t="shared" si="146"/>
        <v>0</v>
      </c>
      <c r="Q1074" s="487">
        <f t="shared" si="147"/>
        <v>30</v>
      </c>
      <c r="W1074">
        <f t="shared" si="148"/>
        <v>30</v>
      </c>
      <c r="Y1074" s="497">
        <v>32</v>
      </c>
      <c r="Z1074" s="497">
        <v>25</v>
      </c>
      <c r="AA1074" s="491">
        <v>0</v>
      </c>
      <c r="AB1074" s="490">
        <v>0</v>
      </c>
      <c r="AC1074" s="489">
        <v>0</v>
      </c>
      <c r="AD1074" s="488">
        <v>32</v>
      </c>
      <c r="AF1074" t="str">
        <f t="shared" si="149"/>
        <v>SI</v>
      </c>
      <c r="AG1074" t="str">
        <f t="shared" si="150"/>
        <v>SI</v>
      </c>
      <c r="AH1074" t="str">
        <f t="shared" si="151"/>
        <v>SI</v>
      </c>
      <c r="AI1074" t="str">
        <f t="shared" si="152"/>
        <v>NO</v>
      </c>
    </row>
    <row r="1075" spans="6:35" ht="15.75" thickBot="1" x14ac:dyDescent="0.3">
      <c r="F1075" s="499">
        <v>33</v>
      </c>
      <c r="G1075" s="499">
        <v>25</v>
      </c>
      <c r="H1075" s="498">
        <f t="shared" si="144"/>
        <v>0</v>
      </c>
      <c r="K1075" s="498">
        <f t="shared" si="145"/>
        <v>0</v>
      </c>
      <c r="N1075" s="498">
        <f t="shared" si="146"/>
        <v>0</v>
      </c>
      <c r="Q1075" s="487">
        <f t="shared" si="147"/>
        <v>30</v>
      </c>
      <c r="W1075">
        <f t="shared" si="148"/>
        <v>30</v>
      </c>
      <c r="Y1075" s="497">
        <v>33</v>
      </c>
      <c r="Z1075" s="497">
        <v>25</v>
      </c>
      <c r="AA1075" s="491">
        <v>0</v>
      </c>
      <c r="AB1075" s="490">
        <v>0</v>
      </c>
      <c r="AC1075" s="489">
        <v>0</v>
      </c>
      <c r="AD1075" s="488">
        <v>33</v>
      </c>
      <c r="AF1075" t="str">
        <f t="shared" si="149"/>
        <v>SI</v>
      </c>
      <c r="AG1075" t="str">
        <f t="shared" si="150"/>
        <v>SI</v>
      </c>
      <c r="AH1075" t="str">
        <f t="shared" si="151"/>
        <v>SI</v>
      </c>
      <c r="AI1075" t="str">
        <f t="shared" si="152"/>
        <v>NO</v>
      </c>
    </row>
    <row r="1076" spans="6:35" ht="15.75" thickBot="1" x14ac:dyDescent="0.3">
      <c r="F1076" s="499">
        <v>34</v>
      </c>
      <c r="G1076" s="499">
        <v>25</v>
      </c>
      <c r="H1076" s="498">
        <f t="shared" si="144"/>
        <v>0</v>
      </c>
      <c r="K1076" s="498">
        <f t="shared" si="145"/>
        <v>0</v>
      </c>
      <c r="N1076" s="498">
        <f t="shared" si="146"/>
        <v>0</v>
      </c>
      <c r="Q1076" s="487">
        <f t="shared" si="147"/>
        <v>30</v>
      </c>
      <c r="W1076">
        <f t="shared" si="148"/>
        <v>30</v>
      </c>
      <c r="Y1076" s="497">
        <v>34</v>
      </c>
      <c r="Z1076" s="497">
        <v>25</v>
      </c>
      <c r="AA1076" s="491">
        <v>0</v>
      </c>
      <c r="AB1076" s="490">
        <v>0</v>
      </c>
      <c r="AC1076" s="489">
        <v>0</v>
      </c>
      <c r="AD1076" s="488">
        <v>34</v>
      </c>
      <c r="AF1076" t="str">
        <f t="shared" si="149"/>
        <v>SI</v>
      </c>
      <c r="AG1076" t="str">
        <f t="shared" si="150"/>
        <v>SI</v>
      </c>
      <c r="AH1076" t="str">
        <f t="shared" si="151"/>
        <v>SI</v>
      </c>
      <c r="AI1076" t="str">
        <f t="shared" si="152"/>
        <v>NO</v>
      </c>
    </row>
    <row r="1077" spans="6:35" ht="15.75" thickBot="1" x14ac:dyDescent="0.3">
      <c r="F1077" s="496">
        <v>35</v>
      </c>
      <c r="G1077" s="496">
        <v>25</v>
      </c>
      <c r="H1077" s="495">
        <f t="shared" si="144"/>
        <v>0</v>
      </c>
      <c r="I1077" s="494"/>
      <c r="J1077" s="494"/>
      <c r="K1077" s="495">
        <f t="shared" si="145"/>
        <v>0</v>
      </c>
      <c r="L1077" s="494"/>
      <c r="M1077" s="494"/>
      <c r="N1077" s="495">
        <f t="shared" si="146"/>
        <v>0</v>
      </c>
      <c r="O1077" s="494"/>
      <c r="P1077" s="494"/>
      <c r="Q1077" s="493">
        <f t="shared" si="147"/>
        <v>30</v>
      </c>
      <c r="W1077">
        <f t="shared" si="148"/>
        <v>30</v>
      </c>
      <c r="Y1077" s="497">
        <v>35</v>
      </c>
      <c r="Z1077" s="497">
        <v>25</v>
      </c>
      <c r="AA1077" s="491">
        <v>0</v>
      </c>
      <c r="AB1077" s="490">
        <v>0</v>
      </c>
      <c r="AC1077" s="489">
        <v>0</v>
      </c>
      <c r="AD1077" s="488">
        <v>35</v>
      </c>
      <c r="AF1077" t="str">
        <f t="shared" si="149"/>
        <v>SI</v>
      </c>
      <c r="AG1077" t="str">
        <f t="shared" si="150"/>
        <v>SI</v>
      </c>
      <c r="AH1077" t="str">
        <f t="shared" si="151"/>
        <v>SI</v>
      </c>
      <c r="AI1077" t="str">
        <f t="shared" si="152"/>
        <v>NO</v>
      </c>
    </row>
    <row r="1078" spans="6:35" ht="16.5" thickTop="1" thickBot="1" x14ac:dyDescent="0.3">
      <c r="F1078" s="499">
        <v>0</v>
      </c>
      <c r="G1078" s="499">
        <v>26</v>
      </c>
      <c r="H1078" s="498">
        <f t="shared" si="144"/>
        <v>0</v>
      </c>
      <c r="K1078" s="498">
        <f t="shared" si="145"/>
        <v>0</v>
      </c>
      <c r="N1078" s="498">
        <f t="shared" si="146"/>
        <v>0</v>
      </c>
      <c r="Q1078" s="487">
        <f t="shared" si="147"/>
        <v>0</v>
      </c>
      <c r="W1078">
        <f t="shared" si="148"/>
        <v>0</v>
      </c>
      <c r="Y1078" s="497">
        <v>0</v>
      </c>
      <c r="Z1078" s="497">
        <v>26</v>
      </c>
      <c r="AA1078" s="491">
        <v>0</v>
      </c>
      <c r="AB1078" s="490">
        <v>0</v>
      </c>
      <c r="AC1078" s="489">
        <v>0</v>
      </c>
      <c r="AD1078" s="488">
        <v>0</v>
      </c>
      <c r="AF1078" t="str">
        <f t="shared" si="149"/>
        <v>SI</v>
      </c>
      <c r="AG1078" t="str">
        <f t="shared" si="150"/>
        <v>SI</v>
      </c>
      <c r="AH1078" t="str">
        <f t="shared" si="151"/>
        <v>SI</v>
      </c>
      <c r="AI1078" t="str">
        <f t="shared" si="152"/>
        <v>SI</v>
      </c>
    </row>
    <row r="1079" spans="6:35" ht="15.75" thickBot="1" x14ac:dyDescent="0.3">
      <c r="F1079" s="499">
        <v>1</v>
      </c>
      <c r="G1079" s="499">
        <v>26</v>
      </c>
      <c r="H1079" s="498">
        <f t="shared" si="144"/>
        <v>0</v>
      </c>
      <c r="K1079" s="498">
        <f t="shared" si="145"/>
        <v>0</v>
      </c>
      <c r="N1079" s="498">
        <f t="shared" si="146"/>
        <v>0</v>
      </c>
      <c r="Q1079" s="487">
        <f t="shared" si="147"/>
        <v>1</v>
      </c>
      <c r="W1079">
        <f t="shared" si="148"/>
        <v>1</v>
      </c>
      <c r="Y1079" s="497">
        <v>1</v>
      </c>
      <c r="Z1079" s="497">
        <v>26</v>
      </c>
      <c r="AA1079" s="491">
        <v>0</v>
      </c>
      <c r="AB1079" s="490">
        <v>1</v>
      </c>
      <c r="AC1079" s="489">
        <v>0</v>
      </c>
      <c r="AD1079" s="488">
        <v>0</v>
      </c>
      <c r="AF1079" t="str">
        <f t="shared" si="149"/>
        <v>SI</v>
      </c>
      <c r="AG1079" t="str">
        <f t="shared" si="150"/>
        <v>NO</v>
      </c>
      <c r="AH1079" t="str">
        <f t="shared" si="151"/>
        <v>SI</v>
      </c>
      <c r="AI1079" t="str">
        <f t="shared" si="152"/>
        <v>NO</v>
      </c>
    </row>
    <row r="1080" spans="6:35" ht="15.75" thickBot="1" x14ac:dyDescent="0.3">
      <c r="F1080" s="499">
        <v>2</v>
      </c>
      <c r="G1080" s="499">
        <v>26</v>
      </c>
      <c r="H1080" s="498">
        <f t="shared" si="144"/>
        <v>0</v>
      </c>
      <c r="K1080" s="498">
        <f t="shared" si="145"/>
        <v>0</v>
      </c>
      <c r="N1080" s="498">
        <f t="shared" si="146"/>
        <v>0</v>
      </c>
      <c r="Q1080" s="487">
        <f t="shared" si="147"/>
        <v>2</v>
      </c>
      <c r="W1080">
        <f t="shared" si="148"/>
        <v>2</v>
      </c>
      <c r="Y1080" s="497">
        <v>2</v>
      </c>
      <c r="Z1080" s="497">
        <v>26</v>
      </c>
      <c r="AA1080" s="491">
        <v>0</v>
      </c>
      <c r="AB1080" s="490">
        <v>2</v>
      </c>
      <c r="AC1080" s="489">
        <v>0</v>
      </c>
      <c r="AD1080" s="488">
        <v>0</v>
      </c>
      <c r="AF1080" t="str">
        <f t="shared" si="149"/>
        <v>SI</v>
      </c>
      <c r="AG1080" t="str">
        <f t="shared" si="150"/>
        <v>NO</v>
      </c>
      <c r="AH1080" t="str">
        <f t="shared" si="151"/>
        <v>SI</v>
      </c>
      <c r="AI1080" t="str">
        <f t="shared" si="152"/>
        <v>NO</v>
      </c>
    </row>
    <row r="1081" spans="6:35" ht="15.75" thickBot="1" x14ac:dyDescent="0.3">
      <c r="F1081" s="499">
        <v>3</v>
      </c>
      <c r="G1081" s="499">
        <v>26</v>
      </c>
      <c r="H1081" s="498">
        <f t="shared" si="144"/>
        <v>0</v>
      </c>
      <c r="K1081" s="498">
        <f t="shared" si="145"/>
        <v>0</v>
      </c>
      <c r="N1081" s="498">
        <f t="shared" si="146"/>
        <v>0</v>
      </c>
      <c r="Q1081" s="487">
        <f t="shared" si="147"/>
        <v>3</v>
      </c>
      <c r="W1081">
        <f t="shared" si="148"/>
        <v>3</v>
      </c>
      <c r="Y1081" s="497">
        <v>3</v>
      </c>
      <c r="Z1081" s="497">
        <v>26</v>
      </c>
      <c r="AA1081" s="491">
        <v>0</v>
      </c>
      <c r="AB1081" s="490">
        <v>3</v>
      </c>
      <c r="AC1081" s="489">
        <v>0</v>
      </c>
      <c r="AD1081" s="488">
        <v>0</v>
      </c>
      <c r="AF1081" t="str">
        <f t="shared" si="149"/>
        <v>SI</v>
      </c>
      <c r="AG1081" t="str">
        <f t="shared" si="150"/>
        <v>NO</v>
      </c>
      <c r="AH1081" t="str">
        <f t="shared" si="151"/>
        <v>SI</v>
      </c>
      <c r="AI1081" t="str">
        <f t="shared" si="152"/>
        <v>NO</v>
      </c>
    </row>
    <row r="1082" spans="6:35" ht="15.75" thickBot="1" x14ac:dyDescent="0.3">
      <c r="F1082" s="499">
        <v>4</v>
      </c>
      <c r="G1082" s="499">
        <v>26</v>
      </c>
      <c r="H1082" s="498">
        <f t="shared" si="144"/>
        <v>0</v>
      </c>
      <c r="K1082" s="498">
        <f t="shared" si="145"/>
        <v>0</v>
      </c>
      <c r="N1082" s="498">
        <f t="shared" si="146"/>
        <v>0</v>
      </c>
      <c r="Q1082" s="487">
        <f t="shared" si="147"/>
        <v>4</v>
      </c>
      <c r="W1082">
        <f t="shared" si="148"/>
        <v>4</v>
      </c>
      <c r="Y1082" s="497">
        <v>4</v>
      </c>
      <c r="Z1082" s="497">
        <v>26</v>
      </c>
      <c r="AA1082" s="491">
        <v>0</v>
      </c>
      <c r="AB1082" s="490">
        <v>0</v>
      </c>
      <c r="AC1082" s="489">
        <v>0</v>
      </c>
      <c r="AD1082" s="488">
        <v>4</v>
      </c>
      <c r="AF1082" t="str">
        <f t="shared" si="149"/>
        <v>SI</v>
      </c>
      <c r="AG1082" t="str">
        <f t="shared" si="150"/>
        <v>SI</v>
      </c>
      <c r="AH1082" t="str">
        <f t="shared" si="151"/>
        <v>SI</v>
      </c>
      <c r="AI1082" t="str">
        <f t="shared" si="152"/>
        <v>SI</v>
      </c>
    </row>
    <row r="1083" spans="6:35" ht="15.75" thickBot="1" x14ac:dyDescent="0.3">
      <c r="F1083" s="499">
        <v>5</v>
      </c>
      <c r="G1083" s="499">
        <v>26</v>
      </c>
      <c r="H1083" s="498">
        <f t="shared" si="144"/>
        <v>0</v>
      </c>
      <c r="K1083" s="498">
        <f t="shared" si="145"/>
        <v>0</v>
      </c>
      <c r="N1083" s="498">
        <f t="shared" si="146"/>
        <v>0</v>
      </c>
      <c r="Q1083" s="487">
        <f t="shared" si="147"/>
        <v>5</v>
      </c>
      <c r="W1083">
        <f t="shared" si="148"/>
        <v>5</v>
      </c>
      <c r="Y1083" s="497">
        <v>5</v>
      </c>
      <c r="Z1083" s="497">
        <v>26</v>
      </c>
      <c r="AA1083" s="491">
        <v>0</v>
      </c>
      <c r="AB1083" s="490">
        <v>0</v>
      </c>
      <c r="AC1083" s="489">
        <v>0</v>
      </c>
      <c r="AD1083" s="488">
        <v>5</v>
      </c>
      <c r="AF1083" t="str">
        <f t="shared" si="149"/>
        <v>SI</v>
      </c>
      <c r="AG1083" t="str">
        <f t="shared" si="150"/>
        <v>SI</v>
      </c>
      <c r="AH1083" t="str">
        <f t="shared" si="151"/>
        <v>SI</v>
      </c>
      <c r="AI1083" t="str">
        <f t="shared" si="152"/>
        <v>SI</v>
      </c>
    </row>
    <row r="1084" spans="6:35" ht="15.75" thickBot="1" x14ac:dyDescent="0.3">
      <c r="F1084" s="499">
        <v>6</v>
      </c>
      <c r="G1084" s="499">
        <v>26</v>
      </c>
      <c r="H1084" s="498">
        <f t="shared" si="144"/>
        <v>0</v>
      </c>
      <c r="K1084" s="498">
        <f t="shared" si="145"/>
        <v>0</v>
      </c>
      <c r="N1084" s="498">
        <f t="shared" si="146"/>
        <v>0</v>
      </c>
      <c r="Q1084" s="487">
        <f t="shared" si="147"/>
        <v>6</v>
      </c>
      <c r="W1084">
        <f t="shared" si="148"/>
        <v>6</v>
      </c>
      <c r="Y1084" s="497">
        <v>6</v>
      </c>
      <c r="Z1084" s="497">
        <v>26</v>
      </c>
      <c r="AA1084" s="491">
        <v>0</v>
      </c>
      <c r="AB1084" s="490">
        <v>0</v>
      </c>
      <c r="AC1084" s="489">
        <v>0</v>
      </c>
      <c r="AD1084" s="488">
        <v>6</v>
      </c>
      <c r="AF1084" t="str">
        <f t="shared" si="149"/>
        <v>SI</v>
      </c>
      <c r="AG1084" t="str">
        <f t="shared" si="150"/>
        <v>SI</v>
      </c>
      <c r="AH1084" t="str">
        <f t="shared" si="151"/>
        <v>SI</v>
      </c>
      <c r="AI1084" t="str">
        <f t="shared" si="152"/>
        <v>SI</v>
      </c>
    </row>
    <row r="1085" spans="6:35" ht="15.75" thickBot="1" x14ac:dyDescent="0.3">
      <c r="F1085" s="499">
        <v>7</v>
      </c>
      <c r="G1085" s="499">
        <v>26</v>
      </c>
      <c r="H1085" s="498">
        <f t="shared" si="144"/>
        <v>0</v>
      </c>
      <c r="K1085" s="498">
        <f t="shared" si="145"/>
        <v>0</v>
      </c>
      <c r="N1085" s="498">
        <f t="shared" si="146"/>
        <v>0</v>
      </c>
      <c r="Q1085" s="487">
        <f t="shared" si="147"/>
        <v>7</v>
      </c>
      <c r="W1085">
        <f t="shared" si="148"/>
        <v>7</v>
      </c>
      <c r="Y1085" s="497">
        <v>7</v>
      </c>
      <c r="Z1085" s="497">
        <v>26</v>
      </c>
      <c r="AA1085" s="491">
        <v>0</v>
      </c>
      <c r="AB1085" s="490">
        <v>0</v>
      </c>
      <c r="AC1085" s="489">
        <v>0</v>
      </c>
      <c r="AD1085" s="488">
        <v>7</v>
      </c>
      <c r="AF1085" t="str">
        <f t="shared" si="149"/>
        <v>SI</v>
      </c>
      <c r="AG1085" t="str">
        <f t="shared" si="150"/>
        <v>SI</v>
      </c>
      <c r="AH1085" t="str">
        <f t="shared" si="151"/>
        <v>SI</v>
      </c>
      <c r="AI1085" t="str">
        <f t="shared" si="152"/>
        <v>SI</v>
      </c>
    </row>
    <row r="1086" spans="6:35" ht="15.75" thickBot="1" x14ac:dyDescent="0.3">
      <c r="F1086" s="499">
        <v>8</v>
      </c>
      <c r="G1086" s="499">
        <v>26</v>
      </c>
      <c r="H1086" s="498">
        <f t="shared" si="144"/>
        <v>0</v>
      </c>
      <c r="K1086" s="498">
        <f t="shared" si="145"/>
        <v>0</v>
      </c>
      <c r="N1086" s="498">
        <f t="shared" si="146"/>
        <v>0</v>
      </c>
      <c r="Q1086" s="487">
        <f t="shared" si="147"/>
        <v>8</v>
      </c>
      <c r="W1086">
        <f t="shared" si="148"/>
        <v>8</v>
      </c>
      <c r="Y1086" s="497">
        <v>8</v>
      </c>
      <c r="Z1086" s="497">
        <v>26</v>
      </c>
      <c r="AA1086" s="491">
        <v>0</v>
      </c>
      <c r="AB1086" s="490">
        <v>0</v>
      </c>
      <c r="AC1086" s="489">
        <v>0</v>
      </c>
      <c r="AD1086" s="488">
        <v>8</v>
      </c>
      <c r="AF1086" t="str">
        <f t="shared" si="149"/>
        <v>SI</v>
      </c>
      <c r="AG1086" t="str">
        <f t="shared" si="150"/>
        <v>SI</v>
      </c>
      <c r="AH1086" t="str">
        <f t="shared" si="151"/>
        <v>SI</v>
      </c>
      <c r="AI1086" t="str">
        <f t="shared" si="152"/>
        <v>SI</v>
      </c>
    </row>
    <row r="1087" spans="6:35" ht="15.75" thickBot="1" x14ac:dyDescent="0.3">
      <c r="F1087" s="499">
        <v>9</v>
      </c>
      <c r="G1087" s="499">
        <v>26</v>
      </c>
      <c r="H1087" s="498">
        <f t="shared" si="144"/>
        <v>0</v>
      </c>
      <c r="K1087" s="498">
        <f t="shared" si="145"/>
        <v>0</v>
      </c>
      <c r="N1087" s="498">
        <f t="shared" si="146"/>
        <v>0</v>
      </c>
      <c r="Q1087" s="487">
        <f t="shared" si="147"/>
        <v>9</v>
      </c>
      <c r="W1087">
        <f t="shared" si="148"/>
        <v>9</v>
      </c>
      <c r="Y1087" s="497">
        <v>9</v>
      </c>
      <c r="Z1087" s="497">
        <v>26</v>
      </c>
      <c r="AA1087" s="491">
        <v>0</v>
      </c>
      <c r="AB1087" s="490">
        <v>0</v>
      </c>
      <c r="AC1087" s="489">
        <v>0</v>
      </c>
      <c r="AD1087" s="488">
        <v>9</v>
      </c>
      <c r="AF1087" t="str">
        <f t="shared" si="149"/>
        <v>SI</v>
      </c>
      <c r="AG1087" t="str">
        <f t="shared" si="150"/>
        <v>SI</v>
      </c>
      <c r="AH1087" t="str">
        <f t="shared" si="151"/>
        <v>SI</v>
      </c>
      <c r="AI1087" t="str">
        <f t="shared" si="152"/>
        <v>SI</v>
      </c>
    </row>
    <row r="1088" spans="6:35" ht="15.75" thickBot="1" x14ac:dyDescent="0.3">
      <c r="F1088" s="499">
        <v>10</v>
      </c>
      <c r="G1088" s="499">
        <v>26</v>
      </c>
      <c r="H1088" s="498">
        <f t="shared" si="144"/>
        <v>0</v>
      </c>
      <c r="K1088" s="498">
        <f t="shared" si="145"/>
        <v>0</v>
      </c>
      <c r="N1088" s="498">
        <f t="shared" si="146"/>
        <v>0</v>
      </c>
      <c r="Q1088" s="487">
        <f t="shared" si="147"/>
        <v>10</v>
      </c>
      <c r="W1088">
        <f t="shared" si="148"/>
        <v>10</v>
      </c>
      <c r="Y1088" s="497">
        <v>10</v>
      </c>
      <c r="Z1088" s="497">
        <v>26</v>
      </c>
      <c r="AA1088" s="491">
        <v>0</v>
      </c>
      <c r="AB1088" s="490">
        <v>0</v>
      </c>
      <c r="AC1088" s="489">
        <v>0</v>
      </c>
      <c r="AD1088" s="488">
        <v>10</v>
      </c>
      <c r="AF1088" t="str">
        <f t="shared" si="149"/>
        <v>SI</v>
      </c>
      <c r="AG1088" t="str">
        <f t="shared" si="150"/>
        <v>SI</v>
      </c>
      <c r="AH1088" t="str">
        <f t="shared" si="151"/>
        <v>SI</v>
      </c>
      <c r="AI1088" t="str">
        <f t="shared" si="152"/>
        <v>SI</v>
      </c>
    </row>
    <row r="1089" spans="6:35" ht="15.75" thickBot="1" x14ac:dyDescent="0.3">
      <c r="F1089" s="499">
        <v>11</v>
      </c>
      <c r="G1089" s="499">
        <v>26</v>
      </c>
      <c r="H1089" s="498">
        <f t="shared" si="144"/>
        <v>0</v>
      </c>
      <c r="K1089" s="498">
        <f t="shared" si="145"/>
        <v>0</v>
      </c>
      <c r="N1089" s="498">
        <f t="shared" si="146"/>
        <v>0</v>
      </c>
      <c r="Q1089" s="487">
        <f t="shared" si="147"/>
        <v>11</v>
      </c>
      <c r="W1089">
        <f t="shared" si="148"/>
        <v>11</v>
      </c>
      <c r="Y1089" s="497">
        <v>11</v>
      </c>
      <c r="Z1089" s="497">
        <v>26</v>
      </c>
      <c r="AA1089" s="491">
        <v>0</v>
      </c>
      <c r="AB1089" s="490">
        <v>0</v>
      </c>
      <c r="AC1089" s="489">
        <v>0</v>
      </c>
      <c r="AD1089" s="488">
        <v>11</v>
      </c>
      <c r="AF1089" t="str">
        <f t="shared" si="149"/>
        <v>SI</v>
      </c>
      <c r="AG1089" t="str">
        <f t="shared" si="150"/>
        <v>SI</v>
      </c>
      <c r="AH1089" t="str">
        <f t="shared" si="151"/>
        <v>SI</v>
      </c>
      <c r="AI1089" t="str">
        <f t="shared" si="152"/>
        <v>SI</v>
      </c>
    </row>
    <row r="1090" spans="6:35" ht="15.75" thickBot="1" x14ac:dyDescent="0.3">
      <c r="F1090" s="499">
        <v>12</v>
      </c>
      <c r="G1090" s="499">
        <v>26</v>
      </c>
      <c r="H1090" s="498">
        <f t="shared" si="144"/>
        <v>0</v>
      </c>
      <c r="K1090" s="498">
        <f t="shared" si="145"/>
        <v>0</v>
      </c>
      <c r="N1090" s="498">
        <f t="shared" si="146"/>
        <v>0</v>
      </c>
      <c r="Q1090" s="487">
        <f t="shared" si="147"/>
        <v>12</v>
      </c>
      <c r="W1090">
        <f t="shared" si="148"/>
        <v>12</v>
      </c>
      <c r="Y1090" s="497">
        <v>12</v>
      </c>
      <c r="Z1090" s="497">
        <v>26</v>
      </c>
      <c r="AA1090" s="491">
        <v>0</v>
      </c>
      <c r="AB1090" s="490">
        <v>0</v>
      </c>
      <c r="AC1090" s="489">
        <v>0</v>
      </c>
      <c r="AD1090" s="488">
        <v>12</v>
      </c>
      <c r="AF1090" t="str">
        <f t="shared" si="149"/>
        <v>SI</v>
      </c>
      <c r="AG1090" t="str">
        <f t="shared" si="150"/>
        <v>SI</v>
      </c>
      <c r="AH1090" t="str">
        <f t="shared" si="151"/>
        <v>SI</v>
      </c>
      <c r="AI1090" t="str">
        <f t="shared" si="152"/>
        <v>SI</v>
      </c>
    </row>
    <row r="1091" spans="6:35" ht="15.75" thickBot="1" x14ac:dyDescent="0.3">
      <c r="F1091" s="499">
        <v>13</v>
      </c>
      <c r="G1091" s="499">
        <v>26</v>
      </c>
      <c r="H1091" s="498">
        <f t="shared" si="144"/>
        <v>0</v>
      </c>
      <c r="K1091" s="498">
        <f t="shared" si="145"/>
        <v>0</v>
      </c>
      <c r="N1091" s="498">
        <f t="shared" si="146"/>
        <v>0</v>
      </c>
      <c r="Q1091" s="487">
        <f t="shared" si="147"/>
        <v>13</v>
      </c>
      <c r="W1091">
        <f t="shared" si="148"/>
        <v>13</v>
      </c>
      <c r="Y1091" s="497">
        <v>13</v>
      </c>
      <c r="Z1091" s="497">
        <v>26</v>
      </c>
      <c r="AA1091" s="491">
        <v>0</v>
      </c>
      <c r="AB1091" s="490">
        <v>0</v>
      </c>
      <c r="AC1091" s="489">
        <v>0</v>
      </c>
      <c r="AD1091" s="488">
        <v>13</v>
      </c>
      <c r="AF1091" t="str">
        <f t="shared" si="149"/>
        <v>SI</v>
      </c>
      <c r="AG1091" t="str">
        <f t="shared" si="150"/>
        <v>SI</v>
      </c>
      <c r="AH1091" t="str">
        <f t="shared" si="151"/>
        <v>SI</v>
      </c>
      <c r="AI1091" t="str">
        <f t="shared" si="152"/>
        <v>SI</v>
      </c>
    </row>
    <row r="1092" spans="6:35" ht="15.75" thickBot="1" x14ac:dyDescent="0.3">
      <c r="F1092" s="499">
        <v>14</v>
      </c>
      <c r="G1092" s="499">
        <v>26</v>
      </c>
      <c r="H1092" s="498">
        <f t="shared" si="144"/>
        <v>0</v>
      </c>
      <c r="K1092" s="498">
        <f t="shared" si="145"/>
        <v>0</v>
      </c>
      <c r="N1092" s="498">
        <f t="shared" si="146"/>
        <v>0</v>
      </c>
      <c r="Q1092" s="487">
        <f t="shared" si="147"/>
        <v>14</v>
      </c>
      <c r="W1092">
        <f t="shared" si="148"/>
        <v>14</v>
      </c>
      <c r="Y1092" s="497">
        <v>14</v>
      </c>
      <c r="Z1092" s="497">
        <v>26</v>
      </c>
      <c r="AA1092" s="491">
        <v>0</v>
      </c>
      <c r="AB1092" s="490">
        <v>0</v>
      </c>
      <c r="AC1092" s="489">
        <v>0</v>
      </c>
      <c r="AD1092" s="488">
        <v>14</v>
      </c>
      <c r="AF1092" t="str">
        <f t="shared" si="149"/>
        <v>SI</v>
      </c>
      <c r="AG1092" t="str">
        <f t="shared" si="150"/>
        <v>SI</v>
      </c>
      <c r="AH1092" t="str">
        <f t="shared" si="151"/>
        <v>SI</v>
      </c>
      <c r="AI1092" t="str">
        <f t="shared" si="152"/>
        <v>SI</v>
      </c>
    </row>
    <row r="1093" spans="6:35" ht="15.75" thickBot="1" x14ac:dyDescent="0.3">
      <c r="F1093" s="499">
        <v>15</v>
      </c>
      <c r="G1093" s="499">
        <v>26</v>
      </c>
      <c r="H1093" s="498">
        <f t="shared" si="144"/>
        <v>0</v>
      </c>
      <c r="K1093" s="498">
        <f t="shared" si="145"/>
        <v>0</v>
      </c>
      <c r="N1093" s="498">
        <f t="shared" si="146"/>
        <v>0</v>
      </c>
      <c r="Q1093" s="487">
        <f t="shared" si="147"/>
        <v>15</v>
      </c>
      <c r="W1093">
        <f t="shared" si="148"/>
        <v>15</v>
      </c>
      <c r="Y1093" s="497">
        <v>15</v>
      </c>
      <c r="Z1093" s="497">
        <v>26</v>
      </c>
      <c r="AA1093" s="491">
        <v>0</v>
      </c>
      <c r="AB1093" s="490">
        <v>0</v>
      </c>
      <c r="AC1093" s="489">
        <v>0</v>
      </c>
      <c r="AD1093" s="488">
        <v>15</v>
      </c>
      <c r="AF1093" t="str">
        <f t="shared" si="149"/>
        <v>SI</v>
      </c>
      <c r="AG1093" t="str">
        <f t="shared" si="150"/>
        <v>SI</v>
      </c>
      <c r="AH1093" t="str">
        <f t="shared" si="151"/>
        <v>SI</v>
      </c>
      <c r="AI1093" t="str">
        <f t="shared" si="152"/>
        <v>SI</v>
      </c>
    </row>
    <row r="1094" spans="6:35" ht="15.75" thickBot="1" x14ac:dyDescent="0.3">
      <c r="F1094" s="499">
        <v>16</v>
      </c>
      <c r="G1094" s="499">
        <v>26</v>
      </c>
      <c r="H1094" s="498">
        <f t="shared" si="144"/>
        <v>0</v>
      </c>
      <c r="K1094" s="498">
        <f t="shared" si="145"/>
        <v>0</v>
      </c>
      <c r="N1094" s="498">
        <f t="shared" si="146"/>
        <v>0</v>
      </c>
      <c r="Q1094" s="487">
        <f t="shared" si="147"/>
        <v>16</v>
      </c>
      <c r="W1094">
        <f t="shared" si="148"/>
        <v>16</v>
      </c>
      <c r="Y1094" s="497">
        <v>16</v>
      </c>
      <c r="Z1094" s="497">
        <v>26</v>
      </c>
      <c r="AA1094" s="491">
        <v>0</v>
      </c>
      <c r="AB1094" s="490">
        <v>0</v>
      </c>
      <c r="AC1094" s="489">
        <v>0</v>
      </c>
      <c r="AD1094" s="488">
        <v>16</v>
      </c>
      <c r="AF1094" t="str">
        <f t="shared" si="149"/>
        <v>SI</v>
      </c>
      <c r="AG1094" t="str">
        <f t="shared" si="150"/>
        <v>SI</v>
      </c>
      <c r="AH1094" t="str">
        <f t="shared" si="151"/>
        <v>SI</v>
      </c>
      <c r="AI1094" t="str">
        <f t="shared" si="152"/>
        <v>SI</v>
      </c>
    </row>
    <row r="1095" spans="6:35" ht="15.75" thickBot="1" x14ac:dyDescent="0.3">
      <c r="F1095" s="499">
        <v>17</v>
      </c>
      <c r="G1095" s="499">
        <v>26</v>
      </c>
      <c r="H1095" s="498">
        <f t="shared" si="144"/>
        <v>0</v>
      </c>
      <c r="K1095" s="498">
        <f t="shared" si="145"/>
        <v>0</v>
      </c>
      <c r="N1095" s="498">
        <f t="shared" si="146"/>
        <v>0</v>
      </c>
      <c r="Q1095" s="487">
        <f t="shared" si="147"/>
        <v>17</v>
      </c>
      <c r="W1095">
        <f t="shared" si="148"/>
        <v>17</v>
      </c>
      <c r="Y1095" s="497">
        <v>17</v>
      </c>
      <c r="Z1095" s="497">
        <v>26</v>
      </c>
      <c r="AA1095" s="491">
        <v>0</v>
      </c>
      <c r="AB1095" s="490">
        <v>0</v>
      </c>
      <c r="AC1095" s="489">
        <v>0</v>
      </c>
      <c r="AD1095" s="488">
        <v>17</v>
      </c>
      <c r="AF1095" t="str">
        <f t="shared" si="149"/>
        <v>SI</v>
      </c>
      <c r="AG1095" t="str">
        <f t="shared" si="150"/>
        <v>SI</v>
      </c>
      <c r="AH1095" t="str">
        <f t="shared" si="151"/>
        <v>SI</v>
      </c>
      <c r="AI1095" t="str">
        <f t="shared" si="152"/>
        <v>SI</v>
      </c>
    </row>
    <row r="1096" spans="6:35" ht="15.75" thickBot="1" x14ac:dyDescent="0.3">
      <c r="F1096" s="499">
        <v>18</v>
      </c>
      <c r="G1096" s="499">
        <v>26</v>
      </c>
      <c r="H1096" s="498">
        <f t="shared" si="144"/>
        <v>0</v>
      </c>
      <c r="K1096" s="498">
        <f t="shared" si="145"/>
        <v>0</v>
      </c>
      <c r="N1096" s="498">
        <f t="shared" si="146"/>
        <v>0</v>
      </c>
      <c r="Q1096" s="487">
        <f t="shared" si="147"/>
        <v>18</v>
      </c>
      <c r="W1096">
        <f t="shared" si="148"/>
        <v>18</v>
      </c>
      <c r="Y1096" s="497">
        <v>18</v>
      </c>
      <c r="Z1096" s="497">
        <v>26</v>
      </c>
      <c r="AA1096" s="491">
        <v>0</v>
      </c>
      <c r="AB1096" s="490">
        <v>0</v>
      </c>
      <c r="AC1096" s="489">
        <v>0</v>
      </c>
      <c r="AD1096" s="488">
        <v>18</v>
      </c>
      <c r="AF1096" t="str">
        <f t="shared" si="149"/>
        <v>SI</v>
      </c>
      <c r="AG1096" t="str">
        <f t="shared" si="150"/>
        <v>SI</v>
      </c>
      <c r="AH1096" t="str">
        <f t="shared" si="151"/>
        <v>SI</v>
      </c>
      <c r="AI1096" t="str">
        <f t="shared" si="152"/>
        <v>SI</v>
      </c>
    </row>
    <row r="1097" spans="6:35" ht="15.75" thickBot="1" x14ac:dyDescent="0.3">
      <c r="F1097" s="499">
        <v>19</v>
      </c>
      <c r="G1097" s="499">
        <v>26</v>
      </c>
      <c r="H1097" s="498">
        <f t="shared" si="144"/>
        <v>0</v>
      </c>
      <c r="K1097" s="498">
        <f t="shared" si="145"/>
        <v>0</v>
      </c>
      <c r="N1097" s="498">
        <f t="shared" si="146"/>
        <v>0</v>
      </c>
      <c r="Q1097" s="487">
        <f t="shared" si="147"/>
        <v>19</v>
      </c>
      <c r="W1097">
        <f t="shared" si="148"/>
        <v>19</v>
      </c>
      <c r="Y1097" s="497">
        <v>19</v>
      </c>
      <c r="Z1097" s="497">
        <v>26</v>
      </c>
      <c r="AA1097" s="491">
        <v>0</v>
      </c>
      <c r="AB1097" s="490">
        <v>0</v>
      </c>
      <c r="AC1097" s="489">
        <v>0</v>
      </c>
      <c r="AD1097" s="488">
        <v>19</v>
      </c>
      <c r="AF1097" t="str">
        <f t="shared" si="149"/>
        <v>SI</v>
      </c>
      <c r="AG1097" t="str">
        <f t="shared" si="150"/>
        <v>SI</v>
      </c>
      <c r="AH1097" t="str">
        <f t="shared" si="151"/>
        <v>SI</v>
      </c>
      <c r="AI1097" t="str">
        <f t="shared" si="152"/>
        <v>SI</v>
      </c>
    </row>
    <row r="1098" spans="6:35" ht="15.75" thickBot="1" x14ac:dyDescent="0.3">
      <c r="F1098" s="499">
        <v>20</v>
      </c>
      <c r="G1098" s="499">
        <v>26</v>
      </c>
      <c r="H1098" s="498">
        <f t="shared" si="144"/>
        <v>0</v>
      </c>
      <c r="K1098" s="498">
        <f t="shared" si="145"/>
        <v>0</v>
      </c>
      <c r="N1098" s="498">
        <f t="shared" si="146"/>
        <v>0</v>
      </c>
      <c r="Q1098" s="487">
        <f t="shared" si="147"/>
        <v>20</v>
      </c>
      <c r="W1098">
        <f t="shared" si="148"/>
        <v>20</v>
      </c>
      <c r="Y1098" s="497">
        <v>20</v>
      </c>
      <c r="Z1098" s="497">
        <v>26</v>
      </c>
      <c r="AA1098" s="491">
        <v>0</v>
      </c>
      <c r="AB1098" s="490">
        <v>0</v>
      </c>
      <c r="AC1098" s="489">
        <v>0</v>
      </c>
      <c r="AD1098" s="488">
        <v>20</v>
      </c>
      <c r="AF1098" t="str">
        <f t="shared" si="149"/>
        <v>SI</v>
      </c>
      <c r="AG1098" t="str">
        <f t="shared" si="150"/>
        <v>SI</v>
      </c>
      <c r="AH1098" t="str">
        <f t="shared" si="151"/>
        <v>SI</v>
      </c>
      <c r="AI1098" t="str">
        <f t="shared" si="152"/>
        <v>SI</v>
      </c>
    </row>
    <row r="1099" spans="6:35" ht="15.75" thickBot="1" x14ac:dyDescent="0.3">
      <c r="F1099" s="499">
        <v>21</v>
      </c>
      <c r="G1099" s="499">
        <v>26</v>
      </c>
      <c r="H1099" s="498">
        <f t="shared" ref="H1099:H1162" si="153">IF(G1099&lt;3,
IF(G1099+F1099&lt;=3,F1099,3-G1099),
0)</f>
        <v>0</v>
      </c>
      <c r="K1099" s="498">
        <f t="shared" ref="K1099:K1162" si="154">IF(AND(G1099&gt;=3,G1099&lt;15),
IF(G1099+F1099&lt;=15,F1099,15-G1099),
IF(AND(G1099&lt;3,G1099+F1099&gt;3),IF(F1099-H1099&lt;=12,F1099-H1099,12),0) )</f>
        <v>0</v>
      </c>
      <c r="N1099" s="498">
        <f t="shared" ref="N1099:N1162" si="155">IF(AND(G1099&gt;=15,G1099&lt;20),
IF(G1099+F1099&lt;=20,F1099,20-G1099),
IF(AND(G1099&lt;15,G1099+F1099&gt;15),       IF((F1099-H1099-K1099)&lt;=5,   F1099-H1099-K1099,5    ),0)  )</f>
        <v>0</v>
      </c>
      <c r="Q1099" s="487">
        <f t="shared" ref="Q1099:Q1162" si="156">IF(AND(G1099&gt;=20),
IF(F1099&gt;30,30,F1099),
IF(AND(G1099&lt;20,G1099+F1099&gt;20),IF((F1099-H1099-K1099-N1099)&gt;=(30-H1099-K1099-N1099),30-H1099-K1099-N1099,F1099-H1099-K1099-N1099),0))</f>
        <v>21</v>
      </c>
      <c r="W1099">
        <f t="shared" ref="W1099:W1162" si="157">SUM(H1099+K1099+N1099+Q1099)</f>
        <v>21</v>
      </c>
      <c r="Y1099" s="497">
        <v>21</v>
      </c>
      <c r="Z1099" s="497">
        <v>26</v>
      </c>
      <c r="AA1099" s="491">
        <v>0</v>
      </c>
      <c r="AB1099" s="490">
        <v>0</v>
      </c>
      <c r="AC1099" s="489">
        <v>0</v>
      </c>
      <c r="AD1099" s="488">
        <v>21</v>
      </c>
      <c r="AF1099" t="str">
        <f t="shared" ref="AF1099:AF1162" si="158">IF(AA1099=H1099,"SI","NO")</f>
        <v>SI</v>
      </c>
      <c r="AG1099" t="str">
        <f t="shared" ref="AG1099:AG1162" si="159">IF(K1099=AB1099,"SI","NO")</f>
        <v>SI</v>
      </c>
      <c r="AH1099" t="str">
        <f t="shared" ref="AH1099:AH1162" si="160">IF(N1099=AC1099,"SI","NO")</f>
        <v>SI</v>
      </c>
      <c r="AI1099" t="str">
        <f t="shared" ref="AI1099:AI1162" si="161">IF(Q1099=AD1099,"SI","NO")</f>
        <v>SI</v>
      </c>
    </row>
    <row r="1100" spans="6:35" ht="15.75" thickBot="1" x14ac:dyDescent="0.3">
      <c r="F1100" s="499">
        <v>22</v>
      </c>
      <c r="G1100" s="499">
        <v>26</v>
      </c>
      <c r="H1100" s="498">
        <f t="shared" si="153"/>
        <v>0</v>
      </c>
      <c r="K1100" s="498">
        <f t="shared" si="154"/>
        <v>0</v>
      </c>
      <c r="N1100" s="498">
        <f t="shared" si="155"/>
        <v>0</v>
      </c>
      <c r="Q1100" s="487">
        <f t="shared" si="156"/>
        <v>22</v>
      </c>
      <c r="W1100">
        <f t="shared" si="157"/>
        <v>22</v>
      </c>
      <c r="Y1100" s="497">
        <v>22</v>
      </c>
      <c r="Z1100" s="497">
        <v>26</v>
      </c>
      <c r="AA1100" s="491">
        <v>0</v>
      </c>
      <c r="AB1100" s="490">
        <v>0</v>
      </c>
      <c r="AC1100" s="489">
        <v>0</v>
      </c>
      <c r="AD1100" s="488">
        <v>22</v>
      </c>
      <c r="AF1100" t="str">
        <f t="shared" si="158"/>
        <v>SI</v>
      </c>
      <c r="AG1100" t="str">
        <f t="shared" si="159"/>
        <v>SI</v>
      </c>
      <c r="AH1100" t="str">
        <f t="shared" si="160"/>
        <v>SI</v>
      </c>
      <c r="AI1100" t="str">
        <f t="shared" si="161"/>
        <v>SI</v>
      </c>
    </row>
    <row r="1101" spans="6:35" ht="15.75" thickBot="1" x14ac:dyDescent="0.3">
      <c r="F1101" s="499">
        <v>23</v>
      </c>
      <c r="G1101" s="499">
        <v>26</v>
      </c>
      <c r="H1101" s="498">
        <f t="shared" si="153"/>
        <v>0</v>
      </c>
      <c r="K1101" s="498">
        <f t="shared" si="154"/>
        <v>0</v>
      </c>
      <c r="N1101" s="498">
        <f t="shared" si="155"/>
        <v>0</v>
      </c>
      <c r="Q1101" s="487">
        <f t="shared" si="156"/>
        <v>23</v>
      </c>
      <c r="W1101">
        <f t="shared" si="157"/>
        <v>23</v>
      </c>
      <c r="Y1101" s="497">
        <v>23</v>
      </c>
      <c r="Z1101" s="497">
        <v>26</v>
      </c>
      <c r="AA1101" s="491">
        <v>0</v>
      </c>
      <c r="AB1101" s="490">
        <v>0</v>
      </c>
      <c r="AC1101" s="489">
        <v>0</v>
      </c>
      <c r="AD1101" s="488">
        <v>23</v>
      </c>
      <c r="AF1101" t="str">
        <f t="shared" si="158"/>
        <v>SI</v>
      </c>
      <c r="AG1101" t="str">
        <f t="shared" si="159"/>
        <v>SI</v>
      </c>
      <c r="AH1101" t="str">
        <f t="shared" si="160"/>
        <v>SI</v>
      </c>
      <c r="AI1101" t="str">
        <f t="shared" si="161"/>
        <v>SI</v>
      </c>
    </row>
    <row r="1102" spans="6:35" ht="15.75" thickBot="1" x14ac:dyDescent="0.3">
      <c r="F1102" s="499">
        <v>24</v>
      </c>
      <c r="G1102" s="499">
        <v>26</v>
      </c>
      <c r="H1102" s="498">
        <f t="shared" si="153"/>
        <v>0</v>
      </c>
      <c r="K1102" s="498">
        <f t="shared" si="154"/>
        <v>0</v>
      </c>
      <c r="N1102" s="498">
        <f t="shared" si="155"/>
        <v>0</v>
      </c>
      <c r="Q1102" s="487">
        <f t="shared" si="156"/>
        <v>24</v>
      </c>
      <c r="W1102">
        <f t="shared" si="157"/>
        <v>24</v>
      </c>
      <c r="Y1102" s="497">
        <v>24</v>
      </c>
      <c r="Z1102" s="497">
        <v>26</v>
      </c>
      <c r="AA1102" s="491">
        <v>0</v>
      </c>
      <c r="AB1102" s="490">
        <v>0</v>
      </c>
      <c r="AC1102" s="489">
        <v>0</v>
      </c>
      <c r="AD1102" s="488">
        <v>24</v>
      </c>
      <c r="AF1102" t="str">
        <f t="shared" si="158"/>
        <v>SI</v>
      </c>
      <c r="AG1102" t="str">
        <f t="shared" si="159"/>
        <v>SI</v>
      </c>
      <c r="AH1102" t="str">
        <f t="shared" si="160"/>
        <v>SI</v>
      </c>
      <c r="AI1102" t="str">
        <f t="shared" si="161"/>
        <v>SI</v>
      </c>
    </row>
    <row r="1103" spans="6:35" ht="15.75" thickBot="1" x14ac:dyDescent="0.3">
      <c r="F1103" s="499">
        <v>25</v>
      </c>
      <c r="G1103" s="499">
        <v>26</v>
      </c>
      <c r="H1103" s="498">
        <f t="shared" si="153"/>
        <v>0</v>
      </c>
      <c r="K1103" s="498">
        <f t="shared" si="154"/>
        <v>0</v>
      </c>
      <c r="N1103" s="498">
        <f t="shared" si="155"/>
        <v>0</v>
      </c>
      <c r="Q1103" s="487">
        <f t="shared" si="156"/>
        <v>25</v>
      </c>
      <c r="W1103">
        <f t="shared" si="157"/>
        <v>25</v>
      </c>
      <c r="Y1103" s="497">
        <v>25</v>
      </c>
      <c r="Z1103" s="497">
        <v>26</v>
      </c>
      <c r="AA1103" s="491">
        <v>0</v>
      </c>
      <c r="AB1103" s="490">
        <v>0</v>
      </c>
      <c r="AC1103" s="489">
        <v>0</v>
      </c>
      <c r="AD1103" s="488">
        <v>25</v>
      </c>
      <c r="AF1103" t="str">
        <f t="shared" si="158"/>
        <v>SI</v>
      </c>
      <c r="AG1103" t="str">
        <f t="shared" si="159"/>
        <v>SI</v>
      </c>
      <c r="AH1103" t="str">
        <f t="shared" si="160"/>
        <v>SI</v>
      </c>
      <c r="AI1103" t="str">
        <f t="shared" si="161"/>
        <v>SI</v>
      </c>
    </row>
    <row r="1104" spans="6:35" ht="15.75" thickBot="1" x14ac:dyDescent="0.3">
      <c r="F1104" s="499">
        <v>26</v>
      </c>
      <c r="G1104" s="499">
        <v>26</v>
      </c>
      <c r="H1104" s="498">
        <f t="shared" si="153"/>
        <v>0</v>
      </c>
      <c r="K1104" s="498">
        <f t="shared" si="154"/>
        <v>0</v>
      </c>
      <c r="N1104" s="498">
        <f t="shared" si="155"/>
        <v>0</v>
      </c>
      <c r="Q1104" s="487">
        <f t="shared" si="156"/>
        <v>26</v>
      </c>
      <c r="W1104">
        <f t="shared" si="157"/>
        <v>26</v>
      </c>
      <c r="Y1104" s="497">
        <v>26</v>
      </c>
      <c r="Z1104" s="497">
        <v>26</v>
      </c>
      <c r="AA1104" s="491">
        <v>0</v>
      </c>
      <c r="AB1104" s="490">
        <v>0</v>
      </c>
      <c r="AC1104" s="489">
        <v>0</v>
      </c>
      <c r="AD1104" s="488">
        <v>26</v>
      </c>
      <c r="AF1104" t="str">
        <f t="shared" si="158"/>
        <v>SI</v>
      </c>
      <c r="AG1104" t="str">
        <f t="shared" si="159"/>
        <v>SI</v>
      </c>
      <c r="AH1104" t="str">
        <f t="shared" si="160"/>
        <v>SI</v>
      </c>
      <c r="AI1104" t="str">
        <f t="shared" si="161"/>
        <v>SI</v>
      </c>
    </row>
    <row r="1105" spans="6:35" ht="15.75" thickBot="1" x14ac:dyDescent="0.3">
      <c r="F1105" s="499">
        <v>27</v>
      </c>
      <c r="G1105" s="499">
        <v>26</v>
      </c>
      <c r="H1105" s="498">
        <f t="shared" si="153"/>
        <v>0</v>
      </c>
      <c r="K1105" s="498">
        <f t="shared" si="154"/>
        <v>0</v>
      </c>
      <c r="N1105" s="498">
        <f t="shared" si="155"/>
        <v>0</v>
      </c>
      <c r="Q1105" s="487">
        <f t="shared" si="156"/>
        <v>27</v>
      </c>
      <c r="W1105">
        <f t="shared" si="157"/>
        <v>27</v>
      </c>
      <c r="Y1105" s="497">
        <v>27</v>
      </c>
      <c r="Z1105" s="497">
        <v>26</v>
      </c>
      <c r="AA1105" s="491">
        <v>0</v>
      </c>
      <c r="AB1105" s="490">
        <v>0</v>
      </c>
      <c r="AC1105" s="489">
        <v>0</v>
      </c>
      <c r="AD1105" s="488">
        <v>27</v>
      </c>
      <c r="AF1105" t="str">
        <f t="shared" si="158"/>
        <v>SI</v>
      </c>
      <c r="AG1105" t="str">
        <f t="shared" si="159"/>
        <v>SI</v>
      </c>
      <c r="AH1105" t="str">
        <f t="shared" si="160"/>
        <v>SI</v>
      </c>
      <c r="AI1105" t="str">
        <f t="shared" si="161"/>
        <v>SI</v>
      </c>
    </row>
    <row r="1106" spans="6:35" ht="15.75" thickBot="1" x14ac:dyDescent="0.3">
      <c r="F1106" s="499">
        <v>28</v>
      </c>
      <c r="G1106" s="499">
        <v>26</v>
      </c>
      <c r="H1106" s="498">
        <f t="shared" si="153"/>
        <v>0</v>
      </c>
      <c r="K1106" s="498">
        <f t="shared" si="154"/>
        <v>0</v>
      </c>
      <c r="N1106" s="498">
        <f t="shared" si="155"/>
        <v>0</v>
      </c>
      <c r="Q1106" s="487">
        <f t="shared" si="156"/>
        <v>28</v>
      </c>
      <c r="W1106">
        <f t="shared" si="157"/>
        <v>28</v>
      </c>
      <c r="Y1106" s="497">
        <v>28</v>
      </c>
      <c r="Z1106" s="497">
        <v>26</v>
      </c>
      <c r="AA1106" s="491">
        <v>0</v>
      </c>
      <c r="AB1106" s="490">
        <v>0</v>
      </c>
      <c r="AC1106" s="489">
        <v>0</v>
      </c>
      <c r="AD1106" s="488">
        <v>28</v>
      </c>
      <c r="AF1106" t="str">
        <f t="shared" si="158"/>
        <v>SI</v>
      </c>
      <c r="AG1106" t="str">
        <f t="shared" si="159"/>
        <v>SI</v>
      </c>
      <c r="AH1106" t="str">
        <f t="shared" si="160"/>
        <v>SI</v>
      </c>
      <c r="AI1106" t="str">
        <f t="shared" si="161"/>
        <v>SI</v>
      </c>
    </row>
    <row r="1107" spans="6:35" ht="15.75" thickBot="1" x14ac:dyDescent="0.3">
      <c r="F1107" s="499">
        <v>29</v>
      </c>
      <c r="G1107" s="499">
        <v>26</v>
      </c>
      <c r="H1107" s="498">
        <f t="shared" si="153"/>
        <v>0</v>
      </c>
      <c r="K1107" s="498">
        <f t="shared" si="154"/>
        <v>0</v>
      </c>
      <c r="N1107" s="498">
        <f t="shared" si="155"/>
        <v>0</v>
      </c>
      <c r="Q1107" s="487">
        <f t="shared" si="156"/>
        <v>29</v>
      </c>
      <c r="W1107">
        <f t="shared" si="157"/>
        <v>29</v>
      </c>
      <c r="Y1107" s="497">
        <v>29</v>
      </c>
      <c r="Z1107" s="497">
        <v>26</v>
      </c>
      <c r="AA1107" s="491">
        <v>0</v>
      </c>
      <c r="AB1107" s="490">
        <v>0</v>
      </c>
      <c r="AC1107" s="489">
        <v>0</v>
      </c>
      <c r="AD1107" s="488">
        <v>29</v>
      </c>
      <c r="AF1107" t="str">
        <f t="shared" si="158"/>
        <v>SI</v>
      </c>
      <c r="AG1107" t="str">
        <f t="shared" si="159"/>
        <v>SI</v>
      </c>
      <c r="AH1107" t="str">
        <f t="shared" si="160"/>
        <v>SI</v>
      </c>
      <c r="AI1107" t="str">
        <f t="shared" si="161"/>
        <v>SI</v>
      </c>
    </row>
    <row r="1108" spans="6:35" ht="15.75" thickBot="1" x14ac:dyDescent="0.3">
      <c r="F1108" s="499">
        <v>30</v>
      </c>
      <c r="G1108" s="499">
        <v>26</v>
      </c>
      <c r="H1108" s="498">
        <f t="shared" si="153"/>
        <v>0</v>
      </c>
      <c r="K1108" s="498">
        <f t="shared" si="154"/>
        <v>0</v>
      </c>
      <c r="N1108" s="498">
        <f t="shared" si="155"/>
        <v>0</v>
      </c>
      <c r="Q1108" s="487">
        <f t="shared" si="156"/>
        <v>30</v>
      </c>
      <c r="W1108">
        <f t="shared" si="157"/>
        <v>30</v>
      </c>
      <c r="Y1108" s="497">
        <v>30</v>
      </c>
      <c r="Z1108" s="497">
        <v>26</v>
      </c>
      <c r="AA1108" s="491">
        <v>0</v>
      </c>
      <c r="AB1108" s="490">
        <v>0</v>
      </c>
      <c r="AC1108" s="489">
        <v>0</v>
      </c>
      <c r="AD1108" s="488">
        <v>30</v>
      </c>
      <c r="AF1108" t="str">
        <f t="shared" si="158"/>
        <v>SI</v>
      </c>
      <c r="AG1108" t="str">
        <f t="shared" si="159"/>
        <v>SI</v>
      </c>
      <c r="AH1108" t="str">
        <f t="shared" si="160"/>
        <v>SI</v>
      </c>
      <c r="AI1108" t="str">
        <f t="shared" si="161"/>
        <v>SI</v>
      </c>
    </row>
    <row r="1109" spans="6:35" ht="15.75" thickBot="1" x14ac:dyDescent="0.3">
      <c r="F1109" s="499">
        <v>31</v>
      </c>
      <c r="G1109" s="499">
        <v>26</v>
      </c>
      <c r="H1109" s="498">
        <f t="shared" si="153"/>
        <v>0</v>
      </c>
      <c r="K1109" s="498">
        <f t="shared" si="154"/>
        <v>0</v>
      </c>
      <c r="N1109" s="498">
        <f t="shared" si="155"/>
        <v>0</v>
      </c>
      <c r="Q1109" s="487">
        <f t="shared" si="156"/>
        <v>30</v>
      </c>
      <c r="W1109">
        <f t="shared" si="157"/>
        <v>30</v>
      </c>
      <c r="Y1109" s="497">
        <v>31</v>
      </c>
      <c r="Z1109" s="497">
        <v>26</v>
      </c>
      <c r="AA1109" s="491">
        <v>0</v>
      </c>
      <c r="AB1109" s="490">
        <v>0</v>
      </c>
      <c r="AC1109" s="489">
        <v>0</v>
      </c>
      <c r="AD1109" s="488">
        <v>31</v>
      </c>
      <c r="AF1109" t="str">
        <f t="shared" si="158"/>
        <v>SI</v>
      </c>
      <c r="AG1109" t="str">
        <f t="shared" si="159"/>
        <v>SI</v>
      </c>
      <c r="AH1109" t="str">
        <f t="shared" si="160"/>
        <v>SI</v>
      </c>
      <c r="AI1109" t="str">
        <f t="shared" si="161"/>
        <v>NO</v>
      </c>
    </row>
    <row r="1110" spans="6:35" ht="15.75" thickBot="1" x14ac:dyDescent="0.3">
      <c r="F1110" s="499">
        <v>32</v>
      </c>
      <c r="G1110" s="499">
        <v>26</v>
      </c>
      <c r="H1110" s="498">
        <f t="shared" si="153"/>
        <v>0</v>
      </c>
      <c r="K1110" s="498">
        <f t="shared" si="154"/>
        <v>0</v>
      </c>
      <c r="N1110" s="498">
        <f t="shared" si="155"/>
        <v>0</v>
      </c>
      <c r="Q1110" s="487">
        <f t="shared" si="156"/>
        <v>30</v>
      </c>
      <c r="W1110">
        <f t="shared" si="157"/>
        <v>30</v>
      </c>
      <c r="Y1110" s="497">
        <v>32</v>
      </c>
      <c r="Z1110" s="497">
        <v>26</v>
      </c>
      <c r="AA1110" s="491">
        <v>0</v>
      </c>
      <c r="AB1110" s="490">
        <v>0</v>
      </c>
      <c r="AC1110" s="489">
        <v>0</v>
      </c>
      <c r="AD1110" s="488">
        <v>32</v>
      </c>
      <c r="AF1110" t="str">
        <f t="shared" si="158"/>
        <v>SI</v>
      </c>
      <c r="AG1110" t="str">
        <f t="shared" si="159"/>
        <v>SI</v>
      </c>
      <c r="AH1110" t="str">
        <f t="shared" si="160"/>
        <v>SI</v>
      </c>
      <c r="AI1110" t="str">
        <f t="shared" si="161"/>
        <v>NO</v>
      </c>
    </row>
    <row r="1111" spans="6:35" ht="16.5" thickTop="1" thickBot="1" x14ac:dyDescent="0.3">
      <c r="F1111" s="503">
        <v>0</v>
      </c>
      <c r="G1111" s="503">
        <v>27</v>
      </c>
      <c r="H1111" s="502">
        <f t="shared" si="153"/>
        <v>0</v>
      </c>
      <c r="I1111" s="501"/>
      <c r="J1111" s="501"/>
      <c r="K1111" s="502">
        <f t="shared" si="154"/>
        <v>0</v>
      </c>
      <c r="L1111" s="501"/>
      <c r="M1111" s="501"/>
      <c r="N1111" s="502">
        <f t="shared" si="155"/>
        <v>0</v>
      </c>
      <c r="O1111" s="501"/>
      <c r="P1111" s="501"/>
      <c r="Q1111" s="500">
        <f t="shared" si="156"/>
        <v>0</v>
      </c>
      <c r="W1111">
        <f t="shared" si="157"/>
        <v>0</v>
      </c>
      <c r="Y1111" s="497">
        <v>0</v>
      </c>
      <c r="Z1111" s="497">
        <v>27</v>
      </c>
      <c r="AA1111" s="491">
        <v>0</v>
      </c>
      <c r="AB1111" s="490">
        <v>0</v>
      </c>
      <c r="AC1111" s="489">
        <v>0</v>
      </c>
      <c r="AD1111" s="488">
        <v>0</v>
      </c>
      <c r="AF1111" t="str">
        <f t="shared" si="158"/>
        <v>SI</v>
      </c>
      <c r="AG1111" t="str">
        <f t="shared" si="159"/>
        <v>SI</v>
      </c>
      <c r="AH1111" t="str">
        <f t="shared" si="160"/>
        <v>SI</v>
      </c>
      <c r="AI1111" t="str">
        <f t="shared" si="161"/>
        <v>SI</v>
      </c>
    </row>
    <row r="1112" spans="6:35" ht="15.75" thickBot="1" x14ac:dyDescent="0.3">
      <c r="F1112" s="499">
        <v>1</v>
      </c>
      <c r="G1112" s="499">
        <v>27</v>
      </c>
      <c r="H1112" s="498">
        <f t="shared" si="153"/>
        <v>0</v>
      </c>
      <c r="K1112" s="498">
        <f t="shared" si="154"/>
        <v>0</v>
      </c>
      <c r="N1112" s="498">
        <f t="shared" si="155"/>
        <v>0</v>
      </c>
      <c r="Q1112" s="487">
        <f t="shared" si="156"/>
        <v>1</v>
      </c>
      <c r="W1112">
        <f t="shared" si="157"/>
        <v>1</v>
      </c>
      <c r="Y1112" s="497">
        <v>1</v>
      </c>
      <c r="Z1112" s="497">
        <v>27</v>
      </c>
      <c r="AA1112" s="491">
        <v>0</v>
      </c>
      <c r="AB1112" s="490">
        <v>1</v>
      </c>
      <c r="AC1112" s="489">
        <v>0</v>
      </c>
      <c r="AD1112" s="488">
        <v>0</v>
      </c>
      <c r="AF1112" t="str">
        <f t="shared" si="158"/>
        <v>SI</v>
      </c>
      <c r="AG1112" t="str">
        <f t="shared" si="159"/>
        <v>NO</v>
      </c>
      <c r="AH1112" t="str">
        <f t="shared" si="160"/>
        <v>SI</v>
      </c>
      <c r="AI1112" t="str">
        <f t="shared" si="161"/>
        <v>NO</v>
      </c>
    </row>
    <row r="1113" spans="6:35" ht="15.75" thickBot="1" x14ac:dyDescent="0.3">
      <c r="F1113" s="499">
        <v>2</v>
      </c>
      <c r="G1113" s="499">
        <v>27</v>
      </c>
      <c r="H1113" s="498">
        <f t="shared" si="153"/>
        <v>0</v>
      </c>
      <c r="K1113" s="498">
        <f t="shared" si="154"/>
        <v>0</v>
      </c>
      <c r="N1113" s="498">
        <f t="shared" si="155"/>
        <v>0</v>
      </c>
      <c r="Q1113" s="487">
        <f t="shared" si="156"/>
        <v>2</v>
      </c>
      <c r="W1113">
        <f t="shared" si="157"/>
        <v>2</v>
      </c>
      <c r="Y1113" s="497">
        <v>2</v>
      </c>
      <c r="Z1113" s="497">
        <v>27</v>
      </c>
      <c r="AA1113" s="491">
        <v>0</v>
      </c>
      <c r="AB1113" s="490">
        <v>2</v>
      </c>
      <c r="AC1113" s="489">
        <v>0</v>
      </c>
      <c r="AD1113" s="488">
        <v>0</v>
      </c>
      <c r="AF1113" t="str">
        <f t="shared" si="158"/>
        <v>SI</v>
      </c>
      <c r="AG1113" t="str">
        <f t="shared" si="159"/>
        <v>NO</v>
      </c>
      <c r="AH1113" t="str">
        <f t="shared" si="160"/>
        <v>SI</v>
      </c>
      <c r="AI1113" t="str">
        <f t="shared" si="161"/>
        <v>NO</v>
      </c>
    </row>
    <row r="1114" spans="6:35" ht="15.75" thickBot="1" x14ac:dyDescent="0.3">
      <c r="F1114" s="499">
        <v>3</v>
      </c>
      <c r="G1114" s="499">
        <v>27</v>
      </c>
      <c r="H1114" s="498">
        <f t="shared" si="153"/>
        <v>0</v>
      </c>
      <c r="K1114" s="498">
        <f t="shared" si="154"/>
        <v>0</v>
      </c>
      <c r="N1114" s="498">
        <f t="shared" si="155"/>
        <v>0</v>
      </c>
      <c r="Q1114" s="487">
        <f t="shared" si="156"/>
        <v>3</v>
      </c>
      <c r="W1114">
        <f t="shared" si="157"/>
        <v>3</v>
      </c>
      <c r="Y1114" s="497">
        <v>3</v>
      </c>
      <c r="Z1114" s="497">
        <v>27</v>
      </c>
      <c r="AA1114" s="491">
        <v>0</v>
      </c>
      <c r="AB1114" s="490">
        <v>3</v>
      </c>
      <c r="AC1114" s="489">
        <v>0</v>
      </c>
      <c r="AD1114" s="488">
        <v>0</v>
      </c>
      <c r="AF1114" t="str">
        <f t="shared" si="158"/>
        <v>SI</v>
      </c>
      <c r="AG1114" t="str">
        <f t="shared" si="159"/>
        <v>NO</v>
      </c>
      <c r="AH1114" t="str">
        <f t="shared" si="160"/>
        <v>SI</v>
      </c>
      <c r="AI1114" t="str">
        <f t="shared" si="161"/>
        <v>NO</v>
      </c>
    </row>
    <row r="1115" spans="6:35" ht="15.75" thickBot="1" x14ac:dyDescent="0.3">
      <c r="F1115" s="499">
        <v>4</v>
      </c>
      <c r="G1115" s="499">
        <v>27</v>
      </c>
      <c r="H1115" s="498">
        <f t="shared" si="153"/>
        <v>0</v>
      </c>
      <c r="K1115" s="498">
        <f t="shared" si="154"/>
        <v>0</v>
      </c>
      <c r="N1115" s="498">
        <f t="shared" si="155"/>
        <v>0</v>
      </c>
      <c r="Q1115" s="487">
        <f t="shared" si="156"/>
        <v>4</v>
      </c>
      <c r="W1115">
        <f t="shared" si="157"/>
        <v>4</v>
      </c>
      <c r="Y1115" s="497">
        <v>4</v>
      </c>
      <c r="Z1115" s="497">
        <v>27</v>
      </c>
      <c r="AA1115" s="491">
        <v>0</v>
      </c>
      <c r="AB1115" s="490">
        <v>0</v>
      </c>
      <c r="AC1115" s="489">
        <v>0</v>
      </c>
      <c r="AD1115" s="488">
        <v>4</v>
      </c>
      <c r="AF1115" t="str">
        <f t="shared" si="158"/>
        <v>SI</v>
      </c>
      <c r="AG1115" t="str">
        <f t="shared" si="159"/>
        <v>SI</v>
      </c>
      <c r="AH1115" t="str">
        <f t="shared" si="160"/>
        <v>SI</v>
      </c>
      <c r="AI1115" t="str">
        <f t="shared" si="161"/>
        <v>SI</v>
      </c>
    </row>
    <row r="1116" spans="6:35" ht="15.75" thickBot="1" x14ac:dyDescent="0.3">
      <c r="F1116" s="499">
        <v>5</v>
      </c>
      <c r="G1116" s="499">
        <v>27</v>
      </c>
      <c r="H1116" s="498">
        <f t="shared" si="153"/>
        <v>0</v>
      </c>
      <c r="K1116" s="498">
        <f t="shared" si="154"/>
        <v>0</v>
      </c>
      <c r="N1116" s="498">
        <f t="shared" si="155"/>
        <v>0</v>
      </c>
      <c r="Q1116" s="487">
        <f t="shared" si="156"/>
        <v>5</v>
      </c>
      <c r="W1116">
        <f t="shared" si="157"/>
        <v>5</v>
      </c>
      <c r="Y1116" s="497">
        <v>5</v>
      </c>
      <c r="Z1116" s="497">
        <v>27</v>
      </c>
      <c r="AA1116" s="491">
        <v>0</v>
      </c>
      <c r="AB1116" s="490">
        <v>0</v>
      </c>
      <c r="AC1116" s="489">
        <v>0</v>
      </c>
      <c r="AD1116" s="488">
        <v>5</v>
      </c>
      <c r="AF1116" t="str">
        <f t="shared" si="158"/>
        <v>SI</v>
      </c>
      <c r="AG1116" t="str">
        <f t="shared" si="159"/>
        <v>SI</v>
      </c>
      <c r="AH1116" t="str">
        <f t="shared" si="160"/>
        <v>SI</v>
      </c>
      <c r="AI1116" t="str">
        <f t="shared" si="161"/>
        <v>SI</v>
      </c>
    </row>
    <row r="1117" spans="6:35" ht="15.75" thickBot="1" x14ac:dyDescent="0.3">
      <c r="F1117" s="499">
        <v>6</v>
      </c>
      <c r="G1117" s="499">
        <v>27</v>
      </c>
      <c r="H1117" s="498">
        <f t="shared" si="153"/>
        <v>0</v>
      </c>
      <c r="K1117" s="498">
        <f t="shared" si="154"/>
        <v>0</v>
      </c>
      <c r="N1117" s="498">
        <f t="shared" si="155"/>
        <v>0</v>
      </c>
      <c r="Q1117" s="487">
        <f t="shared" si="156"/>
        <v>6</v>
      </c>
      <c r="W1117">
        <f t="shared" si="157"/>
        <v>6</v>
      </c>
      <c r="Y1117" s="497">
        <v>6</v>
      </c>
      <c r="Z1117" s="497">
        <v>27</v>
      </c>
      <c r="AA1117" s="491">
        <v>0</v>
      </c>
      <c r="AB1117" s="490">
        <v>0</v>
      </c>
      <c r="AC1117" s="489">
        <v>0</v>
      </c>
      <c r="AD1117" s="488">
        <v>6</v>
      </c>
      <c r="AF1117" t="str">
        <f t="shared" si="158"/>
        <v>SI</v>
      </c>
      <c r="AG1117" t="str">
        <f t="shared" si="159"/>
        <v>SI</v>
      </c>
      <c r="AH1117" t="str">
        <f t="shared" si="160"/>
        <v>SI</v>
      </c>
      <c r="AI1117" t="str">
        <f t="shared" si="161"/>
        <v>SI</v>
      </c>
    </row>
    <row r="1118" spans="6:35" ht="15.75" thickBot="1" x14ac:dyDescent="0.3">
      <c r="F1118" s="499">
        <v>7</v>
      </c>
      <c r="G1118" s="499">
        <v>27</v>
      </c>
      <c r="H1118" s="498">
        <f t="shared" si="153"/>
        <v>0</v>
      </c>
      <c r="K1118" s="498">
        <f t="shared" si="154"/>
        <v>0</v>
      </c>
      <c r="N1118" s="498">
        <f t="shared" si="155"/>
        <v>0</v>
      </c>
      <c r="Q1118" s="487">
        <f t="shared" si="156"/>
        <v>7</v>
      </c>
      <c r="W1118">
        <f t="shared" si="157"/>
        <v>7</v>
      </c>
      <c r="Y1118" s="497">
        <v>7</v>
      </c>
      <c r="Z1118" s="497">
        <v>27</v>
      </c>
      <c r="AA1118" s="491">
        <v>0</v>
      </c>
      <c r="AB1118" s="490">
        <v>0</v>
      </c>
      <c r="AC1118" s="489">
        <v>0</v>
      </c>
      <c r="AD1118" s="488">
        <v>7</v>
      </c>
      <c r="AF1118" t="str">
        <f t="shared" si="158"/>
        <v>SI</v>
      </c>
      <c r="AG1118" t="str">
        <f t="shared" si="159"/>
        <v>SI</v>
      </c>
      <c r="AH1118" t="str">
        <f t="shared" si="160"/>
        <v>SI</v>
      </c>
      <c r="AI1118" t="str">
        <f t="shared" si="161"/>
        <v>SI</v>
      </c>
    </row>
    <row r="1119" spans="6:35" ht="15.75" thickBot="1" x14ac:dyDescent="0.3">
      <c r="F1119" s="499">
        <v>8</v>
      </c>
      <c r="G1119" s="499">
        <v>27</v>
      </c>
      <c r="H1119" s="498">
        <f t="shared" si="153"/>
        <v>0</v>
      </c>
      <c r="K1119" s="498">
        <f t="shared" si="154"/>
        <v>0</v>
      </c>
      <c r="N1119" s="498">
        <f t="shared" si="155"/>
        <v>0</v>
      </c>
      <c r="Q1119" s="487">
        <f t="shared" si="156"/>
        <v>8</v>
      </c>
      <c r="W1119">
        <f t="shared" si="157"/>
        <v>8</v>
      </c>
      <c r="Y1119" s="497">
        <v>8</v>
      </c>
      <c r="Z1119" s="497">
        <v>27</v>
      </c>
      <c r="AA1119" s="491">
        <v>0</v>
      </c>
      <c r="AB1119" s="490">
        <v>0</v>
      </c>
      <c r="AC1119" s="489">
        <v>0</v>
      </c>
      <c r="AD1119" s="488">
        <v>8</v>
      </c>
      <c r="AF1119" t="str">
        <f t="shared" si="158"/>
        <v>SI</v>
      </c>
      <c r="AG1119" t="str">
        <f t="shared" si="159"/>
        <v>SI</v>
      </c>
      <c r="AH1119" t="str">
        <f t="shared" si="160"/>
        <v>SI</v>
      </c>
      <c r="AI1119" t="str">
        <f t="shared" si="161"/>
        <v>SI</v>
      </c>
    </row>
    <row r="1120" spans="6:35" ht="15.75" thickBot="1" x14ac:dyDescent="0.3">
      <c r="F1120" s="499">
        <v>9</v>
      </c>
      <c r="G1120" s="499">
        <v>27</v>
      </c>
      <c r="H1120" s="498">
        <f t="shared" si="153"/>
        <v>0</v>
      </c>
      <c r="K1120" s="498">
        <f t="shared" si="154"/>
        <v>0</v>
      </c>
      <c r="N1120" s="498">
        <f t="shared" si="155"/>
        <v>0</v>
      </c>
      <c r="Q1120" s="487">
        <f t="shared" si="156"/>
        <v>9</v>
      </c>
      <c r="W1120">
        <f t="shared" si="157"/>
        <v>9</v>
      </c>
      <c r="Y1120" s="497">
        <v>9</v>
      </c>
      <c r="Z1120" s="497">
        <v>27</v>
      </c>
      <c r="AA1120" s="491">
        <v>0</v>
      </c>
      <c r="AB1120" s="490">
        <v>0</v>
      </c>
      <c r="AC1120" s="489">
        <v>0</v>
      </c>
      <c r="AD1120" s="488">
        <v>9</v>
      </c>
      <c r="AF1120" t="str">
        <f t="shared" si="158"/>
        <v>SI</v>
      </c>
      <c r="AG1120" t="str">
        <f t="shared" si="159"/>
        <v>SI</v>
      </c>
      <c r="AH1120" t="str">
        <f t="shared" si="160"/>
        <v>SI</v>
      </c>
      <c r="AI1120" t="str">
        <f t="shared" si="161"/>
        <v>SI</v>
      </c>
    </row>
    <row r="1121" spans="6:35" ht="15.75" thickBot="1" x14ac:dyDescent="0.3">
      <c r="F1121" s="499">
        <v>10</v>
      </c>
      <c r="G1121" s="499">
        <v>27</v>
      </c>
      <c r="H1121" s="498">
        <f t="shared" si="153"/>
        <v>0</v>
      </c>
      <c r="K1121" s="498">
        <f t="shared" si="154"/>
        <v>0</v>
      </c>
      <c r="N1121" s="498">
        <f t="shared" si="155"/>
        <v>0</v>
      </c>
      <c r="Q1121" s="487">
        <f t="shared" si="156"/>
        <v>10</v>
      </c>
      <c r="W1121">
        <f t="shared" si="157"/>
        <v>10</v>
      </c>
      <c r="Y1121" s="497">
        <v>10</v>
      </c>
      <c r="Z1121" s="497">
        <v>27</v>
      </c>
      <c r="AA1121" s="491">
        <v>0</v>
      </c>
      <c r="AB1121" s="490">
        <v>0</v>
      </c>
      <c r="AC1121" s="489">
        <v>0</v>
      </c>
      <c r="AD1121" s="488">
        <v>10</v>
      </c>
      <c r="AF1121" t="str">
        <f t="shared" si="158"/>
        <v>SI</v>
      </c>
      <c r="AG1121" t="str">
        <f t="shared" si="159"/>
        <v>SI</v>
      </c>
      <c r="AH1121" t="str">
        <f t="shared" si="160"/>
        <v>SI</v>
      </c>
      <c r="AI1121" t="str">
        <f t="shared" si="161"/>
        <v>SI</v>
      </c>
    </row>
    <row r="1122" spans="6:35" ht="15.75" thickBot="1" x14ac:dyDescent="0.3">
      <c r="F1122" s="499">
        <v>11</v>
      </c>
      <c r="G1122" s="499">
        <v>27</v>
      </c>
      <c r="H1122" s="498">
        <f t="shared" si="153"/>
        <v>0</v>
      </c>
      <c r="K1122" s="498">
        <f t="shared" si="154"/>
        <v>0</v>
      </c>
      <c r="N1122" s="498">
        <f t="shared" si="155"/>
        <v>0</v>
      </c>
      <c r="Q1122" s="487">
        <f t="shared" si="156"/>
        <v>11</v>
      </c>
      <c r="W1122">
        <f t="shared" si="157"/>
        <v>11</v>
      </c>
      <c r="Y1122" s="497">
        <v>11</v>
      </c>
      <c r="Z1122" s="497">
        <v>27</v>
      </c>
      <c r="AA1122" s="491">
        <v>0</v>
      </c>
      <c r="AB1122" s="490">
        <v>0</v>
      </c>
      <c r="AC1122" s="489">
        <v>0</v>
      </c>
      <c r="AD1122" s="488">
        <v>11</v>
      </c>
      <c r="AF1122" t="str">
        <f t="shared" si="158"/>
        <v>SI</v>
      </c>
      <c r="AG1122" t="str">
        <f t="shared" si="159"/>
        <v>SI</v>
      </c>
      <c r="AH1122" t="str">
        <f t="shared" si="160"/>
        <v>SI</v>
      </c>
      <c r="AI1122" t="str">
        <f t="shared" si="161"/>
        <v>SI</v>
      </c>
    </row>
    <row r="1123" spans="6:35" ht="15.75" thickBot="1" x14ac:dyDescent="0.3">
      <c r="F1123" s="499">
        <v>12</v>
      </c>
      <c r="G1123" s="499">
        <v>27</v>
      </c>
      <c r="H1123" s="498">
        <f t="shared" si="153"/>
        <v>0</v>
      </c>
      <c r="K1123" s="498">
        <f t="shared" si="154"/>
        <v>0</v>
      </c>
      <c r="N1123" s="498">
        <f t="shared" si="155"/>
        <v>0</v>
      </c>
      <c r="Q1123" s="487">
        <f t="shared" si="156"/>
        <v>12</v>
      </c>
      <c r="W1123">
        <f t="shared" si="157"/>
        <v>12</v>
      </c>
      <c r="Y1123" s="497">
        <v>12</v>
      </c>
      <c r="Z1123" s="497">
        <v>27</v>
      </c>
      <c r="AA1123" s="491">
        <v>0</v>
      </c>
      <c r="AB1123" s="490">
        <v>0</v>
      </c>
      <c r="AC1123" s="489">
        <v>0</v>
      </c>
      <c r="AD1123" s="488">
        <v>12</v>
      </c>
      <c r="AF1123" t="str">
        <f t="shared" si="158"/>
        <v>SI</v>
      </c>
      <c r="AG1123" t="str">
        <f t="shared" si="159"/>
        <v>SI</v>
      </c>
      <c r="AH1123" t="str">
        <f t="shared" si="160"/>
        <v>SI</v>
      </c>
      <c r="AI1123" t="str">
        <f t="shared" si="161"/>
        <v>SI</v>
      </c>
    </row>
    <row r="1124" spans="6:35" ht="15.75" thickBot="1" x14ac:dyDescent="0.3">
      <c r="F1124" s="499">
        <v>13</v>
      </c>
      <c r="G1124" s="499">
        <v>27</v>
      </c>
      <c r="H1124" s="498">
        <f t="shared" si="153"/>
        <v>0</v>
      </c>
      <c r="K1124" s="498">
        <f t="shared" si="154"/>
        <v>0</v>
      </c>
      <c r="N1124" s="498">
        <f t="shared" si="155"/>
        <v>0</v>
      </c>
      <c r="Q1124" s="487">
        <f t="shared" si="156"/>
        <v>13</v>
      </c>
      <c r="W1124">
        <f t="shared" si="157"/>
        <v>13</v>
      </c>
      <c r="Y1124" s="497">
        <v>13</v>
      </c>
      <c r="Z1124" s="497">
        <v>27</v>
      </c>
      <c r="AA1124" s="491">
        <v>0</v>
      </c>
      <c r="AB1124" s="490">
        <v>0</v>
      </c>
      <c r="AC1124" s="489">
        <v>0</v>
      </c>
      <c r="AD1124" s="488">
        <v>13</v>
      </c>
      <c r="AF1124" t="str">
        <f t="shared" si="158"/>
        <v>SI</v>
      </c>
      <c r="AG1124" t="str">
        <f t="shared" si="159"/>
        <v>SI</v>
      </c>
      <c r="AH1124" t="str">
        <f t="shared" si="160"/>
        <v>SI</v>
      </c>
      <c r="AI1124" t="str">
        <f t="shared" si="161"/>
        <v>SI</v>
      </c>
    </row>
    <row r="1125" spans="6:35" ht="15.75" thickBot="1" x14ac:dyDescent="0.3">
      <c r="F1125" s="499">
        <v>14</v>
      </c>
      <c r="G1125" s="499">
        <v>27</v>
      </c>
      <c r="H1125" s="498">
        <f t="shared" si="153"/>
        <v>0</v>
      </c>
      <c r="K1125" s="498">
        <f t="shared" si="154"/>
        <v>0</v>
      </c>
      <c r="N1125" s="498">
        <f t="shared" si="155"/>
        <v>0</v>
      </c>
      <c r="Q1125" s="487">
        <f t="shared" si="156"/>
        <v>14</v>
      </c>
      <c r="W1125">
        <f t="shared" si="157"/>
        <v>14</v>
      </c>
      <c r="Y1125" s="497">
        <v>14</v>
      </c>
      <c r="Z1125" s="497">
        <v>27</v>
      </c>
      <c r="AA1125" s="491">
        <v>0</v>
      </c>
      <c r="AB1125" s="490">
        <v>0</v>
      </c>
      <c r="AC1125" s="489">
        <v>0</v>
      </c>
      <c r="AD1125" s="488">
        <v>14</v>
      </c>
      <c r="AF1125" t="str">
        <f t="shared" si="158"/>
        <v>SI</v>
      </c>
      <c r="AG1125" t="str">
        <f t="shared" si="159"/>
        <v>SI</v>
      </c>
      <c r="AH1125" t="str">
        <f t="shared" si="160"/>
        <v>SI</v>
      </c>
      <c r="AI1125" t="str">
        <f t="shared" si="161"/>
        <v>SI</v>
      </c>
    </row>
    <row r="1126" spans="6:35" ht="15.75" thickBot="1" x14ac:dyDescent="0.3">
      <c r="F1126" s="499">
        <v>15</v>
      </c>
      <c r="G1126" s="499">
        <v>27</v>
      </c>
      <c r="H1126" s="498">
        <f t="shared" si="153"/>
        <v>0</v>
      </c>
      <c r="K1126" s="498">
        <f t="shared" si="154"/>
        <v>0</v>
      </c>
      <c r="N1126" s="498">
        <f t="shared" si="155"/>
        <v>0</v>
      </c>
      <c r="Q1126" s="487">
        <f t="shared" si="156"/>
        <v>15</v>
      </c>
      <c r="W1126">
        <f t="shared" si="157"/>
        <v>15</v>
      </c>
      <c r="Y1126" s="497">
        <v>15</v>
      </c>
      <c r="Z1126" s="497">
        <v>27</v>
      </c>
      <c r="AA1126" s="491">
        <v>0</v>
      </c>
      <c r="AB1126" s="490">
        <v>0</v>
      </c>
      <c r="AC1126" s="489">
        <v>0</v>
      </c>
      <c r="AD1126" s="488">
        <v>15</v>
      </c>
      <c r="AF1126" t="str">
        <f t="shared" si="158"/>
        <v>SI</v>
      </c>
      <c r="AG1126" t="str">
        <f t="shared" si="159"/>
        <v>SI</v>
      </c>
      <c r="AH1126" t="str">
        <f t="shared" si="160"/>
        <v>SI</v>
      </c>
      <c r="AI1126" t="str">
        <f t="shared" si="161"/>
        <v>SI</v>
      </c>
    </row>
    <row r="1127" spans="6:35" ht="15.75" thickBot="1" x14ac:dyDescent="0.3">
      <c r="F1127" s="499">
        <v>16</v>
      </c>
      <c r="G1127" s="499">
        <v>27</v>
      </c>
      <c r="H1127" s="498">
        <f t="shared" si="153"/>
        <v>0</v>
      </c>
      <c r="K1127" s="498">
        <f t="shared" si="154"/>
        <v>0</v>
      </c>
      <c r="N1127" s="498">
        <f t="shared" si="155"/>
        <v>0</v>
      </c>
      <c r="Q1127" s="487">
        <f t="shared" si="156"/>
        <v>16</v>
      </c>
      <c r="W1127">
        <f t="shared" si="157"/>
        <v>16</v>
      </c>
      <c r="Y1127" s="497">
        <v>16</v>
      </c>
      <c r="Z1127" s="497">
        <v>27</v>
      </c>
      <c r="AA1127" s="491">
        <v>0</v>
      </c>
      <c r="AB1127" s="490">
        <v>0</v>
      </c>
      <c r="AC1127" s="489">
        <v>0</v>
      </c>
      <c r="AD1127" s="488">
        <v>16</v>
      </c>
      <c r="AF1127" t="str">
        <f t="shared" si="158"/>
        <v>SI</v>
      </c>
      <c r="AG1127" t="str">
        <f t="shared" si="159"/>
        <v>SI</v>
      </c>
      <c r="AH1127" t="str">
        <f t="shared" si="160"/>
        <v>SI</v>
      </c>
      <c r="AI1127" t="str">
        <f t="shared" si="161"/>
        <v>SI</v>
      </c>
    </row>
    <row r="1128" spans="6:35" ht="15.75" thickBot="1" x14ac:dyDescent="0.3">
      <c r="F1128" s="499">
        <v>17</v>
      </c>
      <c r="G1128" s="499">
        <v>27</v>
      </c>
      <c r="H1128" s="498">
        <f t="shared" si="153"/>
        <v>0</v>
      </c>
      <c r="K1128" s="498">
        <f t="shared" si="154"/>
        <v>0</v>
      </c>
      <c r="N1128" s="498">
        <f t="shared" si="155"/>
        <v>0</v>
      </c>
      <c r="Q1128" s="487">
        <f t="shared" si="156"/>
        <v>17</v>
      </c>
      <c r="W1128">
        <f t="shared" si="157"/>
        <v>17</v>
      </c>
      <c r="Y1128" s="497">
        <v>17</v>
      </c>
      <c r="Z1128" s="497">
        <v>27</v>
      </c>
      <c r="AA1128" s="491">
        <v>0</v>
      </c>
      <c r="AB1128" s="490">
        <v>0</v>
      </c>
      <c r="AC1128" s="489">
        <v>0</v>
      </c>
      <c r="AD1128" s="488">
        <v>17</v>
      </c>
      <c r="AF1128" t="str">
        <f t="shared" si="158"/>
        <v>SI</v>
      </c>
      <c r="AG1128" t="str">
        <f t="shared" si="159"/>
        <v>SI</v>
      </c>
      <c r="AH1128" t="str">
        <f t="shared" si="160"/>
        <v>SI</v>
      </c>
      <c r="AI1128" t="str">
        <f t="shared" si="161"/>
        <v>SI</v>
      </c>
    </row>
    <row r="1129" spans="6:35" ht="15.75" thickBot="1" x14ac:dyDescent="0.3">
      <c r="F1129" s="499">
        <v>18</v>
      </c>
      <c r="G1129" s="499">
        <v>27</v>
      </c>
      <c r="H1129" s="498">
        <f t="shared" si="153"/>
        <v>0</v>
      </c>
      <c r="K1129" s="498">
        <f t="shared" si="154"/>
        <v>0</v>
      </c>
      <c r="N1129" s="498">
        <f t="shared" si="155"/>
        <v>0</v>
      </c>
      <c r="Q1129" s="487">
        <f t="shared" si="156"/>
        <v>18</v>
      </c>
      <c r="W1129">
        <f t="shared" si="157"/>
        <v>18</v>
      </c>
      <c r="Y1129" s="497">
        <v>18</v>
      </c>
      <c r="Z1129" s="497">
        <v>27</v>
      </c>
      <c r="AA1129" s="491">
        <v>0</v>
      </c>
      <c r="AB1129" s="490">
        <v>0</v>
      </c>
      <c r="AC1129" s="489">
        <v>0</v>
      </c>
      <c r="AD1129" s="488">
        <v>18</v>
      </c>
      <c r="AF1129" t="str">
        <f t="shared" si="158"/>
        <v>SI</v>
      </c>
      <c r="AG1129" t="str">
        <f t="shared" si="159"/>
        <v>SI</v>
      </c>
      <c r="AH1129" t="str">
        <f t="shared" si="160"/>
        <v>SI</v>
      </c>
      <c r="AI1129" t="str">
        <f t="shared" si="161"/>
        <v>SI</v>
      </c>
    </row>
    <row r="1130" spans="6:35" ht="15.75" thickBot="1" x14ac:dyDescent="0.3">
      <c r="F1130" s="499">
        <v>19</v>
      </c>
      <c r="G1130" s="499">
        <v>27</v>
      </c>
      <c r="H1130" s="498">
        <f t="shared" si="153"/>
        <v>0</v>
      </c>
      <c r="K1130" s="498">
        <f t="shared" si="154"/>
        <v>0</v>
      </c>
      <c r="N1130" s="498">
        <f t="shared" si="155"/>
        <v>0</v>
      </c>
      <c r="Q1130" s="487">
        <f t="shared" si="156"/>
        <v>19</v>
      </c>
      <c r="W1130">
        <f t="shared" si="157"/>
        <v>19</v>
      </c>
      <c r="Y1130" s="497">
        <v>19</v>
      </c>
      <c r="Z1130" s="497">
        <v>27</v>
      </c>
      <c r="AA1130" s="491">
        <v>0</v>
      </c>
      <c r="AB1130" s="490">
        <v>0</v>
      </c>
      <c r="AC1130" s="489">
        <v>0</v>
      </c>
      <c r="AD1130" s="488">
        <v>19</v>
      </c>
      <c r="AF1130" t="str">
        <f t="shared" si="158"/>
        <v>SI</v>
      </c>
      <c r="AG1130" t="str">
        <f t="shared" si="159"/>
        <v>SI</v>
      </c>
      <c r="AH1130" t="str">
        <f t="shared" si="160"/>
        <v>SI</v>
      </c>
      <c r="AI1130" t="str">
        <f t="shared" si="161"/>
        <v>SI</v>
      </c>
    </row>
    <row r="1131" spans="6:35" ht="15.75" thickBot="1" x14ac:dyDescent="0.3">
      <c r="F1131" s="499">
        <v>20</v>
      </c>
      <c r="G1131" s="499">
        <v>27</v>
      </c>
      <c r="H1131" s="498">
        <f t="shared" si="153"/>
        <v>0</v>
      </c>
      <c r="K1131" s="498">
        <f t="shared" si="154"/>
        <v>0</v>
      </c>
      <c r="N1131" s="498">
        <f t="shared" si="155"/>
        <v>0</v>
      </c>
      <c r="Q1131" s="487">
        <f t="shared" si="156"/>
        <v>20</v>
      </c>
      <c r="W1131">
        <f t="shared" si="157"/>
        <v>20</v>
      </c>
      <c r="Y1131" s="497">
        <v>20</v>
      </c>
      <c r="Z1131" s="497">
        <v>27</v>
      </c>
      <c r="AA1131" s="491">
        <v>0</v>
      </c>
      <c r="AB1131" s="490">
        <v>0</v>
      </c>
      <c r="AC1131" s="489">
        <v>0</v>
      </c>
      <c r="AD1131" s="488">
        <v>20</v>
      </c>
      <c r="AF1131" t="str">
        <f t="shared" si="158"/>
        <v>SI</v>
      </c>
      <c r="AG1131" t="str">
        <f t="shared" si="159"/>
        <v>SI</v>
      </c>
      <c r="AH1131" t="str">
        <f t="shared" si="160"/>
        <v>SI</v>
      </c>
      <c r="AI1131" t="str">
        <f t="shared" si="161"/>
        <v>SI</v>
      </c>
    </row>
    <row r="1132" spans="6:35" ht="15.75" thickBot="1" x14ac:dyDescent="0.3">
      <c r="F1132" s="499">
        <v>21</v>
      </c>
      <c r="G1132" s="499">
        <v>27</v>
      </c>
      <c r="H1132" s="498">
        <f t="shared" si="153"/>
        <v>0</v>
      </c>
      <c r="K1132" s="498">
        <f t="shared" si="154"/>
        <v>0</v>
      </c>
      <c r="N1132" s="498">
        <f t="shared" si="155"/>
        <v>0</v>
      </c>
      <c r="Q1132" s="487">
        <f t="shared" si="156"/>
        <v>21</v>
      </c>
      <c r="W1132">
        <f t="shared" si="157"/>
        <v>21</v>
      </c>
      <c r="Y1132" s="497">
        <v>21</v>
      </c>
      <c r="Z1132" s="497">
        <v>27</v>
      </c>
      <c r="AA1132" s="491">
        <v>0</v>
      </c>
      <c r="AB1132" s="490">
        <v>0</v>
      </c>
      <c r="AC1132" s="489">
        <v>0</v>
      </c>
      <c r="AD1132" s="488">
        <v>21</v>
      </c>
      <c r="AF1132" t="str">
        <f t="shared" si="158"/>
        <v>SI</v>
      </c>
      <c r="AG1132" t="str">
        <f t="shared" si="159"/>
        <v>SI</v>
      </c>
      <c r="AH1132" t="str">
        <f t="shared" si="160"/>
        <v>SI</v>
      </c>
      <c r="AI1132" t="str">
        <f t="shared" si="161"/>
        <v>SI</v>
      </c>
    </row>
    <row r="1133" spans="6:35" ht="15.75" thickBot="1" x14ac:dyDescent="0.3">
      <c r="F1133" s="499">
        <v>22</v>
      </c>
      <c r="G1133" s="499">
        <v>27</v>
      </c>
      <c r="H1133" s="498">
        <f t="shared" si="153"/>
        <v>0</v>
      </c>
      <c r="K1133" s="498">
        <f t="shared" si="154"/>
        <v>0</v>
      </c>
      <c r="N1133" s="498">
        <f t="shared" si="155"/>
        <v>0</v>
      </c>
      <c r="Q1133" s="487">
        <f t="shared" si="156"/>
        <v>22</v>
      </c>
      <c r="W1133">
        <f t="shared" si="157"/>
        <v>22</v>
      </c>
      <c r="Y1133" s="497">
        <v>22</v>
      </c>
      <c r="Z1133" s="497">
        <v>27</v>
      </c>
      <c r="AA1133" s="491">
        <v>0</v>
      </c>
      <c r="AB1133" s="490">
        <v>0</v>
      </c>
      <c r="AC1133" s="489">
        <v>0</v>
      </c>
      <c r="AD1133" s="488">
        <v>22</v>
      </c>
      <c r="AF1133" t="str">
        <f t="shared" si="158"/>
        <v>SI</v>
      </c>
      <c r="AG1133" t="str">
        <f t="shared" si="159"/>
        <v>SI</v>
      </c>
      <c r="AH1133" t="str">
        <f t="shared" si="160"/>
        <v>SI</v>
      </c>
      <c r="AI1133" t="str">
        <f t="shared" si="161"/>
        <v>SI</v>
      </c>
    </row>
    <row r="1134" spans="6:35" ht="15.75" thickBot="1" x14ac:dyDescent="0.3">
      <c r="F1134" s="499">
        <v>23</v>
      </c>
      <c r="G1134" s="499">
        <v>27</v>
      </c>
      <c r="H1134" s="498">
        <f t="shared" si="153"/>
        <v>0</v>
      </c>
      <c r="K1134" s="498">
        <f t="shared" si="154"/>
        <v>0</v>
      </c>
      <c r="N1134" s="498">
        <f t="shared" si="155"/>
        <v>0</v>
      </c>
      <c r="Q1134" s="487">
        <f t="shared" si="156"/>
        <v>23</v>
      </c>
      <c r="W1134">
        <f t="shared" si="157"/>
        <v>23</v>
      </c>
      <c r="Y1134" s="497">
        <v>23</v>
      </c>
      <c r="Z1134" s="497">
        <v>27</v>
      </c>
      <c r="AA1134" s="491">
        <v>0</v>
      </c>
      <c r="AB1134" s="490">
        <v>0</v>
      </c>
      <c r="AC1134" s="489">
        <v>0</v>
      </c>
      <c r="AD1134" s="488">
        <v>23</v>
      </c>
      <c r="AF1134" t="str">
        <f t="shared" si="158"/>
        <v>SI</v>
      </c>
      <c r="AG1134" t="str">
        <f t="shared" si="159"/>
        <v>SI</v>
      </c>
      <c r="AH1134" t="str">
        <f t="shared" si="160"/>
        <v>SI</v>
      </c>
      <c r="AI1134" t="str">
        <f t="shared" si="161"/>
        <v>SI</v>
      </c>
    </row>
    <row r="1135" spans="6:35" ht="15.75" thickBot="1" x14ac:dyDescent="0.3">
      <c r="F1135" s="499">
        <v>24</v>
      </c>
      <c r="G1135" s="499">
        <v>27</v>
      </c>
      <c r="H1135" s="498">
        <f t="shared" si="153"/>
        <v>0</v>
      </c>
      <c r="K1135" s="498">
        <f t="shared" si="154"/>
        <v>0</v>
      </c>
      <c r="N1135" s="498">
        <f t="shared" si="155"/>
        <v>0</v>
      </c>
      <c r="Q1135" s="487">
        <f t="shared" si="156"/>
        <v>24</v>
      </c>
      <c r="W1135">
        <f t="shared" si="157"/>
        <v>24</v>
      </c>
      <c r="Y1135" s="497">
        <v>24</v>
      </c>
      <c r="Z1135" s="497">
        <v>27</v>
      </c>
      <c r="AA1135" s="491">
        <v>0</v>
      </c>
      <c r="AB1135" s="490">
        <v>0</v>
      </c>
      <c r="AC1135" s="489">
        <v>0</v>
      </c>
      <c r="AD1135" s="488">
        <v>24</v>
      </c>
      <c r="AF1135" t="str">
        <f t="shared" si="158"/>
        <v>SI</v>
      </c>
      <c r="AG1135" t="str">
        <f t="shared" si="159"/>
        <v>SI</v>
      </c>
      <c r="AH1135" t="str">
        <f t="shared" si="160"/>
        <v>SI</v>
      </c>
      <c r="AI1135" t="str">
        <f t="shared" si="161"/>
        <v>SI</v>
      </c>
    </row>
    <row r="1136" spans="6:35" ht="15.75" thickBot="1" x14ac:dyDescent="0.3">
      <c r="F1136" s="499">
        <v>25</v>
      </c>
      <c r="G1136" s="499">
        <v>27</v>
      </c>
      <c r="H1136" s="498">
        <f t="shared" si="153"/>
        <v>0</v>
      </c>
      <c r="K1136" s="498">
        <f t="shared" si="154"/>
        <v>0</v>
      </c>
      <c r="N1136" s="498">
        <f t="shared" si="155"/>
        <v>0</v>
      </c>
      <c r="Q1136" s="487">
        <f t="shared" si="156"/>
        <v>25</v>
      </c>
      <c r="W1136">
        <f t="shared" si="157"/>
        <v>25</v>
      </c>
      <c r="Y1136" s="497">
        <v>25</v>
      </c>
      <c r="Z1136" s="497">
        <v>27</v>
      </c>
      <c r="AA1136" s="491">
        <v>0</v>
      </c>
      <c r="AB1136" s="490">
        <v>0</v>
      </c>
      <c r="AC1136" s="489">
        <v>0</v>
      </c>
      <c r="AD1136" s="488">
        <v>25</v>
      </c>
      <c r="AF1136" t="str">
        <f t="shared" si="158"/>
        <v>SI</v>
      </c>
      <c r="AG1136" t="str">
        <f t="shared" si="159"/>
        <v>SI</v>
      </c>
      <c r="AH1136" t="str">
        <f t="shared" si="160"/>
        <v>SI</v>
      </c>
      <c r="AI1136" t="str">
        <f t="shared" si="161"/>
        <v>SI</v>
      </c>
    </row>
    <row r="1137" spans="6:35" ht="15.75" thickBot="1" x14ac:dyDescent="0.3">
      <c r="F1137" s="499">
        <v>26</v>
      </c>
      <c r="G1137" s="499">
        <v>27</v>
      </c>
      <c r="H1137" s="498">
        <f t="shared" si="153"/>
        <v>0</v>
      </c>
      <c r="K1137" s="498">
        <f t="shared" si="154"/>
        <v>0</v>
      </c>
      <c r="N1137" s="498">
        <f t="shared" si="155"/>
        <v>0</v>
      </c>
      <c r="Q1137" s="487">
        <f t="shared" si="156"/>
        <v>26</v>
      </c>
      <c r="W1137">
        <f t="shared" si="157"/>
        <v>26</v>
      </c>
      <c r="Y1137" s="497">
        <v>26</v>
      </c>
      <c r="Z1137" s="497">
        <v>27</v>
      </c>
      <c r="AA1137" s="491">
        <v>0</v>
      </c>
      <c r="AB1137" s="490">
        <v>0</v>
      </c>
      <c r="AC1137" s="489">
        <v>0</v>
      </c>
      <c r="AD1137" s="488">
        <v>26</v>
      </c>
      <c r="AF1137" t="str">
        <f t="shared" si="158"/>
        <v>SI</v>
      </c>
      <c r="AG1137" t="str">
        <f t="shared" si="159"/>
        <v>SI</v>
      </c>
      <c r="AH1137" t="str">
        <f t="shared" si="160"/>
        <v>SI</v>
      </c>
      <c r="AI1137" t="str">
        <f t="shared" si="161"/>
        <v>SI</v>
      </c>
    </row>
    <row r="1138" spans="6:35" ht="15.75" thickBot="1" x14ac:dyDescent="0.3">
      <c r="F1138" s="499">
        <v>27</v>
      </c>
      <c r="G1138" s="499">
        <v>27</v>
      </c>
      <c r="H1138" s="498">
        <f t="shared" si="153"/>
        <v>0</v>
      </c>
      <c r="K1138" s="498">
        <f t="shared" si="154"/>
        <v>0</v>
      </c>
      <c r="N1138" s="498">
        <f t="shared" si="155"/>
        <v>0</v>
      </c>
      <c r="Q1138" s="487">
        <f t="shared" si="156"/>
        <v>27</v>
      </c>
      <c r="W1138">
        <f t="shared" si="157"/>
        <v>27</v>
      </c>
      <c r="Y1138" s="497">
        <v>27</v>
      </c>
      <c r="Z1138" s="497">
        <v>27</v>
      </c>
      <c r="AA1138" s="491">
        <v>0</v>
      </c>
      <c r="AB1138" s="490">
        <v>0</v>
      </c>
      <c r="AC1138" s="489">
        <v>0</v>
      </c>
      <c r="AD1138" s="488">
        <v>27</v>
      </c>
      <c r="AF1138" t="str">
        <f t="shared" si="158"/>
        <v>SI</v>
      </c>
      <c r="AG1138" t="str">
        <f t="shared" si="159"/>
        <v>SI</v>
      </c>
      <c r="AH1138" t="str">
        <f t="shared" si="160"/>
        <v>SI</v>
      </c>
      <c r="AI1138" t="str">
        <f t="shared" si="161"/>
        <v>SI</v>
      </c>
    </row>
    <row r="1139" spans="6:35" ht="15.75" thickBot="1" x14ac:dyDescent="0.3">
      <c r="F1139" s="499">
        <v>28</v>
      </c>
      <c r="G1139" s="499">
        <v>27</v>
      </c>
      <c r="H1139" s="498">
        <f t="shared" si="153"/>
        <v>0</v>
      </c>
      <c r="K1139" s="498">
        <f t="shared" si="154"/>
        <v>0</v>
      </c>
      <c r="N1139" s="498">
        <f t="shared" si="155"/>
        <v>0</v>
      </c>
      <c r="Q1139" s="487">
        <f t="shared" si="156"/>
        <v>28</v>
      </c>
      <c r="W1139">
        <f t="shared" si="157"/>
        <v>28</v>
      </c>
      <c r="Y1139" s="497">
        <v>28</v>
      </c>
      <c r="Z1139" s="497">
        <v>27</v>
      </c>
      <c r="AA1139" s="491">
        <v>0</v>
      </c>
      <c r="AB1139" s="490">
        <v>0</v>
      </c>
      <c r="AC1139" s="489">
        <v>0</v>
      </c>
      <c r="AD1139" s="488">
        <v>28</v>
      </c>
      <c r="AF1139" t="str">
        <f t="shared" si="158"/>
        <v>SI</v>
      </c>
      <c r="AG1139" t="str">
        <f t="shared" si="159"/>
        <v>SI</v>
      </c>
      <c r="AH1139" t="str">
        <f t="shared" si="160"/>
        <v>SI</v>
      </c>
      <c r="AI1139" t="str">
        <f t="shared" si="161"/>
        <v>SI</v>
      </c>
    </row>
    <row r="1140" spans="6:35" ht="15.75" thickBot="1" x14ac:dyDescent="0.3">
      <c r="F1140" s="499">
        <v>29</v>
      </c>
      <c r="G1140" s="499">
        <v>27</v>
      </c>
      <c r="H1140" s="498">
        <f t="shared" si="153"/>
        <v>0</v>
      </c>
      <c r="K1140" s="498">
        <f t="shared" si="154"/>
        <v>0</v>
      </c>
      <c r="N1140" s="498">
        <f t="shared" si="155"/>
        <v>0</v>
      </c>
      <c r="Q1140" s="487">
        <f t="shared" si="156"/>
        <v>29</v>
      </c>
      <c r="W1140">
        <f t="shared" si="157"/>
        <v>29</v>
      </c>
      <c r="Y1140" s="497">
        <v>29</v>
      </c>
      <c r="Z1140" s="497">
        <v>27</v>
      </c>
      <c r="AA1140" s="491">
        <v>0</v>
      </c>
      <c r="AB1140" s="490">
        <v>0</v>
      </c>
      <c r="AC1140" s="489">
        <v>0</v>
      </c>
      <c r="AD1140" s="488">
        <v>29</v>
      </c>
      <c r="AF1140" t="str">
        <f t="shared" si="158"/>
        <v>SI</v>
      </c>
      <c r="AG1140" t="str">
        <f t="shared" si="159"/>
        <v>SI</v>
      </c>
      <c r="AH1140" t="str">
        <f t="shared" si="160"/>
        <v>SI</v>
      </c>
      <c r="AI1140" t="str">
        <f t="shared" si="161"/>
        <v>SI</v>
      </c>
    </row>
    <row r="1141" spans="6:35" ht="15.75" thickBot="1" x14ac:dyDescent="0.3">
      <c r="F1141" s="499">
        <v>30</v>
      </c>
      <c r="G1141" s="499">
        <v>27</v>
      </c>
      <c r="H1141" s="498">
        <f t="shared" si="153"/>
        <v>0</v>
      </c>
      <c r="K1141" s="498">
        <f t="shared" si="154"/>
        <v>0</v>
      </c>
      <c r="N1141" s="498">
        <f t="shared" si="155"/>
        <v>0</v>
      </c>
      <c r="Q1141" s="487">
        <f t="shared" si="156"/>
        <v>30</v>
      </c>
      <c r="W1141">
        <f t="shared" si="157"/>
        <v>30</v>
      </c>
      <c r="Y1141" s="497">
        <v>30</v>
      </c>
      <c r="Z1141" s="497">
        <v>27</v>
      </c>
      <c r="AA1141" s="491">
        <v>0</v>
      </c>
      <c r="AB1141" s="490">
        <v>0</v>
      </c>
      <c r="AC1141" s="489">
        <v>0</v>
      </c>
      <c r="AD1141" s="488">
        <v>30</v>
      </c>
      <c r="AF1141" t="str">
        <f t="shared" si="158"/>
        <v>SI</v>
      </c>
      <c r="AG1141" t="str">
        <f t="shared" si="159"/>
        <v>SI</v>
      </c>
      <c r="AH1141" t="str">
        <f t="shared" si="160"/>
        <v>SI</v>
      </c>
      <c r="AI1141" t="str">
        <f t="shared" si="161"/>
        <v>SI</v>
      </c>
    </row>
    <row r="1142" spans="6:35" ht="15.75" thickBot="1" x14ac:dyDescent="0.3">
      <c r="F1142" s="499">
        <v>31</v>
      </c>
      <c r="G1142" s="499">
        <v>27</v>
      </c>
      <c r="H1142" s="498">
        <f t="shared" si="153"/>
        <v>0</v>
      </c>
      <c r="K1142" s="498">
        <f t="shared" si="154"/>
        <v>0</v>
      </c>
      <c r="N1142" s="498">
        <f t="shared" si="155"/>
        <v>0</v>
      </c>
      <c r="Q1142" s="487">
        <f t="shared" si="156"/>
        <v>30</v>
      </c>
      <c r="W1142">
        <f t="shared" si="157"/>
        <v>30</v>
      </c>
      <c r="Y1142" s="497">
        <v>31</v>
      </c>
      <c r="Z1142" s="497">
        <v>27</v>
      </c>
      <c r="AA1142" s="491">
        <v>0</v>
      </c>
      <c r="AB1142" s="490">
        <v>0</v>
      </c>
      <c r="AC1142" s="489">
        <v>0</v>
      </c>
      <c r="AD1142" s="488">
        <v>31</v>
      </c>
      <c r="AF1142" t="str">
        <f t="shared" si="158"/>
        <v>SI</v>
      </c>
      <c r="AG1142" t="str">
        <f t="shared" si="159"/>
        <v>SI</v>
      </c>
      <c r="AH1142" t="str">
        <f t="shared" si="160"/>
        <v>SI</v>
      </c>
      <c r="AI1142" t="str">
        <f t="shared" si="161"/>
        <v>NO</v>
      </c>
    </row>
    <row r="1143" spans="6:35" ht="15.75" thickBot="1" x14ac:dyDescent="0.3">
      <c r="F1143" s="499">
        <v>32</v>
      </c>
      <c r="G1143" s="499">
        <v>27</v>
      </c>
      <c r="H1143" s="498">
        <f t="shared" si="153"/>
        <v>0</v>
      </c>
      <c r="K1143" s="498">
        <f t="shared" si="154"/>
        <v>0</v>
      </c>
      <c r="N1143" s="498">
        <f t="shared" si="155"/>
        <v>0</v>
      </c>
      <c r="Q1143" s="487">
        <f t="shared" si="156"/>
        <v>30</v>
      </c>
      <c r="W1143">
        <f t="shared" si="157"/>
        <v>30</v>
      </c>
      <c r="Y1143" s="497">
        <v>32</v>
      </c>
      <c r="Z1143" s="497">
        <v>27</v>
      </c>
      <c r="AA1143" s="491">
        <v>0</v>
      </c>
      <c r="AB1143" s="490">
        <v>0</v>
      </c>
      <c r="AC1143" s="489">
        <v>0</v>
      </c>
      <c r="AD1143" s="488">
        <v>32</v>
      </c>
      <c r="AF1143" t="str">
        <f t="shared" si="158"/>
        <v>SI</v>
      </c>
      <c r="AG1143" t="str">
        <f t="shared" si="159"/>
        <v>SI</v>
      </c>
      <c r="AH1143" t="str">
        <f t="shared" si="160"/>
        <v>SI</v>
      </c>
      <c r="AI1143" t="str">
        <f t="shared" si="161"/>
        <v>NO</v>
      </c>
    </row>
    <row r="1144" spans="6:35" ht="15.75" thickBot="1" x14ac:dyDescent="0.3">
      <c r="F1144" s="496">
        <v>33</v>
      </c>
      <c r="G1144" s="496">
        <v>27</v>
      </c>
      <c r="H1144" s="495">
        <f t="shared" si="153"/>
        <v>0</v>
      </c>
      <c r="I1144" s="494"/>
      <c r="J1144" s="494"/>
      <c r="K1144" s="495">
        <f t="shared" si="154"/>
        <v>0</v>
      </c>
      <c r="L1144" s="494"/>
      <c r="M1144" s="494"/>
      <c r="N1144" s="495">
        <f t="shared" si="155"/>
        <v>0</v>
      </c>
      <c r="O1144" s="494"/>
      <c r="P1144" s="494"/>
      <c r="Q1144" s="493">
        <f t="shared" si="156"/>
        <v>30</v>
      </c>
      <c r="W1144">
        <f t="shared" si="157"/>
        <v>30</v>
      </c>
      <c r="Y1144" s="497">
        <v>33</v>
      </c>
      <c r="Z1144" s="497">
        <v>27</v>
      </c>
      <c r="AA1144" s="491">
        <v>0</v>
      </c>
      <c r="AB1144" s="490">
        <v>0</v>
      </c>
      <c r="AC1144" s="489">
        <v>0</v>
      </c>
      <c r="AD1144" s="488">
        <v>33</v>
      </c>
      <c r="AF1144" t="str">
        <f t="shared" si="158"/>
        <v>SI</v>
      </c>
      <c r="AG1144" t="str">
        <f t="shared" si="159"/>
        <v>SI</v>
      </c>
      <c r="AH1144" t="str">
        <f t="shared" si="160"/>
        <v>SI</v>
      </c>
      <c r="AI1144" t="str">
        <f t="shared" si="161"/>
        <v>NO</v>
      </c>
    </row>
    <row r="1145" spans="6:35" ht="16.5" thickTop="1" thickBot="1" x14ac:dyDescent="0.3">
      <c r="F1145" s="499">
        <v>0</v>
      </c>
      <c r="G1145" s="499">
        <v>27</v>
      </c>
      <c r="H1145" s="498">
        <f t="shared" si="153"/>
        <v>0</v>
      </c>
      <c r="K1145" s="498">
        <f t="shared" si="154"/>
        <v>0</v>
      </c>
      <c r="N1145" s="498">
        <f t="shared" si="155"/>
        <v>0</v>
      </c>
      <c r="Q1145" s="487">
        <f t="shared" si="156"/>
        <v>0</v>
      </c>
      <c r="W1145">
        <f t="shared" si="157"/>
        <v>0</v>
      </c>
      <c r="Y1145" s="497">
        <v>0</v>
      </c>
      <c r="Z1145" s="497">
        <v>27</v>
      </c>
      <c r="AA1145" s="491">
        <v>0</v>
      </c>
      <c r="AB1145" s="490">
        <v>0</v>
      </c>
      <c r="AC1145" s="489">
        <v>0</v>
      </c>
      <c r="AD1145" s="488">
        <v>0</v>
      </c>
      <c r="AF1145" t="str">
        <f t="shared" si="158"/>
        <v>SI</v>
      </c>
      <c r="AG1145" t="str">
        <f t="shared" si="159"/>
        <v>SI</v>
      </c>
      <c r="AH1145" t="str">
        <f t="shared" si="160"/>
        <v>SI</v>
      </c>
      <c r="AI1145" t="str">
        <f t="shared" si="161"/>
        <v>SI</v>
      </c>
    </row>
    <row r="1146" spans="6:35" ht="15.75" thickBot="1" x14ac:dyDescent="0.3">
      <c r="F1146" s="499">
        <v>1</v>
      </c>
      <c r="G1146" s="499">
        <v>27</v>
      </c>
      <c r="H1146" s="498">
        <f t="shared" si="153"/>
        <v>0</v>
      </c>
      <c r="K1146" s="498">
        <f t="shared" si="154"/>
        <v>0</v>
      </c>
      <c r="N1146" s="498">
        <f t="shared" si="155"/>
        <v>0</v>
      </c>
      <c r="Q1146" s="487">
        <f t="shared" si="156"/>
        <v>1</v>
      </c>
      <c r="W1146">
        <f t="shared" si="157"/>
        <v>1</v>
      </c>
      <c r="Y1146" s="497">
        <v>1</v>
      </c>
      <c r="Z1146" s="497">
        <v>27</v>
      </c>
      <c r="AA1146" s="491">
        <v>0</v>
      </c>
      <c r="AB1146" s="490">
        <v>1</v>
      </c>
      <c r="AC1146" s="489">
        <v>0</v>
      </c>
      <c r="AD1146" s="488">
        <v>0</v>
      </c>
      <c r="AF1146" t="str">
        <f t="shared" si="158"/>
        <v>SI</v>
      </c>
      <c r="AG1146" t="str">
        <f t="shared" si="159"/>
        <v>NO</v>
      </c>
      <c r="AH1146" t="str">
        <f t="shared" si="160"/>
        <v>SI</v>
      </c>
      <c r="AI1146" t="str">
        <f t="shared" si="161"/>
        <v>NO</v>
      </c>
    </row>
    <row r="1147" spans="6:35" ht="15.75" thickBot="1" x14ac:dyDescent="0.3">
      <c r="F1147" s="499">
        <v>2</v>
      </c>
      <c r="G1147" s="499">
        <v>27</v>
      </c>
      <c r="H1147" s="498">
        <f t="shared" si="153"/>
        <v>0</v>
      </c>
      <c r="K1147" s="498">
        <f t="shared" si="154"/>
        <v>0</v>
      </c>
      <c r="N1147" s="498">
        <f t="shared" si="155"/>
        <v>0</v>
      </c>
      <c r="Q1147" s="487">
        <f t="shared" si="156"/>
        <v>2</v>
      </c>
      <c r="W1147">
        <f t="shared" si="157"/>
        <v>2</v>
      </c>
      <c r="Y1147" s="497">
        <v>2</v>
      </c>
      <c r="Z1147" s="497">
        <v>27</v>
      </c>
      <c r="AA1147" s="491">
        <v>0</v>
      </c>
      <c r="AB1147" s="490">
        <v>2</v>
      </c>
      <c r="AC1147" s="489">
        <v>0</v>
      </c>
      <c r="AD1147" s="488">
        <v>0</v>
      </c>
      <c r="AF1147" t="str">
        <f t="shared" si="158"/>
        <v>SI</v>
      </c>
      <c r="AG1147" t="str">
        <f t="shared" si="159"/>
        <v>NO</v>
      </c>
      <c r="AH1147" t="str">
        <f t="shared" si="160"/>
        <v>SI</v>
      </c>
      <c r="AI1147" t="str">
        <f t="shared" si="161"/>
        <v>NO</v>
      </c>
    </row>
    <row r="1148" spans="6:35" ht="15.75" thickBot="1" x14ac:dyDescent="0.3">
      <c r="F1148" s="499">
        <v>3</v>
      </c>
      <c r="G1148" s="499">
        <v>27</v>
      </c>
      <c r="H1148" s="498">
        <f t="shared" si="153"/>
        <v>0</v>
      </c>
      <c r="K1148" s="498">
        <f t="shared" si="154"/>
        <v>0</v>
      </c>
      <c r="N1148" s="498">
        <f t="shared" si="155"/>
        <v>0</v>
      </c>
      <c r="Q1148" s="487">
        <f t="shared" si="156"/>
        <v>3</v>
      </c>
      <c r="W1148">
        <f t="shared" si="157"/>
        <v>3</v>
      </c>
      <c r="Y1148" s="497">
        <v>3</v>
      </c>
      <c r="Z1148" s="497">
        <v>27</v>
      </c>
      <c r="AA1148" s="491">
        <v>0</v>
      </c>
      <c r="AB1148" s="490">
        <v>3</v>
      </c>
      <c r="AC1148" s="489">
        <v>0</v>
      </c>
      <c r="AD1148" s="488">
        <v>0</v>
      </c>
      <c r="AF1148" t="str">
        <f t="shared" si="158"/>
        <v>SI</v>
      </c>
      <c r="AG1148" t="str">
        <f t="shared" si="159"/>
        <v>NO</v>
      </c>
      <c r="AH1148" t="str">
        <f t="shared" si="160"/>
        <v>SI</v>
      </c>
      <c r="AI1148" t="str">
        <f t="shared" si="161"/>
        <v>NO</v>
      </c>
    </row>
    <row r="1149" spans="6:35" ht="15.75" thickBot="1" x14ac:dyDescent="0.3">
      <c r="F1149" s="499">
        <v>4</v>
      </c>
      <c r="G1149" s="499">
        <v>27</v>
      </c>
      <c r="H1149" s="498">
        <f t="shared" si="153"/>
        <v>0</v>
      </c>
      <c r="K1149" s="498">
        <f t="shared" si="154"/>
        <v>0</v>
      </c>
      <c r="N1149" s="498">
        <f t="shared" si="155"/>
        <v>0</v>
      </c>
      <c r="Q1149" s="487">
        <f t="shared" si="156"/>
        <v>4</v>
      </c>
      <c r="W1149">
        <f t="shared" si="157"/>
        <v>4</v>
      </c>
      <c r="Y1149" s="497">
        <v>4</v>
      </c>
      <c r="Z1149" s="497">
        <v>27</v>
      </c>
      <c r="AA1149" s="491">
        <v>0</v>
      </c>
      <c r="AB1149" s="490">
        <v>0</v>
      </c>
      <c r="AC1149" s="489">
        <v>0</v>
      </c>
      <c r="AD1149" s="488">
        <v>4</v>
      </c>
      <c r="AF1149" t="str">
        <f t="shared" si="158"/>
        <v>SI</v>
      </c>
      <c r="AG1149" t="str">
        <f t="shared" si="159"/>
        <v>SI</v>
      </c>
      <c r="AH1149" t="str">
        <f t="shared" si="160"/>
        <v>SI</v>
      </c>
      <c r="AI1149" t="str">
        <f t="shared" si="161"/>
        <v>SI</v>
      </c>
    </row>
    <row r="1150" spans="6:35" ht="15.75" thickBot="1" x14ac:dyDescent="0.3">
      <c r="F1150" s="499">
        <v>5</v>
      </c>
      <c r="G1150" s="499">
        <v>27</v>
      </c>
      <c r="H1150" s="498">
        <f t="shared" si="153"/>
        <v>0</v>
      </c>
      <c r="K1150" s="498">
        <f t="shared" si="154"/>
        <v>0</v>
      </c>
      <c r="N1150" s="498">
        <f t="shared" si="155"/>
        <v>0</v>
      </c>
      <c r="Q1150" s="487">
        <f t="shared" si="156"/>
        <v>5</v>
      </c>
      <c r="W1150">
        <f t="shared" si="157"/>
        <v>5</v>
      </c>
      <c r="Y1150" s="497">
        <v>5</v>
      </c>
      <c r="Z1150" s="497">
        <v>27</v>
      </c>
      <c r="AA1150" s="491">
        <v>0</v>
      </c>
      <c r="AB1150" s="490">
        <v>0</v>
      </c>
      <c r="AC1150" s="489">
        <v>0</v>
      </c>
      <c r="AD1150" s="488">
        <v>5</v>
      </c>
      <c r="AF1150" t="str">
        <f t="shared" si="158"/>
        <v>SI</v>
      </c>
      <c r="AG1150" t="str">
        <f t="shared" si="159"/>
        <v>SI</v>
      </c>
      <c r="AH1150" t="str">
        <f t="shared" si="160"/>
        <v>SI</v>
      </c>
      <c r="AI1150" t="str">
        <f t="shared" si="161"/>
        <v>SI</v>
      </c>
    </row>
    <row r="1151" spans="6:35" ht="15.75" thickBot="1" x14ac:dyDescent="0.3">
      <c r="F1151" s="499">
        <v>6</v>
      </c>
      <c r="G1151" s="499">
        <v>27</v>
      </c>
      <c r="H1151" s="498">
        <f t="shared" si="153"/>
        <v>0</v>
      </c>
      <c r="K1151" s="498">
        <f t="shared" si="154"/>
        <v>0</v>
      </c>
      <c r="N1151" s="498">
        <f t="shared" si="155"/>
        <v>0</v>
      </c>
      <c r="Q1151" s="487">
        <f t="shared" si="156"/>
        <v>6</v>
      </c>
      <c r="W1151">
        <f t="shared" si="157"/>
        <v>6</v>
      </c>
      <c r="Y1151" s="497">
        <v>6</v>
      </c>
      <c r="Z1151" s="497">
        <v>27</v>
      </c>
      <c r="AA1151" s="491">
        <v>0</v>
      </c>
      <c r="AB1151" s="490">
        <v>0</v>
      </c>
      <c r="AC1151" s="489">
        <v>0</v>
      </c>
      <c r="AD1151" s="488">
        <v>6</v>
      </c>
      <c r="AF1151" t="str">
        <f t="shared" si="158"/>
        <v>SI</v>
      </c>
      <c r="AG1151" t="str">
        <f t="shared" si="159"/>
        <v>SI</v>
      </c>
      <c r="AH1151" t="str">
        <f t="shared" si="160"/>
        <v>SI</v>
      </c>
      <c r="AI1151" t="str">
        <f t="shared" si="161"/>
        <v>SI</v>
      </c>
    </row>
    <row r="1152" spans="6:35" ht="15.75" thickBot="1" x14ac:dyDescent="0.3">
      <c r="F1152" s="499">
        <v>7</v>
      </c>
      <c r="G1152" s="499">
        <v>27</v>
      </c>
      <c r="H1152" s="498">
        <f t="shared" si="153"/>
        <v>0</v>
      </c>
      <c r="K1152" s="498">
        <f t="shared" si="154"/>
        <v>0</v>
      </c>
      <c r="N1152" s="498">
        <f t="shared" si="155"/>
        <v>0</v>
      </c>
      <c r="Q1152" s="487">
        <f t="shared" si="156"/>
        <v>7</v>
      </c>
      <c r="W1152">
        <f t="shared" si="157"/>
        <v>7</v>
      </c>
      <c r="Y1152" s="497">
        <v>7</v>
      </c>
      <c r="Z1152" s="497">
        <v>27</v>
      </c>
      <c r="AA1152" s="491">
        <v>0</v>
      </c>
      <c r="AB1152" s="490">
        <v>0</v>
      </c>
      <c r="AC1152" s="489">
        <v>0</v>
      </c>
      <c r="AD1152" s="488">
        <v>7</v>
      </c>
      <c r="AF1152" t="str">
        <f t="shared" si="158"/>
        <v>SI</v>
      </c>
      <c r="AG1152" t="str">
        <f t="shared" si="159"/>
        <v>SI</v>
      </c>
      <c r="AH1152" t="str">
        <f t="shared" si="160"/>
        <v>SI</v>
      </c>
      <c r="AI1152" t="str">
        <f t="shared" si="161"/>
        <v>SI</v>
      </c>
    </row>
    <row r="1153" spans="6:35" ht="15.75" thickBot="1" x14ac:dyDescent="0.3">
      <c r="F1153" s="499">
        <v>8</v>
      </c>
      <c r="G1153" s="499">
        <v>27</v>
      </c>
      <c r="H1153" s="498">
        <f t="shared" si="153"/>
        <v>0</v>
      </c>
      <c r="K1153" s="498">
        <f t="shared" si="154"/>
        <v>0</v>
      </c>
      <c r="N1153" s="498">
        <f t="shared" si="155"/>
        <v>0</v>
      </c>
      <c r="Q1153" s="487">
        <f t="shared" si="156"/>
        <v>8</v>
      </c>
      <c r="W1153">
        <f t="shared" si="157"/>
        <v>8</v>
      </c>
      <c r="Y1153" s="497">
        <v>8</v>
      </c>
      <c r="Z1153" s="497">
        <v>27</v>
      </c>
      <c r="AA1153" s="491">
        <v>0</v>
      </c>
      <c r="AB1153" s="490">
        <v>0</v>
      </c>
      <c r="AC1153" s="489">
        <v>0</v>
      </c>
      <c r="AD1153" s="488">
        <v>8</v>
      </c>
      <c r="AF1153" t="str">
        <f t="shared" si="158"/>
        <v>SI</v>
      </c>
      <c r="AG1153" t="str">
        <f t="shared" si="159"/>
        <v>SI</v>
      </c>
      <c r="AH1153" t="str">
        <f t="shared" si="160"/>
        <v>SI</v>
      </c>
      <c r="AI1153" t="str">
        <f t="shared" si="161"/>
        <v>SI</v>
      </c>
    </row>
    <row r="1154" spans="6:35" ht="15.75" thickBot="1" x14ac:dyDescent="0.3">
      <c r="F1154" s="499">
        <v>9</v>
      </c>
      <c r="G1154" s="499">
        <v>27</v>
      </c>
      <c r="H1154" s="498">
        <f t="shared" si="153"/>
        <v>0</v>
      </c>
      <c r="K1154" s="498">
        <f t="shared" si="154"/>
        <v>0</v>
      </c>
      <c r="N1154" s="498">
        <f t="shared" si="155"/>
        <v>0</v>
      </c>
      <c r="Q1154" s="487">
        <f t="shared" si="156"/>
        <v>9</v>
      </c>
      <c r="W1154">
        <f t="shared" si="157"/>
        <v>9</v>
      </c>
      <c r="Y1154" s="497">
        <v>9</v>
      </c>
      <c r="Z1154" s="497">
        <v>27</v>
      </c>
      <c r="AA1154" s="491">
        <v>0</v>
      </c>
      <c r="AB1154" s="490">
        <v>0</v>
      </c>
      <c r="AC1154" s="489">
        <v>0</v>
      </c>
      <c r="AD1154" s="488">
        <v>9</v>
      </c>
      <c r="AF1154" t="str">
        <f t="shared" si="158"/>
        <v>SI</v>
      </c>
      <c r="AG1154" t="str">
        <f t="shared" si="159"/>
        <v>SI</v>
      </c>
      <c r="AH1154" t="str">
        <f t="shared" si="160"/>
        <v>SI</v>
      </c>
      <c r="AI1154" t="str">
        <f t="shared" si="161"/>
        <v>SI</v>
      </c>
    </row>
    <row r="1155" spans="6:35" ht="15.75" thickBot="1" x14ac:dyDescent="0.3">
      <c r="F1155" s="499">
        <v>10</v>
      </c>
      <c r="G1155" s="499">
        <v>27</v>
      </c>
      <c r="H1155" s="498">
        <f t="shared" si="153"/>
        <v>0</v>
      </c>
      <c r="K1155" s="498">
        <f t="shared" si="154"/>
        <v>0</v>
      </c>
      <c r="N1155" s="498">
        <f t="shared" si="155"/>
        <v>0</v>
      </c>
      <c r="Q1155" s="487">
        <f t="shared" si="156"/>
        <v>10</v>
      </c>
      <c r="W1155">
        <f t="shared" si="157"/>
        <v>10</v>
      </c>
      <c r="Y1155" s="497">
        <v>10</v>
      </c>
      <c r="Z1155" s="497">
        <v>27</v>
      </c>
      <c r="AA1155" s="491">
        <v>0</v>
      </c>
      <c r="AB1155" s="490">
        <v>0</v>
      </c>
      <c r="AC1155" s="489">
        <v>0</v>
      </c>
      <c r="AD1155" s="488">
        <v>10</v>
      </c>
      <c r="AF1155" t="str">
        <f t="shared" si="158"/>
        <v>SI</v>
      </c>
      <c r="AG1155" t="str">
        <f t="shared" si="159"/>
        <v>SI</v>
      </c>
      <c r="AH1155" t="str">
        <f t="shared" si="160"/>
        <v>SI</v>
      </c>
      <c r="AI1155" t="str">
        <f t="shared" si="161"/>
        <v>SI</v>
      </c>
    </row>
    <row r="1156" spans="6:35" ht="15.75" thickBot="1" x14ac:dyDescent="0.3">
      <c r="F1156" s="499">
        <v>11</v>
      </c>
      <c r="G1156" s="499">
        <v>27</v>
      </c>
      <c r="H1156" s="498">
        <f t="shared" si="153"/>
        <v>0</v>
      </c>
      <c r="K1156" s="498">
        <f t="shared" si="154"/>
        <v>0</v>
      </c>
      <c r="N1156" s="498">
        <f t="shared" si="155"/>
        <v>0</v>
      </c>
      <c r="Q1156" s="487">
        <f t="shared" si="156"/>
        <v>11</v>
      </c>
      <c r="W1156">
        <f t="shared" si="157"/>
        <v>11</v>
      </c>
      <c r="Y1156" s="497">
        <v>11</v>
      </c>
      <c r="Z1156" s="497">
        <v>27</v>
      </c>
      <c r="AA1156" s="491">
        <v>0</v>
      </c>
      <c r="AB1156" s="490">
        <v>0</v>
      </c>
      <c r="AC1156" s="489">
        <v>0</v>
      </c>
      <c r="AD1156" s="488">
        <v>11</v>
      </c>
      <c r="AF1156" t="str">
        <f t="shared" si="158"/>
        <v>SI</v>
      </c>
      <c r="AG1156" t="str">
        <f t="shared" si="159"/>
        <v>SI</v>
      </c>
      <c r="AH1156" t="str">
        <f t="shared" si="160"/>
        <v>SI</v>
      </c>
      <c r="AI1156" t="str">
        <f t="shared" si="161"/>
        <v>SI</v>
      </c>
    </row>
    <row r="1157" spans="6:35" ht="15.75" thickBot="1" x14ac:dyDescent="0.3">
      <c r="F1157" s="499">
        <v>12</v>
      </c>
      <c r="G1157" s="499">
        <v>27</v>
      </c>
      <c r="H1157" s="498">
        <f t="shared" si="153"/>
        <v>0</v>
      </c>
      <c r="K1157" s="498">
        <f t="shared" si="154"/>
        <v>0</v>
      </c>
      <c r="N1157" s="498">
        <f t="shared" si="155"/>
        <v>0</v>
      </c>
      <c r="Q1157" s="487">
        <f t="shared" si="156"/>
        <v>12</v>
      </c>
      <c r="W1157">
        <f t="shared" si="157"/>
        <v>12</v>
      </c>
      <c r="Y1157" s="497">
        <v>12</v>
      </c>
      <c r="Z1157" s="497">
        <v>27</v>
      </c>
      <c r="AA1157" s="491">
        <v>0</v>
      </c>
      <c r="AB1157" s="490">
        <v>0</v>
      </c>
      <c r="AC1157" s="489">
        <v>0</v>
      </c>
      <c r="AD1157" s="488">
        <v>12</v>
      </c>
      <c r="AF1157" t="str">
        <f t="shared" si="158"/>
        <v>SI</v>
      </c>
      <c r="AG1157" t="str">
        <f t="shared" si="159"/>
        <v>SI</v>
      </c>
      <c r="AH1157" t="str">
        <f t="shared" si="160"/>
        <v>SI</v>
      </c>
      <c r="AI1157" t="str">
        <f t="shared" si="161"/>
        <v>SI</v>
      </c>
    </row>
    <row r="1158" spans="6:35" ht="15.75" thickBot="1" x14ac:dyDescent="0.3">
      <c r="F1158" s="499">
        <v>13</v>
      </c>
      <c r="G1158" s="499">
        <v>27</v>
      </c>
      <c r="H1158" s="498">
        <f t="shared" si="153"/>
        <v>0</v>
      </c>
      <c r="K1158" s="498">
        <f t="shared" si="154"/>
        <v>0</v>
      </c>
      <c r="N1158" s="498">
        <f t="shared" si="155"/>
        <v>0</v>
      </c>
      <c r="Q1158" s="487">
        <f t="shared" si="156"/>
        <v>13</v>
      </c>
      <c r="W1158">
        <f t="shared" si="157"/>
        <v>13</v>
      </c>
      <c r="Y1158" s="497">
        <v>13</v>
      </c>
      <c r="Z1158" s="497">
        <v>27</v>
      </c>
      <c r="AA1158" s="491">
        <v>0</v>
      </c>
      <c r="AB1158" s="490">
        <v>0</v>
      </c>
      <c r="AC1158" s="489">
        <v>0</v>
      </c>
      <c r="AD1158" s="488">
        <v>13</v>
      </c>
      <c r="AF1158" t="str">
        <f t="shared" si="158"/>
        <v>SI</v>
      </c>
      <c r="AG1158" t="str">
        <f t="shared" si="159"/>
        <v>SI</v>
      </c>
      <c r="AH1158" t="str">
        <f t="shared" si="160"/>
        <v>SI</v>
      </c>
      <c r="AI1158" t="str">
        <f t="shared" si="161"/>
        <v>SI</v>
      </c>
    </row>
    <row r="1159" spans="6:35" ht="15.75" thickBot="1" x14ac:dyDescent="0.3">
      <c r="F1159" s="499">
        <v>14</v>
      </c>
      <c r="G1159" s="499">
        <v>27</v>
      </c>
      <c r="H1159" s="498">
        <f t="shared" si="153"/>
        <v>0</v>
      </c>
      <c r="K1159" s="498">
        <f t="shared" si="154"/>
        <v>0</v>
      </c>
      <c r="N1159" s="498">
        <f t="shared" si="155"/>
        <v>0</v>
      </c>
      <c r="Q1159" s="487">
        <f t="shared" si="156"/>
        <v>14</v>
      </c>
      <c r="W1159">
        <f t="shared" si="157"/>
        <v>14</v>
      </c>
      <c r="Y1159" s="497">
        <v>14</v>
      </c>
      <c r="Z1159" s="497">
        <v>27</v>
      </c>
      <c r="AA1159" s="491">
        <v>0</v>
      </c>
      <c r="AB1159" s="490">
        <v>0</v>
      </c>
      <c r="AC1159" s="489">
        <v>0</v>
      </c>
      <c r="AD1159" s="488">
        <v>14</v>
      </c>
      <c r="AF1159" t="str">
        <f t="shared" si="158"/>
        <v>SI</v>
      </c>
      <c r="AG1159" t="str">
        <f t="shared" si="159"/>
        <v>SI</v>
      </c>
      <c r="AH1159" t="str">
        <f t="shared" si="160"/>
        <v>SI</v>
      </c>
      <c r="AI1159" t="str">
        <f t="shared" si="161"/>
        <v>SI</v>
      </c>
    </row>
    <row r="1160" spans="6:35" ht="15.75" thickBot="1" x14ac:dyDescent="0.3">
      <c r="F1160" s="499">
        <v>15</v>
      </c>
      <c r="G1160" s="499">
        <v>27</v>
      </c>
      <c r="H1160" s="498">
        <f t="shared" si="153"/>
        <v>0</v>
      </c>
      <c r="K1160" s="498">
        <f t="shared" si="154"/>
        <v>0</v>
      </c>
      <c r="N1160" s="498">
        <f t="shared" si="155"/>
        <v>0</v>
      </c>
      <c r="Q1160" s="487">
        <f t="shared" si="156"/>
        <v>15</v>
      </c>
      <c r="W1160">
        <f t="shared" si="157"/>
        <v>15</v>
      </c>
      <c r="Y1160" s="497">
        <v>15</v>
      </c>
      <c r="Z1160" s="497">
        <v>27</v>
      </c>
      <c r="AA1160" s="491">
        <v>0</v>
      </c>
      <c r="AB1160" s="490">
        <v>0</v>
      </c>
      <c r="AC1160" s="489">
        <v>0</v>
      </c>
      <c r="AD1160" s="488">
        <v>15</v>
      </c>
      <c r="AF1160" t="str">
        <f t="shared" si="158"/>
        <v>SI</v>
      </c>
      <c r="AG1160" t="str">
        <f t="shared" si="159"/>
        <v>SI</v>
      </c>
      <c r="AH1160" t="str">
        <f t="shared" si="160"/>
        <v>SI</v>
      </c>
      <c r="AI1160" t="str">
        <f t="shared" si="161"/>
        <v>SI</v>
      </c>
    </row>
    <row r="1161" spans="6:35" ht="15.75" thickBot="1" x14ac:dyDescent="0.3">
      <c r="F1161" s="499">
        <v>16</v>
      </c>
      <c r="G1161" s="499">
        <v>27</v>
      </c>
      <c r="H1161" s="498">
        <f t="shared" si="153"/>
        <v>0</v>
      </c>
      <c r="K1161" s="498">
        <f t="shared" si="154"/>
        <v>0</v>
      </c>
      <c r="N1161" s="498">
        <f t="shared" si="155"/>
        <v>0</v>
      </c>
      <c r="Q1161" s="487">
        <f t="shared" si="156"/>
        <v>16</v>
      </c>
      <c r="W1161">
        <f t="shared" si="157"/>
        <v>16</v>
      </c>
      <c r="Y1161" s="497">
        <v>16</v>
      </c>
      <c r="Z1161" s="497">
        <v>27</v>
      </c>
      <c r="AA1161" s="491">
        <v>0</v>
      </c>
      <c r="AB1161" s="490">
        <v>0</v>
      </c>
      <c r="AC1161" s="489">
        <v>0</v>
      </c>
      <c r="AD1161" s="488">
        <v>16</v>
      </c>
      <c r="AF1161" t="str">
        <f t="shared" si="158"/>
        <v>SI</v>
      </c>
      <c r="AG1161" t="str">
        <f t="shared" si="159"/>
        <v>SI</v>
      </c>
      <c r="AH1161" t="str">
        <f t="shared" si="160"/>
        <v>SI</v>
      </c>
      <c r="AI1161" t="str">
        <f t="shared" si="161"/>
        <v>SI</v>
      </c>
    </row>
    <row r="1162" spans="6:35" ht="15.75" thickBot="1" x14ac:dyDescent="0.3">
      <c r="F1162" s="499">
        <v>17</v>
      </c>
      <c r="G1162" s="499">
        <v>27</v>
      </c>
      <c r="H1162" s="498">
        <f t="shared" si="153"/>
        <v>0</v>
      </c>
      <c r="K1162" s="498">
        <f t="shared" si="154"/>
        <v>0</v>
      </c>
      <c r="N1162" s="498">
        <f t="shared" si="155"/>
        <v>0</v>
      </c>
      <c r="Q1162" s="487">
        <f t="shared" si="156"/>
        <v>17</v>
      </c>
      <c r="W1162">
        <f t="shared" si="157"/>
        <v>17</v>
      </c>
      <c r="Y1162" s="497">
        <v>17</v>
      </c>
      <c r="Z1162" s="497">
        <v>27</v>
      </c>
      <c r="AA1162" s="491">
        <v>0</v>
      </c>
      <c r="AB1162" s="490">
        <v>0</v>
      </c>
      <c r="AC1162" s="489">
        <v>0</v>
      </c>
      <c r="AD1162" s="488">
        <v>17</v>
      </c>
      <c r="AF1162" t="str">
        <f t="shared" si="158"/>
        <v>SI</v>
      </c>
      <c r="AG1162" t="str">
        <f t="shared" si="159"/>
        <v>SI</v>
      </c>
      <c r="AH1162" t="str">
        <f t="shared" si="160"/>
        <v>SI</v>
      </c>
      <c r="AI1162" t="str">
        <f t="shared" si="161"/>
        <v>SI</v>
      </c>
    </row>
    <row r="1163" spans="6:35" ht="15.75" thickBot="1" x14ac:dyDescent="0.3">
      <c r="F1163" s="499">
        <v>18</v>
      </c>
      <c r="G1163" s="499">
        <v>27</v>
      </c>
      <c r="H1163" s="498">
        <f t="shared" ref="H1163:H1226" si="162">IF(G1163&lt;3,
IF(G1163+F1163&lt;=3,F1163,3-G1163),
0)</f>
        <v>0</v>
      </c>
      <c r="K1163" s="498">
        <f t="shared" ref="K1163:K1226" si="163">IF(AND(G1163&gt;=3,G1163&lt;15),
IF(G1163+F1163&lt;=15,F1163,15-G1163),
IF(AND(G1163&lt;3,G1163+F1163&gt;3),IF(F1163-H1163&lt;=12,F1163-H1163,12),0) )</f>
        <v>0</v>
      </c>
      <c r="N1163" s="498">
        <f t="shared" ref="N1163:N1226" si="164">IF(AND(G1163&gt;=15,G1163&lt;20),
IF(G1163+F1163&lt;=20,F1163,20-G1163),
IF(AND(G1163&lt;15,G1163+F1163&gt;15),       IF((F1163-H1163-K1163)&lt;=5,   F1163-H1163-K1163,5    ),0)  )</f>
        <v>0</v>
      </c>
      <c r="Q1163" s="487">
        <f t="shared" ref="Q1163:Q1226" si="165">IF(AND(G1163&gt;=20),
IF(F1163&gt;30,30,F1163),
IF(AND(G1163&lt;20,G1163+F1163&gt;20),IF((F1163-H1163-K1163-N1163)&gt;=(30-H1163-K1163-N1163),30-H1163-K1163-N1163,F1163-H1163-K1163-N1163),0))</f>
        <v>18</v>
      </c>
      <c r="W1163">
        <f t="shared" ref="W1163:W1226" si="166">SUM(H1163+K1163+N1163+Q1163)</f>
        <v>18</v>
      </c>
      <c r="Y1163" s="497">
        <v>18</v>
      </c>
      <c r="Z1163" s="497">
        <v>27</v>
      </c>
      <c r="AA1163" s="491">
        <v>0</v>
      </c>
      <c r="AB1163" s="490">
        <v>0</v>
      </c>
      <c r="AC1163" s="489">
        <v>0</v>
      </c>
      <c r="AD1163" s="488">
        <v>18</v>
      </c>
      <c r="AF1163" t="str">
        <f t="shared" ref="AF1163:AF1226" si="167">IF(AA1163=H1163,"SI","NO")</f>
        <v>SI</v>
      </c>
      <c r="AG1163" t="str">
        <f t="shared" ref="AG1163:AG1226" si="168">IF(K1163=AB1163,"SI","NO")</f>
        <v>SI</v>
      </c>
      <c r="AH1163" t="str">
        <f t="shared" ref="AH1163:AH1226" si="169">IF(N1163=AC1163,"SI","NO")</f>
        <v>SI</v>
      </c>
      <c r="AI1163" t="str">
        <f t="shared" ref="AI1163:AI1226" si="170">IF(Q1163=AD1163,"SI","NO")</f>
        <v>SI</v>
      </c>
    </row>
    <row r="1164" spans="6:35" ht="15.75" thickBot="1" x14ac:dyDescent="0.3">
      <c r="F1164" s="499">
        <v>19</v>
      </c>
      <c r="G1164" s="499">
        <v>27</v>
      </c>
      <c r="H1164" s="498">
        <f t="shared" si="162"/>
        <v>0</v>
      </c>
      <c r="K1164" s="498">
        <f t="shared" si="163"/>
        <v>0</v>
      </c>
      <c r="N1164" s="498">
        <f t="shared" si="164"/>
        <v>0</v>
      </c>
      <c r="Q1164" s="487">
        <f t="shared" si="165"/>
        <v>19</v>
      </c>
      <c r="W1164">
        <f t="shared" si="166"/>
        <v>19</v>
      </c>
      <c r="Y1164" s="497">
        <v>19</v>
      </c>
      <c r="Z1164" s="497">
        <v>27</v>
      </c>
      <c r="AA1164" s="491">
        <v>0</v>
      </c>
      <c r="AB1164" s="490">
        <v>0</v>
      </c>
      <c r="AC1164" s="489">
        <v>0</v>
      </c>
      <c r="AD1164" s="488">
        <v>19</v>
      </c>
      <c r="AF1164" t="str">
        <f t="shared" si="167"/>
        <v>SI</v>
      </c>
      <c r="AG1164" t="str">
        <f t="shared" si="168"/>
        <v>SI</v>
      </c>
      <c r="AH1164" t="str">
        <f t="shared" si="169"/>
        <v>SI</v>
      </c>
      <c r="AI1164" t="str">
        <f t="shared" si="170"/>
        <v>SI</v>
      </c>
    </row>
    <row r="1165" spans="6:35" ht="15.75" thickBot="1" x14ac:dyDescent="0.3">
      <c r="F1165" s="499">
        <v>20</v>
      </c>
      <c r="G1165" s="499">
        <v>27</v>
      </c>
      <c r="H1165" s="498">
        <f t="shared" si="162"/>
        <v>0</v>
      </c>
      <c r="K1165" s="498">
        <f t="shared" si="163"/>
        <v>0</v>
      </c>
      <c r="N1165" s="498">
        <f t="shared" si="164"/>
        <v>0</v>
      </c>
      <c r="Q1165" s="487">
        <f t="shared" si="165"/>
        <v>20</v>
      </c>
      <c r="W1165">
        <f t="shared" si="166"/>
        <v>20</v>
      </c>
      <c r="Y1165" s="497">
        <v>20</v>
      </c>
      <c r="Z1165" s="497">
        <v>27</v>
      </c>
      <c r="AA1165" s="491">
        <v>0</v>
      </c>
      <c r="AB1165" s="490">
        <v>0</v>
      </c>
      <c r="AC1165" s="489">
        <v>0</v>
      </c>
      <c r="AD1165" s="488">
        <v>20</v>
      </c>
      <c r="AF1165" t="str">
        <f t="shared" si="167"/>
        <v>SI</v>
      </c>
      <c r="AG1165" t="str">
        <f t="shared" si="168"/>
        <v>SI</v>
      </c>
      <c r="AH1165" t="str">
        <f t="shared" si="169"/>
        <v>SI</v>
      </c>
      <c r="AI1165" t="str">
        <f t="shared" si="170"/>
        <v>SI</v>
      </c>
    </row>
    <row r="1166" spans="6:35" ht="15.75" thickBot="1" x14ac:dyDescent="0.3">
      <c r="F1166" s="499">
        <v>21</v>
      </c>
      <c r="G1166" s="499">
        <v>27</v>
      </c>
      <c r="H1166" s="498">
        <f t="shared" si="162"/>
        <v>0</v>
      </c>
      <c r="K1166" s="498">
        <f t="shared" si="163"/>
        <v>0</v>
      </c>
      <c r="N1166" s="498">
        <f t="shared" si="164"/>
        <v>0</v>
      </c>
      <c r="Q1166" s="487">
        <f t="shared" si="165"/>
        <v>21</v>
      </c>
      <c r="W1166">
        <f t="shared" si="166"/>
        <v>21</v>
      </c>
      <c r="Y1166" s="497">
        <v>21</v>
      </c>
      <c r="Z1166" s="497">
        <v>27</v>
      </c>
      <c r="AA1166" s="491">
        <v>0</v>
      </c>
      <c r="AB1166" s="490">
        <v>0</v>
      </c>
      <c r="AC1166" s="489">
        <v>0</v>
      </c>
      <c r="AD1166" s="488">
        <v>21</v>
      </c>
      <c r="AF1166" t="str">
        <f t="shared" si="167"/>
        <v>SI</v>
      </c>
      <c r="AG1166" t="str">
        <f t="shared" si="168"/>
        <v>SI</v>
      </c>
      <c r="AH1166" t="str">
        <f t="shared" si="169"/>
        <v>SI</v>
      </c>
      <c r="AI1166" t="str">
        <f t="shared" si="170"/>
        <v>SI</v>
      </c>
    </row>
    <row r="1167" spans="6:35" ht="15.75" thickBot="1" x14ac:dyDescent="0.3">
      <c r="F1167" s="499">
        <v>22</v>
      </c>
      <c r="G1167" s="499">
        <v>27</v>
      </c>
      <c r="H1167" s="498">
        <f t="shared" si="162"/>
        <v>0</v>
      </c>
      <c r="K1167" s="498">
        <f t="shared" si="163"/>
        <v>0</v>
      </c>
      <c r="N1167" s="498">
        <f t="shared" si="164"/>
        <v>0</v>
      </c>
      <c r="Q1167" s="487">
        <f t="shared" si="165"/>
        <v>22</v>
      </c>
      <c r="W1167">
        <f t="shared" si="166"/>
        <v>22</v>
      </c>
      <c r="Y1167" s="497">
        <v>22</v>
      </c>
      <c r="Z1167" s="497">
        <v>27</v>
      </c>
      <c r="AA1167" s="491">
        <v>0</v>
      </c>
      <c r="AB1167" s="490">
        <v>0</v>
      </c>
      <c r="AC1167" s="489">
        <v>0</v>
      </c>
      <c r="AD1167" s="488">
        <v>22</v>
      </c>
      <c r="AF1167" t="str">
        <f t="shared" si="167"/>
        <v>SI</v>
      </c>
      <c r="AG1167" t="str">
        <f t="shared" si="168"/>
        <v>SI</v>
      </c>
      <c r="AH1167" t="str">
        <f t="shared" si="169"/>
        <v>SI</v>
      </c>
      <c r="AI1167" t="str">
        <f t="shared" si="170"/>
        <v>SI</v>
      </c>
    </row>
    <row r="1168" spans="6:35" ht="15.75" thickBot="1" x14ac:dyDescent="0.3">
      <c r="F1168" s="499">
        <v>23</v>
      </c>
      <c r="G1168" s="499">
        <v>27</v>
      </c>
      <c r="H1168" s="498">
        <f t="shared" si="162"/>
        <v>0</v>
      </c>
      <c r="K1168" s="498">
        <f t="shared" si="163"/>
        <v>0</v>
      </c>
      <c r="N1168" s="498">
        <f t="shared" si="164"/>
        <v>0</v>
      </c>
      <c r="Q1168" s="487">
        <f t="shared" si="165"/>
        <v>23</v>
      </c>
      <c r="W1168">
        <f t="shared" si="166"/>
        <v>23</v>
      </c>
      <c r="Y1168" s="497">
        <v>23</v>
      </c>
      <c r="Z1168" s="497">
        <v>27</v>
      </c>
      <c r="AA1168" s="491">
        <v>0</v>
      </c>
      <c r="AB1168" s="490">
        <v>0</v>
      </c>
      <c r="AC1168" s="489">
        <v>0</v>
      </c>
      <c r="AD1168" s="488">
        <v>23</v>
      </c>
      <c r="AF1168" t="str">
        <f t="shared" si="167"/>
        <v>SI</v>
      </c>
      <c r="AG1168" t="str">
        <f t="shared" si="168"/>
        <v>SI</v>
      </c>
      <c r="AH1168" t="str">
        <f t="shared" si="169"/>
        <v>SI</v>
      </c>
      <c r="AI1168" t="str">
        <f t="shared" si="170"/>
        <v>SI</v>
      </c>
    </row>
    <row r="1169" spans="6:35" ht="15.75" thickBot="1" x14ac:dyDescent="0.3">
      <c r="F1169" s="499">
        <v>24</v>
      </c>
      <c r="G1169" s="499">
        <v>27</v>
      </c>
      <c r="H1169" s="498">
        <f t="shared" si="162"/>
        <v>0</v>
      </c>
      <c r="K1169" s="498">
        <f t="shared" si="163"/>
        <v>0</v>
      </c>
      <c r="N1169" s="498">
        <f t="shared" si="164"/>
        <v>0</v>
      </c>
      <c r="Q1169" s="487">
        <f t="shared" si="165"/>
        <v>24</v>
      </c>
      <c r="W1169">
        <f t="shared" si="166"/>
        <v>24</v>
      </c>
      <c r="Y1169" s="497">
        <v>24</v>
      </c>
      <c r="Z1169" s="497">
        <v>27</v>
      </c>
      <c r="AA1169" s="491">
        <v>0</v>
      </c>
      <c r="AB1169" s="490">
        <v>0</v>
      </c>
      <c r="AC1169" s="489">
        <v>0</v>
      </c>
      <c r="AD1169" s="488">
        <v>24</v>
      </c>
      <c r="AF1169" t="str">
        <f t="shared" si="167"/>
        <v>SI</v>
      </c>
      <c r="AG1169" t="str">
        <f t="shared" si="168"/>
        <v>SI</v>
      </c>
      <c r="AH1169" t="str">
        <f t="shared" si="169"/>
        <v>SI</v>
      </c>
      <c r="AI1169" t="str">
        <f t="shared" si="170"/>
        <v>SI</v>
      </c>
    </row>
    <row r="1170" spans="6:35" ht="15.75" thickBot="1" x14ac:dyDescent="0.3">
      <c r="F1170" s="499">
        <v>25</v>
      </c>
      <c r="G1170" s="499">
        <v>27</v>
      </c>
      <c r="H1170" s="498">
        <f t="shared" si="162"/>
        <v>0</v>
      </c>
      <c r="K1170" s="498">
        <f t="shared" si="163"/>
        <v>0</v>
      </c>
      <c r="N1170" s="498">
        <f t="shared" si="164"/>
        <v>0</v>
      </c>
      <c r="Q1170" s="487">
        <f t="shared" si="165"/>
        <v>25</v>
      </c>
      <c r="W1170">
        <f t="shared" si="166"/>
        <v>25</v>
      </c>
      <c r="Y1170" s="497">
        <v>25</v>
      </c>
      <c r="Z1170" s="497">
        <v>27</v>
      </c>
      <c r="AA1170" s="491">
        <v>0</v>
      </c>
      <c r="AB1170" s="490">
        <v>0</v>
      </c>
      <c r="AC1170" s="489">
        <v>0</v>
      </c>
      <c r="AD1170" s="488">
        <v>25</v>
      </c>
      <c r="AF1170" t="str">
        <f t="shared" si="167"/>
        <v>SI</v>
      </c>
      <c r="AG1170" t="str">
        <f t="shared" si="168"/>
        <v>SI</v>
      </c>
      <c r="AH1170" t="str">
        <f t="shared" si="169"/>
        <v>SI</v>
      </c>
      <c r="AI1170" t="str">
        <f t="shared" si="170"/>
        <v>SI</v>
      </c>
    </row>
    <row r="1171" spans="6:35" ht="15.75" thickBot="1" x14ac:dyDescent="0.3">
      <c r="F1171" s="499">
        <v>26</v>
      </c>
      <c r="G1171" s="499">
        <v>27</v>
      </c>
      <c r="H1171" s="498">
        <f t="shared" si="162"/>
        <v>0</v>
      </c>
      <c r="K1171" s="498">
        <f t="shared" si="163"/>
        <v>0</v>
      </c>
      <c r="N1171" s="498">
        <f t="shared" si="164"/>
        <v>0</v>
      </c>
      <c r="Q1171" s="487">
        <f t="shared" si="165"/>
        <v>26</v>
      </c>
      <c r="W1171">
        <f t="shared" si="166"/>
        <v>26</v>
      </c>
      <c r="Y1171" s="497">
        <v>26</v>
      </c>
      <c r="Z1171" s="497">
        <v>27</v>
      </c>
      <c r="AA1171" s="491">
        <v>0</v>
      </c>
      <c r="AB1171" s="490">
        <v>0</v>
      </c>
      <c r="AC1171" s="489">
        <v>0</v>
      </c>
      <c r="AD1171" s="488">
        <v>26</v>
      </c>
      <c r="AF1171" t="str">
        <f t="shared" si="167"/>
        <v>SI</v>
      </c>
      <c r="AG1171" t="str">
        <f t="shared" si="168"/>
        <v>SI</v>
      </c>
      <c r="AH1171" t="str">
        <f t="shared" si="169"/>
        <v>SI</v>
      </c>
      <c r="AI1171" t="str">
        <f t="shared" si="170"/>
        <v>SI</v>
      </c>
    </row>
    <row r="1172" spans="6:35" ht="15.75" thickBot="1" x14ac:dyDescent="0.3">
      <c r="F1172" s="499">
        <v>27</v>
      </c>
      <c r="G1172" s="499">
        <v>27</v>
      </c>
      <c r="H1172" s="498">
        <f t="shared" si="162"/>
        <v>0</v>
      </c>
      <c r="K1172" s="498">
        <f t="shared" si="163"/>
        <v>0</v>
      </c>
      <c r="N1172" s="498">
        <f t="shared" si="164"/>
        <v>0</v>
      </c>
      <c r="Q1172" s="487">
        <f t="shared" si="165"/>
        <v>27</v>
      </c>
      <c r="W1172">
        <f t="shared" si="166"/>
        <v>27</v>
      </c>
      <c r="Y1172" s="497">
        <v>27</v>
      </c>
      <c r="Z1172" s="497">
        <v>27</v>
      </c>
      <c r="AA1172" s="491">
        <v>0</v>
      </c>
      <c r="AB1172" s="490">
        <v>0</v>
      </c>
      <c r="AC1172" s="489">
        <v>0</v>
      </c>
      <c r="AD1172" s="488">
        <v>27</v>
      </c>
      <c r="AF1172" t="str">
        <f t="shared" si="167"/>
        <v>SI</v>
      </c>
      <c r="AG1172" t="str">
        <f t="shared" si="168"/>
        <v>SI</v>
      </c>
      <c r="AH1172" t="str">
        <f t="shared" si="169"/>
        <v>SI</v>
      </c>
      <c r="AI1172" t="str">
        <f t="shared" si="170"/>
        <v>SI</v>
      </c>
    </row>
    <row r="1173" spans="6:35" ht="15.75" thickBot="1" x14ac:dyDescent="0.3">
      <c r="F1173" s="499">
        <v>28</v>
      </c>
      <c r="G1173" s="499">
        <v>27</v>
      </c>
      <c r="H1173" s="498">
        <f t="shared" si="162"/>
        <v>0</v>
      </c>
      <c r="K1173" s="498">
        <f t="shared" si="163"/>
        <v>0</v>
      </c>
      <c r="N1173" s="498">
        <f t="shared" si="164"/>
        <v>0</v>
      </c>
      <c r="Q1173" s="487">
        <f t="shared" si="165"/>
        <v>28</v>
      </c>
      <c r="W1173">
        <f t="shared" si="166"/>
        <v>28</v>
      </c>
      <c r="Y1173" s="497">
        <v>28</v>
      </c>
      <c r="Z1173" s="497">
        <v>27</v>
      </c>
      <c r="AA1173" s="491">
        <v>0</v>
      </c>
      <c r="AB1173" s="490">
        <v>0</v>
      </c>
      <c r="AC1173" s="489">
        <v>0</v>
      </c>
      <c r="AD1173" s="488">
        <v>28</v>
      </c>
      <c r="AF1173" t="str">
        <f t="shared" si="167"/>
        <v>SI</v>
      </c>
      <c r="AG1173" t="str">
        <f t="shared" si="168"/>
        <v>SI</v>
      </c>
      <c r="AH1173" t="str">
        <f t="shared" si="169"/>
        <v>SI</v>
      </c>
      <c r="AI1173" t="str">
        <f t="shared" si="170"/>
        <v>SI</v>
      </c>
    </row>
    <row r="1174" spans="6:35" ht="15.75" thickBot="1" x14ac:dyDescent="0.3">
      <c r="F1174" s="499">
        <v>29</v>
      </c>
      <c r="G1174" s="499">
        <v>27</v>
      </c>
      <c r="H1174" s="498">
        <f t="shared" si="162"/>
        <v>0</v>
      </c>
      <c r="K1174" s="498">
        <f t="shared" si="163"/>
        <v>0</v>
      </c>
      <c r="N1174" s="498">
        <f t="shared" si="164"/>
        <v>0</v>
      </c>
      <c r="Q1174" s="487">
        <f t="shared" si="165"/>
        <v>29</v>
      </c>
      <c r="W1174">
        <f t="shared" si="166"/>
        <v>29</v>
      </c>
      <c r="Y1174" s="497">
        <v>29</v>
      </c>
      <c r="Z1174" s="497">
        <v>27</v>
      </c>
      <c r="AA1174" s="491">
        <v>0</v>
      </c>
      <c r="AB1174" s="490">
        <v>0</v>
      </c>
      <c r="AC1174" s="489">
        <v>0</v>
      </c>
      <c r="AD1174" s="488">
        <v>29</v>
      </c>
      <c r="AF1174" t="str">
        <f t="shared" si="167"/>
        <v>SI</v>
      </c>
      <c r="AG1174" t="str">
        <f t="shared" si="168"/>
        <v>SI</v>
      </c>
      <c r="AH1174" t="str">
        <f t="shared" si="169"/>
        <v>SI</v>
      </c>
      <c r="AI1174" t="str">
        <f t="shared" si="170"/>
        <v>SI</v>
      </c>
    </row>
    <row r="1175" spans="6:35" ht="15.75" thickBot="1" x14ac:dyDescent="0.3">
      <c r="F1175" s="499">
        <v>30</v>
      </c>
      <c r="G1175" s="499">
        <v>27</v>
      </c>
      <c r="H1175" s="498">
        <f t="shared" si="162"/>
        <v>0</v>
      </c>
      <c r="K1175" s="498">
        <f t="shared" si="163"/>
        <v>0</v>
      </c>
      <c r="N1175" s="498">
        <f t="shared" si="164"/>
        <v>0</v>
      </c>
      <c r="Q1175" s="487">
        <f t="shared" si="165"/>
        <v>30</v>
      </c>
      <c r="W1175">
        <f t="shared" si="166"/>
        <v>30</v>
      </c>
      <c r="Y1175" s="497">
        <v>30</v>
      </c>
      <c r="Z1175" s="497">
        <v>27</v>
      </c>
      <c r="AA1175" s="491">
        <v>0</v>
      </c>
      <c r="AB1175" s="490">
        <v>0</v>
      </c>
      <c r="AC1175" s="489">
        <v>0</v>
      </c>
      <c r="AD1175" s="488">
        <v>30</v>
      </c>
      <c r="AF1175" t="str">
        <f t="shared" si="167"/>
        <v>SI</v>
      </c>
      <c r="AG1175" t="str">
        <f t="shared" si="168"/>
        <v>SI</v>
      </c>
      <c r="AH1175" t="str">
        <f t="shared" si="169"/>
        <v>SI</v>
      </c>
      <c r="AI1175" t="str">
        <f t="shared" si="170"/>
        <v>SI</v>
      </c>
    </row>
    <row r="1176" spans="6:35" ht="15.75" thickBot="1" x14ac:dyDescent="0.3">
      <c r="F1176" s="499">
        <v>31</v>
      </c>
      <c r="G1176" s="499">
        <v>27</v>
      </c>
      <c r="H1176" s="498">
        <f t="shared" si="162"/>
        <v>0</v>
      </c>
      <c r="K1176" s="498">
        <f t="shared" si="163"/>
        <v>0</v>
      </c>
      <c r="N1176" s="498">
        <f t="shared" si="164"/>
        <v>0</v>
      </c>
      <c r="Q1176" s="487">
        <f t="shared" si="165"/>
        <v>30</v>
      </c>
      <c r="W1176">
        <f t="shared" si="166"/>
        <v>30</v>
      </c>
      <c r="Y1176" s="497">
        <v>31</v>
      </c>
      <c r="Z1176" s="497">
        <v>27</v>
      </c>
      <c r="AA1176" s="491">
        <v>0</v>
      </c>
      <c r="AB1176" s="490">
        <v>0</v>
      </c>
      <c r="AC1176" s="489">
        <v>0</v>
      </c>
      <c r="AD1176" s="488">
        <v>31</v>
      </c>
      <c r="AF1176" t="str">
        <f t="shared" si="167"/>
        <v>SI</v>
      </c>
      <c r="AG1176" t="str">
        <f t="shared" si="168"/>
        <v>SI</v>
      </c>
      <c r="AH1176" t="str">
        <f t="shared" si="169"/>
        <v>SI</v>
      </c>
      <c r="AI1176" t="str">
        <f t="shared" si="170"/>
        <v>NO</v>
      </c>
    </row>
    <row r="1177" spans="6:35" ht="15.75" thickBot="1" x14ac:dyDescent="0.3">
      <c r="F1177" s="499">
        <v>32</v>
      </c>
      <c r="G1177" s="499">
        <v>27</v>
      </c>
      <c r="H1177" s="498">
        <f t="shared" si="162"/>
        <v>0</v>
      </c>
      <c r="K1177" s="498">
        <f t="shared" si="163"/>
        <v>0</v>
      </c>
      <c r="N1177" s="498">
        <f t="shared" si="164"/>
        <v>0</v>
      </c>
      <c r="Q1177" s="487">
        <f t="shared" si="165"/>
        <v>30</v>
      </c>
      <c r="W1177">
        <f t="shared" si="166"/>
        <v>30</v>
      </c>
      <c r="Y1177" s="497">
        <v>32</v>
      </c>
      <c r="Z1177" s="497">
        <v>27</v>
      </c>
      <c r="AA1177" s="491">
        <v>0</v>
      </c>
      <c r="AB1177" s="490">
        <v>0</v>
      </c>
      <c r="AC1177" s="489">
        <v>0</v>
      </c>
      <c r="AD1177" s="488">
        <v>32</v>
      </c>
      <c r="AF1177" t="str">
        <f t="shared" si="167"/>
        <v>SI</v>
      </c>
      <c r="AG1177" t="str">
        <f t="shared" si="168"/>
        <v>SI</v>
      </c>
      <c r="AH1177" t="str">
        <f t="shared" si="169"/>
        <v>SI</v>
      </c>
      <c r="AI1177" t="str">
        <f t="shared" si="170"/>
        <v>NO</v>
      </c>
    </row>
    <row r="1178" spans="6:35" ht="15.75" thickBot="1" x14ac:dyDescent="0.3">
      <c r="F1178" s="499">
        <v>33</v>
      </c>
      <c r="G1178" s="499">
        <v>27</v>
      </c>
      <c r="H1178" s="498">
        <f t="shared" si="162"/>
        <v>0</v>
      </c>
      <c r="K1178" s="498">
        <f t="shared" si="163"/>
        <v>0</v>
      </c>
      <c r="N1178" s="498">
        <f t="shared" si="164"/>
        <v>0</v>
      </c>
      <c r="Q1178" s="487">
        <f t="shared" si="165"/>
        <v>30</v>
      </c>
      <c r="W1178">
        <f t="shared" si="166"/>
        <v>30</v>
      </c>
      <c r="Y1178" s="497">
        <v>33</v>
      </c>
      <c r="Z1178" s="497">
        <v>27</v>
      </c>
      <c r="AA1178" s="491">
        <v>0</v>
      </c>
      <c r="AB1178" s="490">
        <v>0</v>
      </c>
      <c r="AC1178" s="489">
        <v>0</v>
      </c>
      <c r="AD1178" s="488">
        <v>33</v>
      </c>
      <c r="AF1178" t="str">
        <f t="shared" si="167"/>
        <v>SI</v>
      </c>
      <c r="AG1178" t="str">
        <f t="shared" si="168"/>
        <v>SI</v>
      </c>
      <c r="AH1178" t="str">
        <f t="shared" si="169"/>
        <v>SI</v>
      </c>
      <c r="AI1178" t="str">
        <f t="shared" si="170"/>
        <v>NO</v>
      </c>
    </row>
    <row r="1179" spans="6:35" ht="15.75" thickBot="1" x14ac:dyDescent="0.3">
      <c r="F1179" s="496">
        <v>34</v>
      </c>
      <c r="G1179" s="496">
        <v>27</v>
      </c>
      <c r="H1179" s="495">
        <f t="shared" si="162"/>
        <v>0</v>
      </c>
      <c r="I1179" s="494"/>
      <c r="J1179" s="494"/>
      <c r="K1179" s="495">
        <f t="shared" si="163"/>
        <v>0</v>
      </c>
      <c r="L1179" s="494"/>
      <c r="M1179" s="494"/>
      <c r="N1179" s="495">
        <f t="shared" si="164"/>
        <v>0</v>
      </c>
      <c r="O1179" s="494"/>
      <c r="P1179" s="494"/>
      <c r="Q1179" s="493">
        <f t="shared" si="165"/>
        <v>30</v>
      </c>
      <c r="W1179">
        <f t="shared" si="166"/>
        <v>30</v>
      </c>
      <c r="Y1179" s="497">
        <v>34</v>
      </c>
      <c r="Z1179" s="497">
        <v>27</v>
      </c>
      <c r="AA1179" s="491">
        <v>0</v>
      </c>
      <c r="AB1179" s="490">
        <v>0</v>
      </c>
      <c r="AC1179" s="489">
        <v>0</v>
      </c>
      <c r="AD1179" s="488">
        <v>34</v>
      </c>
      <c r="AF1179" t="str">
        <f t="shared" si="167"/>
        <v>SI</v>
      </c>
      <c r="AG1179" t="str">
        <f t="shared" si="168"/>
        <v>SI</v>
      </c>
      <c r="AH1179" t="str">
        <f t="shared" si="169"/>
        <v>SI</v>
      </c>
      <c r="AI1179" t="str">
        <f t="shared" si="170"/>
        <v>NO</v>
      </c>
    </row>
    <row r="1180" spans="6:35" ht="16.5" thickTop="1" thickBot="1" x14ac:dyDescent="0.3">
      <c r="F1180" s="499">
        <v>0</v>
      </c>
      <c r="G1180" s="499">
        <v>27</v>
      </c>
      <c r="H1180" s="498">
        <f t="shared" si="162"/>
        <v>0</v>
      </c>
      <c r="K1180" s="498">
        <f t="shared" si="163"/>
        <v>0</v>
      </c>
      <c r="N1180" s="498">
        <f t="shared" si="164"/>
        <v>0</v>
      </c>
      <c r="Q1180" s="487">
        <f t="shared" si="165"/>
        <v>0</v>
      </c>
      <c r="W1180">
        <f t="shared" si="166"/>
        <v>0</v>
      </c>
      <c r="Y1180" s="497">
        <v>0</v>
      </c>
      <c r="Z1180" s="497">
        <v>27</v>
      </c>
      <c r="AA1180" s="491">
        <v>0</v>
      </c>
      <c r="AB1180" s="490">
        <v>0</v>
      </c>
      <c r="AC1180" s="489">
        <v>0</v>
      </c>
      <c r="AD1180" s="488">
        <v>0</v>
      </c>
      <c r="AF1180" t="str">
        <f t="shared" si="167"/>
        <v>SI</v>
      </c>
      <c r="AG1180" t="str">
        <f t="shared" si="168"/>
        <v>SI</v>
      </c>
      <c r="AH1180" t="str">
        <f t="shared" si="169"/>
        <v>SI</v>
      </c>
      <c r="AI1180" t="str">
        <f t="shared" si="170"/>
        <v>SI</v>
      </c>
    </row>
    <row r="1181" spans="6:35" ht="15.75" thickBot="1" x14ac:dyDescent="0.3">
      <c r="F1181" s="499">
        <v>1</v>
      </c>
      <c r="G1181" s="499">
        <v>27</v>
      </c>
      <c r="H1181" s="498">
        <f t="shared" si="162"/>
        <v>0</v>
      </c>
      <c r="K1181" s="498">
        <f t="shared" si="163"/>
        <v>0</v>
      </c>
      <c r="N1181" s="498">
        <f t="shared" si="164"/>
        <v>0</v>
      </c>
      <c r="Q1181" s="487">
        <f t="shared" si="165"/>
        <v>1</v>
      </c>
      <c r="W1181">
        <f t="shared" si="166"/>
        <v>1</v>
      </c>
      <c r="Y1181" s="497">
        <v>1</v>
      </c>
      <c r="Z1181" s="497">
        <v>27</v>
      </c>
      <c r="AA1181" s="491">
        <v>0</v>
      </c>
      <c r="AB1181" s="490">
        <v>1</v>
      </c>
      <c r="AC1181" s="489">
        <v>0</v>
      </c>
      <c r="AD1181" s="488">
        <v>0</v>
      </c>
      <c r="AF1181" t="str">
        <f t="shared" si="167"/>
        <v>SI</v>
      </c>
      <c r="AG1181" t="str">
        <f t="shared" si="168"/>
        <v>NO</v>
      </c>
      <c r="AH1181" t="str">
        <f t="shared" si="169"/>
        <v>SI</v>
      </c>
      <c r="AI1181" t="str">
        <f t="shared" si="170"/>
        <v>NO</v>
      </c>
    </row>
    <row r="1182" spans="6:35" ht="15.75" thickBot="1" x14ac:dyDescent="0.3">
      <c r="F1182" s="499">
        <v>2</v>
      </c>
      <c r="G1182" s="499">
        <v>27</v>
      </c>
      <c r="H1182" s="498">
        <f t="shared" si="162"/>
        <v>0</v>
      </c>
      <c r="K1182" s="498">
        <f t="shared" si="163"/>
        <v>0</v>
      </c>
      <c r="N1182" s="498">
        <f t="shared" si="164"/>
        <v>0</v>
      </c>
      <c r="Q1182" s="487">
        <f t="shared" si="165"/>
        <v>2</v>
      </c>
      <c r="W1182">
        <f t="shared" si="166"/>
        <v>2</v>
      </c>
      <c r="Y1182" s="497">
        <v>2</v>
      </c>
      <c r="Z1182" s="497">
        <v>27</v>
      </c>
      <c r="AA1182" s="491">
        <v>0</v>
      </c>
      <c r="AB1182" s="490">
        <v>2</v>
      </c>
      <c r="AC1182" s="489">
        <v>0</v>
      </c>
      <c r="AD1182" s="488">
        <v>0</v>
      </c>
      <c r="AF1182" t="str">
        <f t="shared" si="167"/>
        <v>SI</v>
      </c>
      <c r="AG1182" t="str">
        <f t="shared" si="168"/>
        <v>NO</v>
      </c>
      <c r="AH1182" t="str">
        <f t="shared" si="169"/>
        <v>SI</v>
      </c>
      <c r="AI1182" t="str">
        <f t="shared" si="170"/>
        <v>NO</v>
      </c>
    </row>
    <row r="1183" spans="6:35" ht="15.75" thickBot="1" x14ac:dyDescent="0.3">
      <c r="F1183" s="499">
        <v>3</v>
      </c>
      <c r="G1183" s="499">
        <v>27</v>
      </c>
      <c r="H1183" s="498">
        <f t="shared" si="162"/>
        <v>0</v>
      </c>
      <c r="K1183" s="498">
        <f t="shared" si="163"/>
        <v>0</v>
      </c>
      <c r="N1183" s="498">
        <f t="shared" si="164"/>
        <v>0</v>
      </c>
      <c r="Q1183" s="487">
        <f t="shared" si="165"/>
        <v>3</v>
      </c>
      <c r="W1183">
        <f t="shared" si="166"/>
        <v>3</v>
      </c>
      <c r="Y1183" s="497">
        <v>3</v>
      </c>
      <c r="Z1183" s="497">
        <v>27</v>
      </c>
      <c r="AA1183" s="491">
        <v>0</v>
      </c>
      <c r="AB1183" s="490">
        <v>3</v>
      </c>
      <c r="AC1183" s="489">
        <v>0</v>
      </c>
      <c r="AD1183" s="488">
        <v>0</v>
      </c>
      <c r="AF1183" t="str">
        <f t="shared" si="167"/>
        <v>SI</v>
      </c>
      <c r="AG1183" t="str">
        <f t="shared" si="168"/>
        <v>NO</v>
      </c>
      <c r="AH1183" t="str">
        <f t="shared" si="169"/>
        <v>SI</v>
      </c>
      <c r="AI1183" t="str">
        <f t="shared" si="170"/>
        <v>NO</v>
      </c>
    </row>
    <row r="1184" spans="6:35" ht="15.75" thickBot="1" x14ac:dyDescent="0.3">
      <c r="F1184" s="499">
        <v>4</v>
      </c>
      <c r="G1184" s="499">
        <v>27</v>
      </c>
      <c r="H1184" s="498">
        <f t="shared" si="162"/>
        <v>0</v>
      </c>
      <c r="K1184" s="498">
        <f t="shared" si="163"/>
        <v>0</v>
      </c>
      <c r="N1184" s="498">
        <f t="shared" si="164"/>
        <v>0</v>
      </c>
      <c r="Q1184" s="487">
        <f t="shared" si="165"/>
        <v>4</v>
      </c>
      <c r="W1184">
        <f t="shared" si="166"/>
        <v>4</v>
      </c>
      <c r="Y1184" s="497">
        <v>4</v>
      </c>
      <c r="Z1184" s="497">
        <v>27</v>
      </c>
      <c r="AA1184" s="491">
        <v>0</v>
      </c>
      <c r="AB1184" s="490">
        <v>0</v>
      </c>
      <c r="AC1184" s="489">
        <v>0</v>
      </c>
      <c r="AD1184" s="488">
        <v>4</v>
      </c>
      <c r="AF1184" t="str">
        <f t="shared" si="167"/>
        <v>SI</v>
      </c>
      <c r="AG1184" t="str">
        <f t="shared" si="168"/>
        <v>SI</v>
      </c>
      <c r="AH1184" t="str">
        <f t="shared" si="169"/>
        <v>SI</v>
      </c>
      <c r="AI1184" t="str">
        <f t="shared" si="170"/>
        <v>SI</v>
      </c>
    </row>
    <row r="1185" spans="6:35" ht="15.75" thickBot="1" x14ac:dyDescent="0.3">
      <c r="F1185" s="499">
        <v>5</v>
      </c>
      <c r="G1185" s="499">
        <v>27</v>
      </c>
      <c r="H1185" s="498">
        <f t="shared" si="162"/>
        <v>0</v>
      </c>
      <c r="K1185" s="498">
        <f t="shared" si="163"/>
        <v>0</v>
      </c>
      <c r="N1185" s="498">
        <f t="shared" si="164"/>
        <v>0</v>
      </c>
      <c r="Q1185" s="487">
        <f t="shared" si="165"/>
        <v>5</v>
      </c>
      <c r="W1185">
        <f t="shared" si="166"/>
        <v>5</v>
      </c>
      <c r="Y1185" s="497">
        <v>5</v>
      </c>
      <c r="Z1185" s="497">
        <v>27</v>
      </c>
      <c r="AA1185" s="491">
        <v>0</v>
      </c>
      <c r="AB1185" s="490">
        <v>0</v>
      </c>
      <c r="AC1185" s="489">
        <v>0</v>
      </c>
      <c r="AD1185" s="488">
        <v>5</v>
      </c>
      <c r="AF1185" t="str">
        <f t="shared" si="167"/>
        <v>SI</v>
      </c>
      <c r="AG1185" t="str">
        <f t="shared" si="168"/>
        <v>SI</v>
      </c>
      <c r="AH1185" t="str">
        <f t="shared" si="169"/>
        <v>SI</v>
      </c>
      <c r="AI1185" t="str">
        <f t="shared" si="170"/>
        <v>SI</v>
      </c>
    </row>
    <row r="1186" spans="6:35" ht="15.75" thickBot="1" x14ac:dyDescent="0.3">
      <c r="F1186" s="499">
        <v>6</v>
      </c>
      <c r="G1186" s="499">
        <v>27</v>
      </c>
      <c r="H1186" s="498">
        <f t="shared" si="162"/>
        <v>0</v>
      </c>
      <c r="K1186" s="498">
        <f t="shared" si="163"/>
        <v>0</v>
      </c>
      <c r="N1186" s="498">
        <f t="shared" si="164"/>
        <v>0</v>
      </c>
      <c r="Q1186" s="487">
        <f t="shared" si="165"/>
        <v>6</v>
      </c>
      <c r="W1186">
        <f t="shared" si="166"/>
        <v>6</v>
      </c>
      <c r="Y1186" s="497">
        <v>6</v>
      </c>
      <c r="Z1186" s="497">
        <v>27</v>
      </c>
      <c r="AA1186" s="491">
        <v>0</v>
      </c>
      <c r="AB1186" s="490">
        <v>0</v>
      </c>
      <c r="AC1186" s="489">
        <v>0</v>
      </c>
      <c r="AD1186" s="488">
        <v>6</v>
      </c>
      <c r="AF1186" t="str">
        <f t="shared" si="167"/>
        <v>SI</v>
      </c>
      <c r="AG1186" t="str">
        <f t="shared" si="168"/>
        <v>SI</v>
      </c>
      <c r="AH1186" t="str">
        <f t="shared" si="169"/>
        <v>SI</v>
      </c>
      <c r="AI1186" t="str">
        <f t="shared" si="170"/>
        <v>SI</v>
      </c>
    </row>
    <row r="1187" spans="6:35" ht="15.75" thickBot="1" x14ac:dyDescent="0.3">
      <c r="F1187" s="499">
        <v>7</v>
      </c>
      <c r="G1187" s="499">
        <v>27</v>
      </c>
      <c r="H1187" s="498">
        <f t="shared" si="162"/>
        <v>0</v>
      </c>
      <c r="K1187" s="498">
        <f t="shared" si="163"/>
        <v>0</v>
      </c>
      <c r="N1187" s="498">
        <f t="shared" si="164"/>
        <v>0</v>
      </c>
      <c r="Q1187" s="487">
        <f t="shared" si="165"/>
        <v>7</v>
      </c>
      <c r="W1187">
        <f t="shared" si="166"/>
        <v>7</v>
      </c>
      <c r="Y1187" s="497">
        <v>7</v>
      </c>
      <c r="Z1187" s="497">
        <v>27</v>
      </c>
      <c r="AA1187" s="491">
        <v>0</v>
      </c>
      <c r="AB1187" s="490">
        <v>0</v>
      </c>
      <c r="AC1187" s="489">
        <v>0</v>
      </c>
      <c r="AD1187" s="488">
        <v>7</v>
      </c>
      <c r="AF1187" t="str">
        <f t="shared" si="167"/>
        <v>SI</v>
      </c>
      <c r="AG1187" t="str">
        <f t="shared" si="168"/>
        <v>SI</v>
      </c>
      <c r="AH1187" t="str">
        <f t="shared" si="169"/>
        <v>SI</v>
      </c>
      <c r="AI1187" t="str">
        <f t="shared" si="170"/>
        <v>SI</v>
      </c>
    </row>
    <row r="1188" spans="6:35" ht="15.75" thickBot="1" x14ac:dyDescent="0.3">
      <c r="F1188" s="499">
        <v>8</v>
      </c>
      <c r="G1188" s="499">
        <v>27</v>
      </c>
      <c r="H1188" s="498">
        <f t="shared" si="162"/>
        <v>0</v>
      </c>
      <c r="K1188" s="498">
        <f t="shared" si="163"/>
        <v>0</v>
      </c>
      <c r="N1188" s="498">
        <f t="shared" si="164"/>
        <v>0</v>
      </c>
      <c r="Q1188" s="487">
        <f t="shared" si="165"/>
        <v>8</v>
      </c>
      <c r="W1188">
        <f t="shared" si="166"/>
        <v>8</v>
      </c>
      <c r="Y1188" s="497">
        <v>8</v>
      </c>
      <c r="Z1188" s="497">
        <v>27</v>
      </c>
      <c r="AA1188" s="491">
        <v>0</v>
      </c>
      <c r="AB1188" s="490">
        <v>0</v>
      </c>
      <c r="AC1188" s="489">
        <v>0</v>
      </c>
      <c r="AD1188" s="488">
        <v>8</v>
      </c>
      <c r="AF1188" t="str">
        <f t="shared" si="167"/>
        <v>SI</v>
      </c>
      <c r="AG1188" t="str">
        <f t="shared" si="168"/>
        <v>SI</v>
      </c>
      <c r="AH1188" t="str">
        <f t="shared" si="169"/>
        <v>SI</v>
      </c>
      <c r="AI1188" t="str">
        <f t="shared" si="170"/>
        <v>SI</v>
      </c>
    </row>
    <row r="1189" spans="6:35" ht="15.75" thickBot="1" x14ac:dyDescent="0.3">
      <c r="F1189" s="499">
        <v>9</v>
      </c>
      <c r="G1189" s="499">
        <v>27</v>
      </c>
      <c r="H1189" s="498">
        <f t="shared" si="162"/>
        <v>0</v>
      </c>
      <c r="K1189" s="498">
        <f t="shared" si="163"/>
        <v>0</v>
      </c>
      <c r="N1189" s="498">
        <f t="shared" si="164"/>
        <v>0</v>
      </c>
      <c r="Q1189" s="487">
        <f t="shared" si="165"/>
        <v>9</v>
      </c>
      <c r="W1189">
        <f t="shared" si="166"/>
        <v>9</v>
      </c>
      <c r="Y1189" s="497">
        <v>9</v>
      </c>
      <c r="Z1189" s="497">
        <v>27</v>
      </c>
      <c r="AA1189" s="491">
        <v>0</v>
      </c>
      <c r="AB1189" s="490">
        <v>0</v>
      </c>
      <c r="AC1189" s="489">
        <v>0</v>
      </c>
      <c r="AD1189" s="488">
        <v>9</v>
      </c>
      <c r="AF1189" t="str">
        <f t="shared" si="167"/>
        <v>SI</v>
      </c>
      <c r="AG1189" t="str">
        <f t="shared" si="168"/>
        <v>SI</v>
      </c>
      <c r="AH1189" t="str">
        <f t="shared" si="169"/>
        <v>SI</v>
      </c>
      <c r="AI1189" t="str">
        <f t="shared" si="170"/>
        <v>SI</v>
      </c>
    </row>
    <row r="1190" spans="6:35" ht="15.75" thickBot="1" x14ac:dyDescent="0.3">
      <c r="F1190" s="499">
        <v>10</v>
      </c>
      <c r="G1190" s="499">
        <v>27</v>
      </c>
      <c r="H1190" s="498">
        <f t="shared" si="162"/>
        <v>0</v>
      </c>
      <c r="K1190" s="498">
        <f t="shared" si="163"/>
        <v>0</v>
      </c>
      <c r="N1190" s="498">
        <f t="shared" si="164"/>
        <v>0</v>
      </c>
      <c r="Q1190" s="487">
        <f t="shared" si="165"/>
        <v>10</v>
      </c>
      <c r="W1190">
        <f t="shared" si="166"/>
        <v>10</v>
      </c>
      <c r="Y1190" s="497">
        <v>10</v>
      </c>
      <c r="Z1190" s="497">
        <v>27</v>
      </c>
      <c r="AA1190" s="491">
        <v>0</v>
      </c>
      <c r="AB1190" s="490">
        <v>0</v>
      </c>
      <c r="AC1190" s="489">
        <v>0</v>
      </c>
      <c r="AD1190" s="488">
        <v>10</v>
      </c>
      <c r="AF1190" t="str">
        <f t="shared" si="167"/>
        <v>SI</v>
      </c>
      <c r="AG1190" t="str">
        <f t="shared" si="168"/>
        <v>SI</v>
      </c>
      <c r="AH1190" t="str">
        <f t="shared" si="169"/>
        <v>SI</v>
      </c>
      <c r="AI1190" t="str">
        <f t="shared" si="170"/>
        <v>SI</v>
      </c>
    </row>
    <row r="1191" spans="6:35" ht="15.75" thickBot="1" x14ac:dyDescent="0.3">
      <c r="F1191" s="499">
        <v>11</v>
      </c>
      <c r="G1191" s="499">
        <v>27</v>
      </c>
      <c r="H1191" s="498">
        <f t="shared" si="162"/>
        <v>0</v>
      </c>
      <c r="K1191" s="498">
        <f t="shared" si="163"/>
        <v>0</v>
      </c>
      <c r="N1191" s="498">
        <f t="shared" si="164"/>
        <v>0</v>
      </c>
      <c r="Q1191" s="487">
        <f t="shared" si="165"/>
        <v>11</v>
      </c>
      <c r="W1191">
        <f t="shared" si="166"/>
        <v>11</v>
      </c>
      <c r="Y1191" s="497">
        <v>11</v>
      </c>
      <c r="Z1191" s="497">
        <v>27</v>
      </c>
      <c r="AA1191" s="491">
        <v>0</v>
      </c>
      <c r="AB1191" s="490">
        <v>0</v>
      </c>
      <c r="AC1191" s="489">
        <v>0</v>
      </c>
      <c r="AD1191" s="488">
        <v>11</v>
      </c>
      <c r="AF1191" t="str">
        <f t="shared" si="167"/>
        <v>SI</v>
      </c>
      <c r="AG1191" t="str">
        <f t="shared" si="168"/>
        <v>SI</v>
      </c>
      <c r="AH1191" t="str">
        <f t="shared" si="169"/>
        <v>SI</v>
      </c>
      <c r="AI1191" t="str">
        <f t="shared" si="170"/>
        <v>SI</v>
      </c>
    </row>
    <row r="1192" spans="6:35" ht="15.75" thickBot="1" x14ac:dyDescent="0.3">
      <c r="F1192" s="499">
        <v>12</v>
      </c>
      <c r="G1192" s="499">
        <v>27</v>
      </c>
      <c r="H1192" s="498">
        <f t="shared" si="162"/>
        <v>0</v>
      </c>
      <c r="K1192" s="498">
        <f t="shared" si="163"/>
        <v>0</v>
      </c>
      <c r="N1192" s="498">
        <f t="shared" si="164"/>
        <v>0</v>
      </c>
      <c r="Q1192" s="487">
        <f t="shared" si="165"/>
        <v>12</v>
      </c>
      <c r="W1192">
        <f t="shared" si="166"/>
        <v>12</v>
      </c>
      <c r="Y1192" s="497">
        <v>12</v>
      </c>
      <c r="Z1192" s="497">
        <v>27</v>
      </c>
      <c r="AA1192" s="491">
        <v>0</v>
      </c>
      <c r="AB1192" s="490">
        <v>0</v>
      </c>
      <c r="AC1192" s="489">
        <v>0</v>
      </c>
      <c r="AD1192" s="488">
        <v>12</v>
      </c>
      <c r="AF1192" t="str">
        <f t="shared" si="167"/>
        <v>SI</v>
      </c>
      <c r="AG1192" t="str">
        <f t="shared" si="168"/>
        <v>SI</v>
      </c>
      <c r="AH1192" t="str">
        <f t="shared" si="169"/>
        <v>SI</v>
      </c>
      <c r="AI1192" t="str">
        <f t="shared" si="170"/>
        <v>SI</v>
      </c>
    </row>
    <row r="1193" spans="6:35" ht="15.75" thickBot="1" x14ac:dyDescent="0.3">
      <c r="F1193" s="499">
        <v>13</v>
      </c>
      <c r="G1193" s="499">
        <v>27</v>
      </c>
      <c r="H1193" s="498">
        <f t="shared" si="162"/>
        <v>0</v>
      </c>
      <c r="K1193" s="498">
        <f t="shared" si="163"/>
        <v>0</v>
      </c>
      <c r="N1193" s="498">
        <f t="shared" si="164"/>
        <v>0</v>
      </c>
      <c r="Q1193" s="487">
        <f t="shared" si="165"/>
        <v>13</v>
      </c>
      <c r="W1193">
        <f t="shared" si="166"/>
        <v>13</v>
      </c>
      <c r="Y1193" s="497">
        <v>13</v>
      </c>
      <c r="Z1193" s="497">
        <v>27</v>
      </c>
      <c r="AA1193" s="491">
        <v>0</v>
      </c>
      <c r="AB1193" s="490">
        <v>0</v>
      </c>
      <c r="AC1193" s="489">
        <v>0</v>
      </c>
      <c r="AD1193" s="488">
        <v>13</v>
      </c>
      <c r="AF1193" t="str">
        <f t="shared" si="167"/>
        <v>SI</v>
      </c>
      <c r="AG1193" t="str">
        <f t="shared" si="168"/>
        <v>SI</v>
      </c>
      <c r="AH1193" t="str">
        <f t="shared" si="169"/>
        <v>SI</v>
      </c>
      <c r="AI1193" t="str">
        <f t="shared" si="170"/>
        <v>SI</v>
      </c>
    </row>
    <row r="1194" spans="6:35" ht="15.75" thickBot="1" x14ac:dyDescent="0.3">
      <c r="F1194" s="499">
        <v>14</v>
      </c>
      <c r="G1194" s="499">
        <v>27</v>
      </c>
      <c r="H1194" s="498">
        <f t="shared" si="162"/>
        <v>0</v>
      </c>
      <c r="K1194" s="498">
        <f t="shared" si="163"/>
        <v>0</v>
      </c>
      <c r="N1194" s="498">
        <f t="shared" si="164"/>
        <v>0</v>
      </c>
      <c r="Q1194" s="487">
        <f t="shared" si="165"/>
        <v>14</v>
      </c>
      <c r="W1194">
        <f t="shared" si="166"/>
        <v>14</v>
      </c>
      <c r="Y1194" s="497">
        <v>14</v>
      </c>
      <c r="Z1194" s="497">
        <v>27</v>
      </c>
      <c r="AA1194" s="491">
        <v>0</v>
      </c>
      <c r="AB1194" s="490">
        <v>0</v>
      </c>
      <c r="AC1194" s="489">
        <v>0</v>
      </c>
      <c r="AD1194" s="488">
        <v>14</v>
      </c>
      <c r="AF1194" t="str">
        <f t="shared" si="167"/>
        <v>SI</v>
      </c>
      <c r="AG1194" t="str">
        <f t="shared" si="168"/>
        <v>SI</v>
      </c>
      <c r="AH1194" t="str">
        <f t="shared" si="169"/>
        <v>SI</v>
      </c>
      <c r="AI1194" t="str">
        <f t="shared" si="170"/>
        <v>SI</v>
      </c>
    </row>
    <row r="1195" spans="6:35" ht="15.75" thickBot="1" x14ac:dyDescent="0.3">
      <c r="F1195" s="499">
        <v>15</v>
      </c>
      <c r="G1195" s="499">
        <v>27</v>
      </c>
      <c r="H1195" s="498">
        <f t="shared" si="162"/>
        <v>0</v>
      </c>
      <c r="K1195" s="498">
        <f t="shared" si="163"/>
        <v>0</v>
      </c>
      <c r="N1195" s="498">
        <f t="shared" si="164"/>
        <v>0</v>
      </c>
      <c r="Q1195" s="487">
        <f t="shared" si="165"/>
        <v>15</v>
      </c>
      <c r="W1195">
        <f t="shared" si="166"/>
        <v>15</v>
      </c>
      <c r="Y1195" s="497">
        <v>15</v>
      </c>
      <c r="Z1195" s="497">
        <v>27</v>
      </c>
      <c r="AA1195" s="491">
        <v>0</v>
      </c>
      <c r="AB1195" s="490">
        <v>0</v>
      </c>
      <c r="AC1195" s="489">
        <v>0</v>
      </c>
      <c r="AD1195" s="488">
        <v>15</v>
      </c>
      <c r="AF1195" t="str">
        <f t="shared" si="167"/>
        <v>SI</v>
      </c>
      <c r="AG1195" t="str">
        <f t="shared" si="168"/>
        <v>SI</v>
      </c>
      <c r="AH1195" t="str">
        <f t="shared" si="169"/>
        <v>SI</v>
      </c>
      <c r="AI1195" t="str">
        <f t="shared" si="170"/>
        <v>SI</v>
      </c>
    </row>
    <row r="1196" spans="6:35" ht="15.75" thickBot="1" x14ac:dyDescent="0.3">
      <c r="F1196" s="499">
        <v>16</v>
      </c>
      <c r="G1196" s="499">
        <v>27</v>
      </c>
      <c r="H1196" s="498">
        <f t="shared" si="162"/>
        <v>0</v>
      </c>
      <c r="K1196" s="498">
        <f t="shared" si="163"/>
        <v>0</v>
      </c>
      <c r="N1196" s="498">
        <f t="shared" si="164"/>
        <v>0</v>
      </c>
      <c r="Q1196" s="487">
        <f t="shared" si="165"/>
        <v>16</v>
      </c>
      <c r="W1196">
        <f t="shared" si="166"/>
        <v>16</v>
      </c>
      <c r="Y1196" s="497">
        <v>16</v>
      </c>
      <c r="Z1196" s="497">
        <v>27</v>
      </c>
      <c r="AA1196" s="491">
        <v>0</v>
      </c>
      <c r="AB1196" s="490">
        <v>0</v>
      </c>
      <c r="AC1196" s="489">
        <v>0</v>
      </c>
      <c r="AD1196" s="488">
        <v>16</v>
      </c>
      <c r="AF1196" t="str">
        <f t="shared" si="167"/>
        <v>SI</v>
      </c>
      <c r="AG1196" t="str">
        <f t="shared" si="168"/>
        <v>SI</v>
      </c>
      <c r="AH1196" t="str">
        <f t="shared" si="169"/>
        <v>SI</v>
      </c>
      <c r="AI1196" t="str">
        <f t="shared" si="170"/>
        <v>SI</v>
      </c>
    </row>
    <row r="1197" spans="6:35" ht="15.75" thickBot="1" x14ac:dyDescent="0.3">
      <c r="F1197" s="499">
        <v>17</v>
      </c>
      <c r="G1197" s="499">
        <v>27</v>
      </c>
      <c r="H1197" s="498">
        <f t="shared" si="162"/>
        <v>0</v>
      </c>
      <c r="K1197" s="498">
        <f t="shared" si="163"/>
        <v>0</v>
      </c>
      <c r="N1197" s="498">
        <f t="shared" si="164"/>
        <v>0</v>
      </c>
      <c r="Q1197" s="487">
        <f t="shared" si="165"/>
        <v>17</v>
      </c>
      <c r="W1197">
        <f t="shared" si="166"/>
        <v>17</v>
      </c>
      <c r="Y1197" s="497">
        <v>17</v>
      </c>
      <c r="Z1197" s="497">
        <v>27</v>
      </c>
      <c r="AA1197" s="491">
        <v>0</v>
      </c>
      <c r="AB1197" s="490">
        <v>0</v>
      </c>
      <c r="AC1197" s="489">
        <v>0</v>
      </c>
      <c r="AD1197" s="488">
        <v>17</v>
      </c>
      <c r="AF1197" t="str">
        <f t="shared" si="167"/>
        <v>SI</v>
      </c>
      <c r="AG1197" t="str">
        <f t="shared" si="168"/>
        <v>SI</v>
      </c>
      <c r="AH1197" t="str">
        <f t="shared" si="169"/>
        <v>SI</v>
      </c>
      <c r="AI1197" t="str">
        <f t="shared" si="170"/>
        <v>SI</v>
      </c>
    </row>
    <row r="1198" spans="6:35" ht="15.75" thickBot="1" x14ac:dyDescent="0.3">
      <c r="F1198" s="499">
        <v>18</v>
      </c>
      <c r="G1198" s="499">
        <v>27</v>
      </c>
      <c r="H1198" s="498">
        <f t="shared" si="162"/>
        <v>0</v>
      </c>
      <c r="K1198" s="498">
        <f t="shared" si="163"/>
        <v>0</v>
      </c>
      <c r="N1198" s="498">
        <f t="shared" si="164"/>
        <v>0</v>
      </c>
      <c r="Q1198" s="487">
        <f t="shared" si="165"/>
        <v>18</v>
      </c>
      <c r="W1198">
        <f t="shared" si="166"/>
        <v>18</v>
      </c>
      <c r="Y1198" s="497">
        <v>18</v>
      </c>
      <c r="Z1198" s="497">
        <v>27</v>
      </c>
      <c r="AA1198" s="491">
        <v>0</v>
      </c>
      <c r="AB1198" s="490">
        <v>0</v>
      </c>
      <c r="AC1198" s="489">
        <v>0</v>
      </c>
      <c r="AD1198" s="488">
        <v>18</v>
      </c>
      <c r="AF1198" t="str">
        <f t="shared" si="167"/>
        <v>SI</v>
      </c>
      <c r="AG1198" t="str">
        <f t="shared" si="168"/>
        <v>SI</v>
      </c>
      <c r="AH1198" t="str">
        <f t="shared" si="169"/>
        <v>SI</v>
      </c>
      <c r="AI1198" t="str">
        <f t="shared" si="170"/>
        <v>SI</v>
      </c>
    </row>
    <row r="1199" spans="6:35" ht="15.75" thickBot="1" x14ac:dyDescent="0.3">
      <c r="F1199" s="499">
        <v>19</v>
      </c>
      <c r="G1199" s="499">
        <v>27</v>
      </c>
      <c r="H1199" s="498">
        <f t="shared" si="162"/>
        <v>0</v>
      </c>
      <c r="K1199" s="498">
        <f t="shared" si="163"/>
        <v>0</v>
      </c>
      <c r="N1199" s="498">
        <f t="shared" si="164"/>
        <v>0</v>
      </c>
      <c r="Q1199" s="487">
        <f t="shared" si="165"/>
        <v>19</v>
      </c>
      <c r="W1199">
        <f t="shared" si="166"/>
        <v>19</v>
      </c>
      <c r="Y1199" s="497">
        <v>19</v>
      </c>
      <c r="Z1199" s="497">
        <v>27</v>
      </c>
      <c r="AA1199" s="491">
        <v>0</v>
      </c>
      <c r="AB1199" s="490">
        <v>0</v>
      </c>
      <c r="AC1199" s="489">
        <v>0</v>
      </c>
      <c r="AD1199" s="488">
        <v>19</v>
      </c>
      <c r="AF1199" t="str">
        <f t="shared" si="167"/>
        <v>SI</v>
      </c>
      <c r="AG1199" t="str">
        <f t="shared" si="168"/>
        <v>SI</v>
      </c>
      <c r="AH1199" t="str">
        <f t="shared" si="169"/>
        <v>SI</v>
      </c>
      <c r="AI1199" t="str">
        <f t="shared" si="170"/>
        <v>SI</v>
      </c>
    </row>
    <row r="1200" spans="6:35" ht="15.75" thickBot="1" x14ac:dyDescent="0.3">
      <c r="F1200" s="499">
        <v>20</v>
      </c>
      <c r="G1200" s="499">
        <v>27</v>
      </c>
      <c r="H1200" s="498">
        <f t="shared" si="162"/>
        <v>0</v>
      </c>
      <c r="K1200" s="498">
        <f t="shared" si="163"/>
        <v>0</v>
      </c>
      <c r="N1200" s="498">
        <f t="shared" si="164"/>
        <v>0</v>
      </c>
      <c r="Q1200" s="487">
        <f t="shared" si="165"/>
        <v>20</v>
      </c>
      <c r="W1200">
        <f t="shared" si="166"/>
        <v>20</v>
      </c>
      <c r="Y1200" s="497">
        <v>20</v>
      </c>
      <c r="Z1200" s="497">
        <v>27</v>
      </c>
      <c r="AA1200" s="491">
        <v>0</v>
      </c>
      <c r="AB1200" s="490">
        <v>0</v>
      </c>
      <c r="AC1200" s="489">
        <v>0</v>
      </c>
      <c r="AD1200" s="488">
        <v>20</v>
      </c>
      <c r="AF1200" t="str">
        <f t="shared" si="167"/>
        <v>SI</v>
      </c>
      <c r="AG1200" t="str">
        <f t="shared" si="168"/>
        <v>SI</v>
      </c>
      <c r="AH1200" t="str">
        <f t="shared" si="169"/>
        <v>SI</v>
      </c>
      <c r="AI1200" t="str">
        <f t="shared" si="170"/>
        <v>SI</v>
      </c>
    </row>
    <row r="1201" spans="6:35" ht="15.75" thickBot="1" x14ac:dyDescent="0.3">
      <c r="F1201" s="499">
        <v>21</v>
      </c>
      <c r="G1201" s="499">
        <v>27</v>
      </c>
      <c r="H1201" s="498">
        <f t="shared" si="162"/>
        <v>0</v>
      </c>
      <c r="K1201" s="498">
        <f t="shared" si="163"/>
        <v>0</v>
      </c>
      <c r="N1201" s="498">
        <f t="shared" si="164"/>
        <v>0</v>
      </c>
      <c r="Q1201" s="487">
        <f t="shared" si="165"/>
        <v>21</v>
      </c>
      <c r="W1201">
        <f t="shared" si="166"/>
        <v>21</v>
      </c>
      <c r="Y1201" s="497">
        <v>21</v>
      </c>
      <c r="Z1201" s="497">
        <v>27</v>
      </c>
      <c r="AA1201" s="491">
        <v>0</v>
      </c>
      <c r="AB1201" s="490">
        <v>0</v>
      </c>
      <c r="AC1201" s="489">
        <v>0</v>
      </c>
      <c r="AD1201" s="488">
        <v>21</v>
      </c>
      <c r="AF1201" t="str">
        <f t="shared" si="167"/>
        <v>SI</v>
      </c>
      <c r="AG1201" t="str">
        <f t="shared" si="168"/>
        <v>SI</v>
      </c>
      <c r="AH1201" t="str">
        <f t="shared" si="169"/>
        <v>SI</v>
      </c>
      <c r="AI1201" t="str">
        <f t="shared" si="170"/>
        <v>SI</v>
      </c>
    </row>
    <row r="1202" spans="6:35" ht="15.75" thickBot="1" x14ac:dyDescent="0.3">
      <c r="F1202" s="499">
        <v>22</v>
      </c>
      <c r="G1202" s="499">
        <v>27</v>
      </c>
      <c r="H1202" s="498">
        <f t="shared" si="162"/>
        <v>0</v>
      </c>
      <c r="K1202" s="498">
        <f t="shared" si="163"/>
        <v>0</v>
      </c>
      <c r="N1202" s="498">
        <f t="shared" si="164"/>
        <v>0</v>
      </c>
      <c r="Q1202" s="487">
        <f t="shared" si="165"/>
        <v>22</v>
      </c>
      <c r="W1202">
        <f t="shared" si="166"/>
        <v>22</v>
      </c>
      <c r="Y1202" s="497">
        <v>22</v>
      </c>
      <c r="Z1202" s="497">
        <v>27</v>
      </c>
      <c r="AA1202" s="491">
        <v>0</v>
      </c>
      <c r="AB1202" s="490">
        <v>0</v>
      </c>
      <c r="AC1202" s="489">
        <v>0</v>
      </c>
      <c r="AD1202" s="488">
        <v>22</v>
      </c>
      <c r="AF1202" t="str">
        <f t="shared" si="167"/>
        <v>SI</v>
      </c>
      <c r="AG1202" t="str">
        <f t="shared" si="168"/>
        <v>SI</v>
      </c>
      <c r="AH1202" t="str">
        <f t="shared" si="169"/>
        <v>SI</v>
      </c>
      <c r="AI1202" t="str">
        <f t="shared" si="170"/>
        <v>SI</v>
      </c>
    </row>
    <row r="1203" spans="6:35" ht="15.75" thickBot="1" x14ac:dyDescent="0.3">
      <c r="F1203" s="499">
        <v>23</v>
      </c>
      <c r="G1203" s="499">
        <v>27</v>
      </c>
      <c r="H1203" s="498">
        <f t="shared" si="162"/>
        <v>0</v>
      </c>
      <c r="K1203" s="498">
        <f t="shared" si="163"/>
        <v>0</v>
      </c>
      <c r="N1203" s="498">
        <f t="shared" si="164"/>
        <v>0</v>
      </c>
      <c r="Q1203" s="487">
        <f t="shared" si="165"/>
        <v>23</v>
      </c>
      <c r="W1203">
        <f t="shared" si="166"/>
        <v>23</v>
      </c>
      <c r="Y1203" s="497">
        <v>23</v>
      </c>
      <c r="Z1203" s="497">
        <v>27</v>
      </c>
      <c r="AA1203" s="491">
        <v>0</v>
      </c>
      <c r="AB1203" s="490">
        <v>0</v>
      </c>
      <c r="AC1203" s="489">
        <v>0</v>
      </c>
      <c r="AD1203" s="488">
        <v>23</v>
      </c>
      <c r="AF1203" t="str">
        <f t="shared" si="167"/>
        <v>SI</v>
      </c>
      <c r="AG1203" t="str">
        <f t="shared" si="168"/>
        <v>SI</v>
      </c>
      <c r="AH1203" t="str">
        <f t="shared" si="169"/>
        <v>SI</v>
      </c>
      <c r="AI1203" t="str">
        <f t="shared" si="170"/>
        <v>SI</v>
      </c>
    </row>
    <row r="1204" spans="6:35" ht="15.75" thickBot="1" x14ac:dyDescent="0.3">
      <c r="F1204" s="499">
        <v>24</v>
      </c>
      <c r="G1204" s="499">
        <v>27</v>
      </c>
      <c r="H1204" s="498">
        <f t="shared" si="162"/>
        <v>0</v>
      </c>
      <c r="K1204" s="498">
        <f t="shared" si="163"/>
        <v>0</v>
      </c>
      <c r="N1204" s="498">
        <f t="shared" si="164"/>
        <v>0</v>
      </c>
      <c r="Q1204" s="487">
        <f t="shared" si="165"/>
        <v>24</v>
      </c>
      <c r="W1204">
        <f t="shared" si="166"/>
        <v>24</v>
      </c>
      <c r="Y1204" s="497">
        <v>24</v>
      </c>
      <c r="Z1204" s="497">
        <v>27</v>
      </c>
      <c r="AA1204" s="491">
        <v>0</v>
      </c>
      <c r="AB1204" s="490">
        <v>0</v>
      </c>
      <c r="AC1204" s="489">
        <v>0</v>
      </c>
      <c r="AD1204" s="488">
        <v>24</v>
      </c>
      <c r="AF1204" t="str">
        <f t="shared" si="167"/>
        <v>SI</v>
      </c>
      <c r="AG1204" t="str">
        <f t="shared" si="168"/>
        <v>SI</v>
      </c>
      <c r="AH1204" t="str">
        <f t="shared" si="169"/>
        <v>SI</v>
      </c>
      <c r="AI1204" t="str">
        <f t="shared" si="170"/>
        <v>SI</v>
      </c>
    </row>
    <row r="1205" spans="6:35" ht="15.75" thickBot="1" x14ac:dyDescent="0.3">
      <c r="F1205" s="499">
        <v>25</v>
      </c>
      <c r="G1205" s="499">
        <v>27</v>
      </c>
      <c r="H1205" s="498">
        <f t="shared" si="162"/>
        <v>0</v>
      </c>
      <c r="K1205" s="498">
        <f t="shared" si="163"/>
        <v>0</v>
      </c>
      <c r="N1205" s="498">
        <f t="shared" si="164"/>
        <v>0</v>
      </c>
      <c r="Q1205" s="487">
        <f t="shared" si="165"/>
        <v>25</v>
      </c>
      <c r="W1205">
        <f t="shared" si="166"/>
        <v>25</v>
      </c>
      <c r="Y1205" s="497">
        <v>25</v>
      </c>
      <c r="Z1205" s="497">
        <v>27</v>
      </c>
      <c r="AA1205" s="491">
        <v>0</v>
      </c>
      <c r="AB1205" s="490">
        <v>0</v>
      </c>
      <c r="AC1205" s="489">
        <v>0</v>
      </c>
      <c r="AD1205" s="488">
        <v>25</v>
      </c>
      <c r="AF1205" t="str">
        <f t="shared" si="167"/>
        <v>SI</v>
      </c>
      <c r="AG1205" t="str">
        <f t="shared" si="168"/>
        <v>SI</v>
      </c>
      <c r="AH1205" t="str">
        <f t="shared" si="169"/>
        <v>SI</v>
      </c>
      <c r="AI1205" t="str">
        <f t="shared" si="170"/>
        <v>SI</v>
      </c>
    </row>
    <row r="1206" spans="6:35" ht="15.75" thickBot="1" x14ac:dyDescent="0.3">
      <c r="F1206" s="499">
        <v>26</v>
      </c>
      <c r="G1206" s="499">
        <v>27</v>
      </c>
      <c r="H1206" s="498">
        <f t="shared" si="162"/>
        <v>0</v>
      </c>
      <c r="K1206" s="498">
        <f t="shared" si="163"/>
        <v>0</v>
      </c>
      <c r="N1206" s="498">
        <f t="shared" si="164"/>
        <v>0</v>
      </c>
      <c r="Q1206" s="487">
        <f t="shared" si="165"/>
        <v>26</v>
      </c>
      <c r="W1206">
        <f t="shared" si="166"/>
        <v>26</v>
      </c>
      <c r="Y1206" s="497">
        <v>26</v>
      </c>
      <c r="Z1206" s="497">
        <v>27</v>
      </c>
      <c r="AA1206" s="491">
        <v>0</v>
      </c>
      <c r="AB1206" s="490">
        <v>0</v>
      </c>
      <c r="AC1206" s="489">
        <v>0</v>
      </c>
      <c r="AD1206" s="488">
        <v>26</v>
      </c>
      <c r="AF1206" t="str">
        <f t="shared" si="167"/>
        <v>SI</v>
      </c>
      <c r="AG1206" t="str">
        <f t="shared" si="168"/>
        <v>SI</v>
      </c>
      <c r="AH1206" t="str">
        <f t="shared" si="169"/>
        <v>SI</v>
      </c>
      <c r="AI1206" t="str">
        <f t="shared" si="170"/>
        <v>SI</v>
      </c>
    </row>
    <row r="1207" spans="6:35" ht="15.75" thickBot="1" x14ac:dyDescent="0.3">
      <c r="F1207" s="499">
        <v>27</v>
      </c>
      <c r="G1207" s="499">
        <v>27</v>
      </c>
      <c r="H1207" s="498">
        <f t="shared" si="162"/>
        <v>0</v>
      </c>
      <c r="K1207" s="498">
        <f t="shared" si="163"/>
        <v>0</v>
      </c>
      <c r="N1207" s="498">
        <f t="shared" si="164"/>
        <v>0</v>
      </c>
      <c r="Q1207" s="487">
        <f t="shared" si="165"/>
        <v>27</v>
      </c>
      <c r="W1207">
        <f t="shared" si="166"/>
        <v>27</v>
      </c>
      <c r="Y1207" s="497">
        <v>27</v>
      </c>
      <c r="Z1207" s="497">
        <v>27</v>
      </c>
      <c r="AA1207" s="491">
        <v>0</v>
      </c>
      <c r="AB1207" s="490">
        <v>0</v>
      </c>
      <c r="AC1207" s="489">
        <v>0</v>
      </c>
      <c r="AD1207" s="488">
        <v>27</v>
      </c>
      <c r="AF1207" t="str">
        <f t="shared" si="167"/>
        <v>SI</v>
      </c>
      <c r="AG1207" t="str">
        <f t="shared" si="168"/>
        <v>SI</v>
      </c>
      <c r="AH1207" t="str">
        <f t="shared" si="169"/>
        <v>SI</v>
      </c>
      <c r="AI1207" t="str">
        <f t="shared" si="170"/>
        <v>SI</v>
      </c>
    </row>
    <row r="1208" spans="6:35" ht="15.75" thickBot="1" x14ac:dyDescent="0.3">
      <c r="F1208" s="499">
        <v>28</v>
      </c>
      <c r="G1208" s="499">
        <v>27</v>
      </c>
      <c r="H1208" s="498">
        <f t="shared" si="162"/>
        <v>0</v>
      </c>
      <c r="K1208" s="498">
        <f t="shared" si="163"/>
        <v>0</v>
      </c>
      <c r="N1208" s="498">
        <f t="shared" si="164"/>
        <v>0</v>
      </c>
      <c r="Q1208" s="487">
        <f t="shared" si="165"/>
        <v>28</v>
      </c>
      <c r="W1208">
        <f t="shared" si="166"/>
        <v>28</v>
      </c>
      <c r="Y1208" s="497">
        <v>28</v>
      </c>
      <c r="Z1208" s="497">
        <v>27</v>
      </c>
      <c r="AA1208" s="491">
        <v>0</v>
      </c>
      <c r="AB1208" s="490">
        <v>0</v>
      </c>
      <c r="AC1208" s="489">
        <v>0</v>
      </c>
      <c r="AD1208" s="488">
        <v>28</v>
      </c>
      <c r="AF1208" t="str">
        <f t="shared" si="167"/>
        <v>SI</v>
      </c>
      <c r="AG1208" t="str">
        <f t="shared" si="168"/>
        <v>SI</v>
      </c>
      <c r="AH1208" t="str">
        <f t="shared" si="169"/>
        <v>SI</v>
      </c>
      <c r="AI1208" t="str">
        <f t="shared" si="170"/>
        <v>SI</v>
      </c>
    </row>
    <row r="1209" spans="6:35" ht="15.75" thickBot="1" x14ac:dyDescent="0.3">
      <c r="F1209" s="499">
        <v>29</v>
      </c>
      <c r="G1209" s="499">
        <v>27</v>
      </c>
      <c r="H1209" s="498">
        <f t="shared" si="162"/>
        <v>0</v>
      </c>
      <c r="K1209" s="498">
        <f t="shared" si="163"/>
        <v>0</v>
      </c>
      <c r="N1209" s="498">
        <f t="shared" si="164"/>
        <v>0</v>
      </c>
      <c r="Q1209" s="487">
        <f t="shared" si="165"/>
        <v>29</v>
      </c>
      <c r="W1209">
        <f t="shared" si="166"/>
        <v>29</v>
      </c>
      <c r="Y1209" s="497">
        <v>29</v>
      </c>
      <c r="Z1209" s="497">
        <v>27</v>
      </c>
      <c r="AA1209" s="491">
        <v>0</v>
      </c>
      <c r="AB1209" s="490">
        <v>0</v>
      </c>
      <c r="AC1209" s="489">
        <v>0</v>
      </c>
      <c r="AD1209" s="488">
        <v>29</v>
      </c>
      <c r="AF1209" t="str">
        <f t="shared" si="167"/>
        <v>SI</v>
      </c>
      <c r="AG1209" t="str">
        <f t="shared" si="168"/>
        <v>SI</v>
      </c>
      <c r="AH1209" t="str">
        <f t="shared" si="169"/>
        <v>SI</v>
      </c>
      <c r="AI1209" t="str">
        <f t="shared" si="170"/>
        <v>SI</v>
      </c>
    </row>
    <row r="1210" spans="6:35" ht="15.75" thickBot="1" x14ac:dyDescent="0.3">
      <c r="F1210" s="499">
        <v>30</v>
      </c>
      <c r="G1210" s="499">
        <v>27</v>
      </c>
      <c r="H1210" s="498">
        <f t="shared" si="162"/>
        <v>0</v>
      </c>
      <c r="K1210" s="498">
        <f t="shared" si="163"/>
        <v>0</v>
      </c>
      <c r="N1210" s="498">
        <f t="shared" si="164"/>
        <v>0</v>
      </c>
      <c r="Q1210" s="487">
        <f t="shared" si="165"/>
        <v>30</v>
      </c>
      <c r="W1210">
        <f t="shared" si="166"/>
        <v>30</v>
      </c>
      <c r="Y1210" s="497">
        <v>30</v>
      </c>
      <c r="Z1210" s="497">
        <v>27</v>
      </c>
      <c r="AA1210" s="491">
        <v>0</v>
      </c>
      <c r="AB1210" s="490">
        <v>0</v>
      </c>
      <c r="AC1210" s="489">
        <v>0</v>
      </c>
      <c r="AD1210" s="488">
        <v>30</v>
      </c>
      <c r="AF1210" t="str">
        <f t="shared" si="167"/>
        <v>SI</v>
      </c>
      <c r="AG1210" t="str">
        <f t="shared" si="168"/>
        <v>SI</v>
      </c>
      <c r="AH1210" t="str">
        <f t="shared" si="169"/>
        <v>SI</v>
      </c>
      <c r="AI1210" t="str">
        <f t="shared" si="170"/>
        <v>SI</v>
      </c>
    </row>
    <row r="1211" spans="6:35" ht="15.75" thickBot="1" x14ac:dyDescent="0.3">
      <c r="F1211" s="499">
        <v>31</v>
      </c>
      <c r="G1211" s="499">
        <v>27</v>
      </c>
      <c r="H1211" s="498">
        <f t="shared" si="162"/>
        <v>0</v>
      </c>
      <c r="K1211" s="498">
        <f t="shared" si="163"/>
        <v>0</v>
      </c>
      <c r="N1211" s="498">
        <f t="shared" si="164"/>
        <v>0</v>
      </c>
      <c r="Q1211" s="487">
        <f t="shared" si="165"/>
        <v>30</v>
      </c>
      <c r="W1211">
        <f t="shared" si="166"/>
        <v>30</v>
      </c>
      <c r="Y1211" s="497">
        <v>31</v>
      </c>
      <c r="Z1211" s="497">
        <v>27</v>
      </c>
      <c r="AA1211" s="491">
        <v>0</v>
      </c>
      <c r="AB1211" s="490">
        <v>0</v>
      </c>
      <c r="AC1211" s="489">
        <v>0</v>
      </c>
      <c r="AD1211" s="488">
        <v>31</v>
      </c>
      <c r="AF1211" t="str">
        <f t="shared" si="167"/>
        <v>SI</v>
      </c>
      <c r="AG1211" t="str">
        <f t="shared" si="168"/>
        <v>SI</v>
      </c>
      <c r="AH1211" t="str">
        <f t="shared" si="169"/>
        <v>SI</v>
      </c>
      <c r="AI1211" t="str">
        <f t="shared" si="170"/>
        <v>NO</v>
      </c>
    </row>
    <row r="1212" spans="6:35" ht="15.75" thickBot="1" x14ac:dyDescent="0.3">
      <c r="F1212" s="499">
        <v>32</v>
      </c>
      <c r="G1212" s="499">
        <v>27</v>
      </c>
      <c r="H1212" s="498">
        <f t="shared" si="162"/>
        <v>0</v>
      </c>
      <c r="K1212" s="498">
        <f t="shared" si="163"/>
        <v>0</v>
      </c>
      <c r="N1212" s="498">
        <f t="shared" si="164"/>
        <v>0</v>
      </c>
      <c r="Q1212" s="487">
        <f t="shared" si="165"/>
        <v>30</v>
      </c>
      <c r="W1212">
        <f t="shared" si="166"/>
        <v>30</v>
      </c>
      <c r="Y1212" s="497">
        <v>32</v>
      </c>
      <c r="Z1212" s="497">
        <v>27</v>
      </c>
      <c r="AA1212" s="491">
        <v>0</v>
      </c>
      <c r="AB1212" s="490">
        <v>0</v>
      </c>
      <c r="AC1212" s="489">
        <v>0</v>
      </c>
      <c r="AD1212" s="488">
        <v>32</v>
      </c>
      <c r="AF1212" t="str">
        <f t="shared" si="167"/>
        <v>SI</v>
      </c>
      <c r="AG1212" t="str">
        <f t="shared" si="168"/>
        <v>SI</v>
      </c>
      <c r="AH1212" t="str">
        <f t="shared" si="169"/>
        <v>SI</v>
      </c>
      <c r="AI1212" t="str">
        <f t="shared" si="170"/>
        <v>NO</v>
      </c>
    </row>
    <row r="1213" spans="6:35" ht="15.75" thickBot="1" x14ac:dyDescent="0.3">
      <c r="F1213" s="499">
        <v>33</v>
      </c>
      <c r="G1213" s="499">
        <v>27</v>
      </c>
      <c r="H1213" s="498">
        <f t="shared" si="162"/>
        <v>0</v>
      </c>
      <c r="K1213" s="498">
        <f t="shared" si="163"/>
        <v>0</v>
      </c>
      <c r="N1213" s="498">
        <f t="shared" si="164"/>
        <v>0</v>
      </c>
      <c r="Q1213" s="487">
        <f t="shared" si="165"/>
        <v>30</v>
      </c>
      <c r="W1213">
        <f t="shared" si="166"/>
        <v>30</v>
      </c>
      <c r="Y1213" s="497">
        <v>33</v>
      </c>
      <c r="Z1213" s="497">
        <v>27</v>
      </c>
      <c r="AA1213" s="491">
        <v>0</v>
      </c>
      <c r="AB1213" s="490">
        <v>0</v>
      </c>
      <c r="AC1213" s="489">
        <v>0</v>
      </c>
      <c r="AD1213" s="488">
        <v>33</v>
      </c>
      <c r="AF1213" t="str">
        <f t="shared" si="167"/>
        <v>SI</v>
      </c>
      <c r="AG1213" t="str">
        <f t="shared" si="168"/>
        <v>SI</v>
      </c>
      <c r="AH1213" t="str">
        <f t="shared" si="169"/>
        <v>SI</v>
      </c>
      <c r="AI1213" t="str">
        <f t="shared" si="170"/>
        <v>NO</v>
      </c>
    </row>
    <row r="1214" spans="6:35" ht="15.75" thickBot="1" x14ac:dyDescent="0.3">
      <c r="F1214" s="496">
        <v>34</v>
      </c>
      <c r="G1214" s="496">
        <v>27</v>
      </c>
      <c r="H1214" s="495">
        <f t="shared" si="162"/>
        <v>0</v>
      </c>
      <c r="I1214" s="494"/>
      <c r="J1214" s="494"/>
      <c r="K1214" s="495">
        <f t="shared" si="163"/>
        <v>0</v>
      </c>
      <c r="L1214" s="494"/>
      <c r="M1214" s="494"/>
      <c r="N1214" s="495">
        <f t="shared" si="164"/>
        <v>0</v>
      </c>
      <c r="O1214" s="494"/>
      <c r="P1214" s="494"/>
      <c r="Q1214" s="493">
        <f t="shared" si="165"/>
        <v>30</v>
      </c>
      <c r="W1214">
        <f t="shared" si="166"/>
        <v>30</v>
      </c>
      <c r="Y1214" s="497">
        <v>34</v>
      </c>
      <c r="Z1214" s="497">
        <v>27</v>
      </c>
      <c r="AA1214" s="491">
        <v>0</v>
      </c>
      <c r="AB1214" s="490">
        <v>0</v>
      </c>
      <c r="AC1214" s="489">
        <v>0</v>
      </c>
      <c r="AD1214" s="488">
        <v>34</v>
      </c>
      <c r="AF1214" t="str">
        <f t="shared" si="167"/>
        <v>SI</v>
      </c>
      <c r="AG1214" t="str">
        <f t="shared" si="168"/>
        <v>SI</v>
      </c>
      <c r="AH1214" t="str">
        <f t="shared" si="169"/>
        <v>SI</v>
      </c>
      <c r="AI1214" t="str">
        <f t="shared" si="170"/>
        <v>NO</v>
      </c>
    </row>
    <row r="1215" spans="6:35" ht="16.5" thickTop="1" thickBot="1" x14ac:dyDescent="0.3">
      <c r="F1215" s="499">
        <v>0</v>
      </c>
      <c r="G1215" s="499">
        <v>28</v>
      </c>
      <c r="H1215" s="498">
        <f t="shared" si="162"/>
        <v>0</v>
      </c>
      <c r="K1215" s="498">
        <f t="shared" si="163"/>
        <v>0</v>
      </c>
      <c r="N1215" s="498">
        <f t="shared" si="164"/>
        <v>0</v>
      </c>
      <c r="Q1215" s="487">
        <f t="shared" si="165"/>
        <v>0</v>
      </c>
      <c r="W1215">
        <f t="shared" si="166"/>
        <v>0</v>
      </c>
      <c r="Y1215" s="497">
        <v>0</v>
      </c>
      <c r="Z1215" s="497">
        <v>28</v>
      </c>
      <c r="AA1215" s="491">
        <v>0</v>
      </c>
      <c r="AB1215" s="490">
        <v>0</v>
      </c>
      <c r="AC1215" s="489">
        <v>0</v>
      </c>
      <c r="AD1215" s="488">
        <v>0</v>
      </c>
      <c r="AF1215" t="str">
        <f t="shared" si="167"/>
        <v>SI</v>
      </c>
      <c r="AG1215" t="str">
        <f t="shared" si="168"/>
        <v>SI</v>
      </c>
      <c r="AH1215" t="str">
        <f t="shared" si="169"/>
        <v>SI</v>
      </c>
      <c r="AI1215" t="str">
        <f t="shared" si="170"/>
        <v>SI</v>
      </c>
    </row>
    <row r="1216" spans="6:35" ht="15.75" thickBot="1" x14ac:dyDescent="0.3">
      <c r="F1216" s="499">
        <v>1</v>
      </c>
      <c r="G1216" s="499">
        <v>28</v>
      </c>
      <c r="H1216" s="498">
        <f t="shared" si="162"/>
        <v>0</v>
      </c>
      <c r="K1216" s="498">
        <f t="shared" si="163"/>
        <v>0</v>
      </c>
      <c r="N1216" s="498">
        <f t="shared" si="164"/>
        <v>0</v>
      </c>
      <c r="Q1216" s="487">
        <f t="shared" si="165"/>
        <v>1</v>
      </c>
      <c r="W1216">
        <f t="shared" si="166"/>
        <v>1</v>
      </c>
      <c r="Y1216" s="497">
        <v>1</v>
      </c>
      <c r="Z1216" s="497">
        <v>28</v>
      </c>
      <c r="AA1216" s="491">
        <v>0</v>
      </c>
      <c r="AB1216" s="490">
        <v>1</v>
      </c>
      <c r="AC1216" s="489">
        <v>0</v>
      </c>
      <c r="AD1216" s="488">
        <v>0</v>
      </c>
      <c r="AF1216" t="str">
        <f t="shared" si="167"/>
        <v>SI</v>
      </c>
      <c r="AG1216" t="str">
        <f t="shared" si="168"/>
        <v>NO</v>
      </c>
      <c r="AH1216" t="str">
        <f t="shared" si="169"/>
        <v>SI</v>
      </c>
      <c r="AI1216" t="str">
        <f t="shared" si="170"/>
        <v>NO</v>
      </c>
    </row>
    <row r="1217" spans="6:35" ht="15.75" thickBot="1" x14ac:dyDescent="0.3">
      <c r="F1217" s="499">
        <v>2</v>
      </c>
      <c r="G1217" s="499">
        <v>28</v>
      </c>
      <c r="H1217" s="498">
        <f t="shared" si="162"/>
        <v>0</v>
      </c>
      <c r="K1217" s="498">
        <f t="shared" si="163"/>
        <v>0</v>
      </c>
      <c r="N1217" s="498">
        <f t="shared" si="164"/>
        <v>0</v>
      </c>
      <c r="Q1217" s="487">
        <f t="shared" si="165"/>
        <v>2</v>
      </c>
      <c r="W1217">
        <f t="shared" si="166"/>
        <v>2</v>
      </c>
      <c r="Y1217" s="497">
        <v>2</v>
      </c>
      <c r="Z1217" s="497">
        <v>28</v>
      </c>
      <c r="AA1217" s="491">
        <v>0</v>
      </c>
      <c r="AB1217" s="490">
        <v>2</v>
      </c>
      <c r="AC1217" s="489">
        <v>0</v>
      </c>
      <c r="AD1217" s="488">
        <v>0</v>
      </c>
      <c r="AF1217" t="str">
        <f t="shared" si="167"/>
        <v>SI</v>
      </c>
      <c r="AG1217" t="str">
        <f t="shared" si="168"/>
        <v>NO</v>
      </c>
      <c r="AH1217" t="str">
        <f t="shared" si="169"/>
        <v>SI</v>
      </c>
      <c r="AI1217" t="str">
        <f t="shared" si="170"/>
        <v>NO</v>
      </c>
    </row>
    <row r="1218" spans="6:35" ht="15.75" thickBot="1" x14ac:dyDescent="0.3">
      <c r="F1218" s="499">
        <v>3</v>
      </c>
      <c r="G1218" s="499">
        <v>28</v>
      </c>
      <c r="H1218" s="498">
        <f t="shared" si="162"/>
        <v>0</v>
      </c>
      <c r="K1218" s="498">
        <f t="shared" si="163"/>
        <v>0</v>
      </c>
      <c r="N1218" s="498">
        <f t="shared" si="164"/>
        <v>0</v>
      </c>
      <c r="Q1218" s="487">
        <f t="shared" si="165"/>
        <v>3</v>
      </c>
      <c r="W1218">
        <f t="shared" si="166"/>
        <v>3</v>
      </c>
      <c r="Y1218" s="497">
        <v>3</v>
      </c>
      <c r="Z1218" s="497">
        <v>28</v>
      </c>
      <c r="AA1218" s="491">
        <v>0</v>
      </c>
      <c r="AB1218" s="490">
        <v>3</v>
      </c>
      <c r="AC1218" s="489">
        <v>0</v>
      </c>
      <c r="AD1218" s="488">
        <v>0</v>
      </c>
      <c r="AF1218" t="str">
        <f t="shared" si="167"/>
        <v>SI</v>
      </c>
      <c r="AG1218" t="str">
        <f t="shared" si="168"/>
        <v>NO</v>
      </c>
      <c r="AH1218" t="str">
        <f t="shared" si="169"/>
        <v>SI</v>
      </c>
      <c r="AI1218" t="str">
        <f t="shared" si="170"/>
        <v>NO</v>
      </c>
    </row>
    <row r="1219" spans="6:35" ht="15.75" thickBot="1" x14ac:dyDescent="0.3">
      <c r="F1219" s="499">
        <v>4</v>
      </c>
      <c r="G1219" s="499">
        <v>28</v>
      </c>
      <c r="H1219" s="498">
        <f t="shared" si="162"/>
        <v>0</v>
      </c>
      <c r="K1219" s="498">
        <f t="shared" si="163"/>
        <v>0</v>
      </c>
      <c r="N1219" s="498">
        <f t="shared" si="164"/>
        <v>0</v>
      </c>
      <c r="Q1219" s="487">
        <f t="shared" si="165"/>
        <v>4</v>
      </c>
      <c r="W1219">
        <f t="shared" si="166"/>
        <v>4</v>
      </c>
      <c r="Y1219" s="497">
        <v>4</v>
      </c>
      <c r="Z1219" s="497">
        <v>28</v>
      </c>
      <c r="AA1219" s="491">
        <v>0</v>
      </c>
      <c r="AB1219" s="490">
        <v>0</v>
      </c>
      <c r="AC1219" s="489">
        <v>0</v>
      </c>
      <c r="AD1219" s="488">
        <v>4</v>
      </c>
      <c r="AF1219" t="str">
        <f t="shared" si="167"/>
        <v>SI</v>
      </c>
      <c r="AG1219" t="str">
        <f t="shared" si="168"/>
        <v>SI</v>
      </c>
      <c r="AH1219" t="str">
        <f t="shared" si="169"/>
        <v>SI</v>
      </c>
      <c r="AI1219" t="str">
        <f t="shared" si="170"/>
        <v>SI</v>
      </c>
    </row>
    <row r="1220" spans="6:35" ht="15.75" thickBot="1" x14ac:dyDescent="0.3">
      <c r="F1220" s="499">
        <v>5</v>
      </c>
      <c r="G1220" s="499">
        <v>28</v>
      </c>
      <c r="H1220" s="498">
        <f t="shared" si="162"/>
        <v>0</v>
      </c>
      <c r="K1220" s="498">
        <f t="shared" si="163"/>
        <v>0</v>
      </c>
      <c r="N1220" s="498">
        <f t="shared" si="164"/>
        <v>0</v>
      </c>
      <c r="Q1220" s="487">
        <f t="shared" si="165"/>
        <v>5</v>
      </c>
      <c r="W1220">
        <f t="shared" si="166"/>
        <v>5</v>
      </c>
      <c r="Y1220" s="497">
        <v>5</v>
      </c>
      <c r="Z1220" s="497">
        <v>28</v>
      </c>
      <c r="AA1220" s="491">
        <v>0</v>
      </c>
      <c r="AB1220" s="490">
        <v>0</v>
      </c>
      <c r="AC1220" s="489">
        <v>0</v>
      </c>
      <c r="AD1220" s="488">
        <v>5</v>
      </c>
      <c r="AF1220" t="str">
        <f t="shared" si="167"/>
        <v>SI</v>
      </c>
      <c r="AG1220" t="str">
        <f t="shared" si="168"/>
        <v>SI</v>
      </c>
      <c r="AH1220" t="str">
        <f t="shared" si="169"/>
        <v>SI</v>
      </c>
      <c r="AI1220" t="str">
        <f t="shared" si="170"/>
        <v>SI</v>
      </c>
    </row>
    <row r="1221" spans="6:35" ht="15.75" thickBot="1" x14ac:dyDescent="0.3">
      <c r="F1221" s="499">
        <v>6</v>
      </c>
      <c r="G1221" s="499">
        <v>28</v>
      </c>
      <c r="H1221" s="498">
        <f t="shared" si="162"/>
        <v>0</v>
      </c>
      <c r="K1221" s="498">
        <f t="shared" si="163"/>
        <v>0</v>
      </c>
      <c r="N1221" s="498">
        <f t="shared" si="164"/>
        <v>0</v>
      </c>
      <c r="Q1221" s="487">
        <f t="shared" si="165"/>
        <v>6</v>
      </c>
      <c r="W1221">
        <f t="shared" si="166"/>
        <v>6</v>
      </c>
      <c r="Y1221" s="497">
        <v>6</v>
      </c>
      <c r="Z1221" s="497">
        <v>28</v>
      </c>
      <c r="AA1221" s="491">
        <v>0</v>
      </c>
      <c r="AB1221" s="490">
        <v>0</v>
      </c>
      <c r="AC1221" s="489">
        <v>0</v>
      </c>
      <c r="AD1221" s="488">
        <v>6</v>
      </c>
      <c r="AF1221" t="str">
        <f t="shared" si="167"/>
        <v>SI</v>
      </c>
      <c r="AG1221" t="str">
        <f t="shared" si="168"/>
        <v>SI</v>
      </c>
      <c r="AH1221" t="str">
        <f t="shared" si="169"/>
        <v>SI</v>
      </c>
      <c r="AI1221" t="str">
        <f t="shared" si="170"/>
        <v>SI</v>
      </c>
    </row>
    <row r="1222" spans="6:35" ht="15.75" thickBot="1" x14ac:dyDescent="0.3">
      <c r="F1222" s="499">
        <v>7</v>
      </c>
      <c r="G1222" s="499">
        <v>28</v>
      </c>
      <c r="H1222" s="498">
        <f t="shared" si="162"/>
        <v>0</v>
      </c>
      <c r="K1222" s="498">
        <f t="shared" si="163"/>
        <v>0</v>
      </c>
      <c r="N1222" s="498">
        <f t="shared" si="164"/>
        <v>0</v>
      </c>
      <c r="Q1222" s="487">
        <f t="shared" si="165"/>
        <v>7</v>
      </c>
      <c r="W1222">
        <f t="shared" si="166"/>
        <v>7</v>
      </c>
      <c r="Y1222" s="497">
        <v>7</v>
      </c>
      <c r="Z1222" s="497">
        <v>28</v>
      </c>
      <c r="AA1222" s="491">
        <v>0</v>
      </c>
      <c r="AB1222" s="490">
        <v>0</v>
      </c>
      <c r="AC1222" s="489">
        <v>0</v>
      </c>
      <c r="AD1222" s="488">
        <v>7</v>
      </c>
      <c r="AF1222" t="str">
        <f t="shared" si="167"/>
        <v>SI</v>
      </c>
      <c r="AG1222" t="str">
        <f t="shared" si="168"/>
        <v>SI</v>
      </c>
      <c r="AH1222" t="str">
        <f t="shared" si="169"/>
        <v>SI</v>
      </c>
      <c r="AI1222" t="str">
        <f t="shared" si="170"/>
        <v>SI</v>
      </c>
    </row>
    <row r="1223" spans="6:35" ht="15.75" thickBot="1" x14ac:dyDescent="0.3">
      <c r="F1223" s="499">
        <v>8</v>
      </c>
      <c r="G1223" s="499">
        <v>28</v>
      </c>
      <c r="H1223" s="498">
        <f t="shared" si="162"/>
        <v>0</v>
      </c>
      <c r="K1223" s="498">
        <f t="shared" si="163"/>
        <v>0</v>
      </c>
      <c r="N1223" s="498">
        <f t="shared" si="164"/>
        <v>0</v>
      </c>
      <c r="Q1223" s="487">
        <f t="shared" si="165"/>
        <v>8</v>
      </c>
      <c r="W1223">
        <f t="shared" si="166"/>
        <v>8</v>
      </c>
      <c r="Y1223" s="497">
        <v>8</v>
      </c>
      <c r="Z1223" s="497">
        <v>28</v>
      </c>
      <c r="AA1223" s="491">
        <v>0</v>
      </c>
      <c r="AB1223" s="490">
        <v>0</v>
      </c>
      <c r="AC1223" s="489">
        <v>0</v>
      </c>
      <c r="AD1223" s="488">
        <v>8</v>
      </c>
      <c r="AF1223" t="str">
        <f t="shared" si="167"/>
        <v>SI</v>
      </c>
      <c r="AG1223" t="str">
        <f t="shared" si="168"/>
        <v>SI</v>
      </c>
      <c r="AH1223" t="str">
        <f t="shared" si="169"/>
        <v>SI</v>
      </c>
      <c r="AI1223" t="str">
        <f t="shared" si="170"/>
        <v>SI</v>
      </c>
    </row>
    <row r="1224" spans="6:35" ht="15.75" thickBot="1" x14ac:dyDescent="0.3">
      <c r="F1224" s="499">
        <v>9</v>
      </c>
      <c r="G1224" s="499">
        <v>28</v>
      </c>
      <c r="H1224" s="498">
        <f t="shared" si="162"/>
        <v>0</v>
      </c>
      <c r="K1224" s="498">
        <f t="shared" si="163"/>
        <v>0</v>
      </c>
      <c r="N1224" s="498">
        <f t="shared" si="164"/>
        <v>0</v>
      </c>
      <c r="Q1224" s="487">
        <f t="shared" si="165"/>
        <v>9</v>
      </c>
      <c r="W1224">
        <f t="shared" si="166"/>
        <v>9</v>
      </c>
      <c r="Y1224" s="497">
        <v>9</v>
      </c>
      <c r="Z1224" s="497">
        <v>28</v>
      </c>
      <c r="AA1224" s="491">
        <v>0</v>
      </c>
      <c r="AB1224" s="490">
        <v>0</v>
      </c>
      <c r="AC1224" s="489">
        <v>0</v>
      </c>
      <c r="AD1224" s="488">
        <v>9</v>
      </c>
      <c r="AF1224" t="str">
        <f t="shared" si="167"/>
        <v>SI</v>
      </c>
      <c r="AG1224" t="str">
        <f t="shared" si="168"/>
        <v>SI</v>
      </c>
      <c r="AH1224" t="str">
        <f t="shared" si="169"/>
        <v>SI</v>
      </c>
      <c r="AI1224" t="str">
        <f t="shared" si="170"/>
        <v>SI</v>
      </c>
    </row>
    <row r="1225" spans="6:35" ht="15.75" thickBot="1" x14ac:dyDescent="0.3">
      <c r="F1225" s="499">
        <v>10</v>
      </c>
      <c r="G1225" s="499">
        <v>28</v>
      </c>
      <c r="H1225" s="498">
        <f t="shared" si="162"/>
        <v>0</v>
      </c>
      <c r="K1225" s="498">
        <f t="shared" si="163"/>
        <v>0</v>
      </c>
      <c r="N1225" s="498">
        <f t="shared" si="164"/>
        <v>0</v>
      </c>
      <c r="Q1225" s="487">
        <f t="shared" si="165"/>
        <v>10</v>
      </c>
      <c r="W1225">
        <f t="shared" si="166"/>
        <v>10</v>
      </c>
      <c r="Y1225" s="497">
        <v>10</v>
      </c>
      <c r="Z1225" s="497">
        <v>28</v>
      </c>
      <c r="AA1225" s="491">
        <v>0</v>
      </c>
      <c r="AB1225" s="490">
        <v>0</v>
      </c>
      <c r="AC1225" s="489">
        <v>0</v>
      </c>
      <c r="AD1225" s="488">
        <v>10</v>
      </c>
      <c r="AF1225" t="str">
        <f t="shared" si="167"/>
        <v>SI</v>
      </c>
      <c r="AG1225" t="str">
        <f t="shared" si="168"/>
        <v>SI</v>
      </c>
      <c r="AH1225" t="str">
        <f t="shared" si="169"/>
        <v>SI</v>
      </c>
      <c r="AI1225" t="str">
        <f t="shared" si="170"/>
        <v>SI</v>
      </c>
    </row>
    <row r="1226" spans="6:35" ht="15.75" thickBot="1" x14ac:dyDescent="0.3">
      <c r="F1226" s="499">
        <v>11</v>
      </c>
      <c r="G1226" s="499">
        <v>28</v>
      </c>
      <c r="H1226" s="498">
        <f t="shared" si="162"/>
        <v>0</v>
      </c>
      <c r="K1226" s="498">
        <f t="shared" si="163"/>
        <v>0</v>
      </c>
      <c r="N1226" s="498">
        <f t="shared" si="164"/>
        <v>0</v>
      </c>
      <c r="Q1226" s="487">
        <f t="shared" si="165"/>
        <v>11</v>
      </c>
      <c r="W1226">
        <f t="shared" si="166"/>
        <v>11</v>
      </c>
      <c r="Y1226" s="497">
        <v>11</v>
      </c>
      <c r="Z1226" s="497">
        <v>28</v>
      </c>
      <c r="AA1226" s="491">
        <v>0</v>
      </c>
      <c r="AB1226" s="490">
        <v>0</v>
      </c>
      <c r="AC1226" s="489">
        <v>0</v>
      </c>
      <c r="AD1226" s="488">
        <v>11</v>
      </c>
      <c r="AF1226" t="str">
        <f t="shared" si="167"/>
        <v>SI</v>
      </c>
      <c r="AG1226" t="str">
        <f t="shared" si="168"/>
        <v>SI</v>
      </c>
      <c r="AH1226" t="str">
        <f t="shared" si="169"/>
        <v>SI</v>
      </c>
      <c r="AI1226" t="str">
        <f t="shared" si="170"/>
        <v>SI</v>
      </c>
    </row>
    <row r="1227" spans="6:35" ht="15.75" thickBot="1" x14ac:dyDescent="0.3">
      <c r="F1227" s="499">
        <v>12</v>
      </c>
      <c r="G1227" s="499">
        <v>28</v>
      </c>
      <c r="H1227" s="498">
        <f t="shared" ref="H1227:H1290" si="171">IF(G1227&lt;3,
IF(G1227+F1227&lt;=3,F1227,3-G1227),
0)</f>
        <v>0</v>
      </c>
      <c r="K1227" s="498">
        <f t="shared" ref="K1227:K1290" si="172">IF(AND(G1227&gt;=3,G1227&lt;15),
IF(G1227+F1227&lt;=15,F1227,15-G1227),
IF(AND(G1227&lt;3,G1227+F1227&gt;3),IF(F1227-H1227&lt;=12,F1227-H1227,12),0) )</f>
        <v>0</v>
      </c>
      <c r="N1227" s="498">
        <f t="shared" ref="N1227:N1290" si="173">IF(AND(G1227&gt;=15,G1227&lt;20),
IF(G1227+F1227&lt;=20,F1227,20-G1227),
IF(AND(G1227&lt;15,G1227+F1227&gt;15),       IF((F1227-H1227-K1227)&lt;=5,   F1227-H1227-K1227,5    ),0)  )</f>
        <v>0</v>
      </c>
      <c r="Q1227" s="487">
        <f t="shared" ref="Q1227:Q1290" si="174">IF(AND(G1227&gt;=20),
IF(F1227&gt;30,30,F1227),
IF(AND(G1227&lt;20,G1227+F1227&gt;20),IF((F1227-H1227-K1227-N1227)&gt;=(30-H1227-K1227-N1227),30-H1227-K1227-N1227,F1227-H1227-K1227-N1227),0))</f>
        <v>12</v>
      </c>
      <c r="W1227">
        <f t="shared" ref="W1227:W1290" si="175">SUM(H1227+K1227+N1227+Q1227)</f>
        <v>12</v>
      </c>
      <c r="Y1227" s="497">
        <v>12</v>
      </c>
      <c r="Z1227" s="497">
        <v>28</v>
      </c>
      <c r="AA1227" s="491">
        <v>0</v>
      </c>
      <c r="AB1227" s="490">
        <v>0</v>
      </c>
      <c r="AC1227" s="489">
        <v>0</v>
      </c>
      <c r="AD1227" s="488">
        <v>12</v>
      </c>
      <c r="AF1227" t="str">
        <f t="shared" ref="AF1227:AF1290" si="176">IF(AA1227=H1227,"SI","NO")</f>
        <v>SI</v>
      </c>
      <c r="AG1227" t="str">
        <f t="shared" ref="AG1227:AG1290" si="177">IF(K1227=AB1227,"SI","NO")</f>
        <v>SI</v>
      </c>
      <c r="AH1227" t="str">
        <f t="shared" ref="AH1227:AH1290" si="178">IF(N1227=AC1227,"SI","NO")</f>
        <v>SI</v>
      </c>
      <c r="AI1227" t="str">
        <f t="shared" ref="AI1227:AI1290" si="179">IF(Q1227=AD1227,"SI","NO")</f>
        <v>SI</v>
      </c>
    </row>
    <row r="1228" spans="6:35" ht="15.75" thickBot="1" x14ac:dyDescent="0.3">
      <c r="F1228" s="499">
        <v>13</v>
      </c>
      <c r="G1228" s="499">
        <v>28</v>
      </c>
      <c r="H1228" s="498">
        <f t="shared" si="171"/>
        <v>0</v>
      </c>
      <c r="K1228" s="498">
        <f t="shared" si="172"/>
        <v>0</v>
      </c>
      <c r="N1228" s="498">
        <f t="shared" si="173"/>
        <v>0</v>
      </c>
      <c r="Q1228" s="487">
        <f t="shared" si="174"/>
        <v>13</v>
      </c>
      <c r="W1228">
        <f t="shared" si="175"/>
        <v>13</v>
      </c>
      <c r="Y1228" s="497">
        <v>13</v>
      </c>
      <c r="Z1228" s="497">
        <v>28</v>
      </c>
      <c r="AA1228" s="491">
        <v>0</v>
      </c>
      <c r="AB1228" s="490">
        <v>0</v>
      </c>
      <c r="AC1228" s="489">
        <v>0</v>
      </c>
      <c r="AD1228" s="488">
        <v>13</v>
      </c>
      <c r="AF1228" t="str">
        <f t="shared" si="176"/>
        <v>SI</v>
      </c>
      <c r="AG1228" t="str">
        <f t="shared" si="177"/>
        <v>SI</v>
      </c>
      <c r="AH1228" t="str">
        <f t="shared" si="178"/>
        <v>SI</v>
      </c>
      <c r="AI1228" t="str">
        <f t="shared" si="179"/>
        <v>SI</v>
      </c>
    </row>
    <row r="1229" spans="6:35" ht="15.75" thickBot="1" x14ac:dyDescent="0.3">
      <c r="F1229" s="499">
        <v>14</v>
      </c>
      <c r="G1229" s="499">
        <v>28</v>
      </c>
      <c r="H1229" s="498">
        <f t="shared" si="171"/>
        <v>0</v>
      </c>
      <c r="K1229" s="498">
        <f t="shared" si="172"/>
        <v>0</v>
      </c>
      <c r="N1229" s="498">
        <f t="shared" si="173"/>
        <v>0</v>
      </c>
      <c r="Q1229" s="487">
        <f t="shared" si="174"/>
        <v>14</v>
      </c>
      <c r="W1229">
        <f t="shared" si="175"/>
        <v>14</v>
      </c>
      <c r="Y1229" s="497">
        <v>14</v>
      </c>
      <c r="Z1229" s="497">
        <v>28</v>
      </c>
      <c r="AA1229" s="491">
        <v>0</v>
      </c>
      <c r="AB1229" s="490">
        <v>0</v>
      </c>
      <c r="AC1229" s="489">
        <v>0</v>
      </c>
      <c r="AD1229" s="488">
        <v>14</v>
      </c>
      <c r="AF1229" t="str">
        <f t="shared" si="176"/>
        <v>SI</v>
      </c>
      <c r="AG1229" t="str">
        <f t="shared" si="177"/>
        <v>SI</v>
      </c>
      <c r="AH1229" t="str">
        <f t="shared" si="178"/>
        <v>SI</v>
      </c>
      <c r="AI1229" t="str">
        <f t="shared" si="179"/>
        <v>SI</v>
      </c>
    </row>
    <row r="1230" spans="6:35" ht="15.75" thickBot="1" x14ac:dyDescent="0.3">
      <c r="F1230" s="499">
        <v>15</v>
      </c>
      <c r="G1230" s="499">
        <v>28</v>
      </c>
      <c r="H1230" s="498">
        <f t="shared" si="171"/>
        <v>0</v>
      </c>
      <c r="K1230" s="498">
        <f t="shared" si="172"/>
        <v>0</v>
      </c>
      <c r="N1230" s="498">
        <f t="shared" si="173"/>
        <v>0</v>
      </c>
      <c r="Q1230" s="487">
        <f t="shared" si="174"/>
        <v>15</v>
      </c>
      <c r="W1230">
        <f t="shared" si="175"/>
        <v>15</v>
      </c>
      <c r="Y1230" s="497">
        <v>15</v>
      </c>
      <c r="Z1230" s="497">
        <v>28</v>
      </c>
      <c r="AA1230" s="491">
        <v>0</v>
      </c>
      <c r="AB1230" s="490">
        <v>0</v>
      </c>
      <c r="AC1230" s="489">
        <v>0</v>
      </c>
      <c r="AD1230" s="488">
        <v>15</v>
      </c>
      <c r="AF1230" t="str">
        <f t="shared" si="176"/>
        <v>SI</v>
      </c>
      <c r="AG1230" t="str">
        <f t="shared" si="177"/>
        <v>SI</v>
      </c>
      <c r="AH1230" t="str">
        <f t="shared" si="178"/>
        <v>SI</v>
      </c>
      <c r="AI1230" t="str">
        <f t="shared" si="179"/>
        <v>SI</v>
      </c>
    </row>
    <row r="1231" spans="6:35" ht="15.75" thickBot="1" x14ac:dyDescent="0.3">
      <c r="F1231" s="499">
        <v>16</v>
      </c>
      <c r="G1231" s="499">
        <v>28</v>
      </c>
      <c r="H1231" s="498">
        <f t="shared" si="171"/>
        <v>0</v>
      </c>
      <c r="K1231" s="498">
        <f t="shared" si="172"/>
        <v>0</v>
      </c>
      <c r="N1231" s="498">
        <f t="shared" si="173"/>
        <v>0</v>
      </c>
      <c r="Q1231" s="487">
        <f t="shared" si="174"/>
        <v>16</v>
      </c>
      <c r="W1231">
        <f t="shared" si="175"/>
        <v>16</v>
      </c>
      <c r="Y1231" s="497">
        <v>16</v>
      </c>
      <c r="Z1231" s="497">
        <v>28</v>
      </c>
      <c r="AA1231" s="491">
        <v>0</v>
      </c>
      <c r="AB1231" s="490">
        <v>0</v>
      </c>
      <c r="AC1231" s="489">
        <v>0</v>
      </c>
      <c r="AD1231" s="488">
        <v>16</v>
      </c>
      <c r="AF1231" t="str">
        <f t="shared" si="176"/>
        <v>SI</v>
      </c>
      <c r="AG1231" t="str">
        <f t="shared" si="177"/>
        <v>SI</v>
      </c>
      <c r="AH1231" t="str">
        <f t="shared" si="178"/>
        <v>SI</v>
      </c>
      <c r="AI1231" t="str">
        <f t="shared" si="179"/>
        <v>SI</v>
      </c>
    </row>
    <row r="1232" spans="6:35" ht="15.75" thickBot="1" x14ac:dyDescent="0.3">
      <c r="F1232" s="499">
        <v>17</v>
      </c>
      <c r="G1232" s="499">
        <v>28</v>
      </c>
      <c r="H1232" s="498">
        <f t="shared" si="171"/>
        <v>0</v>
      </c>
      <c r="K1232" s="498">
        <f t="shared" si="172"/>
        <v>0</v>
      </c>
      <c r="N1232" s="498">
        <f t="shared" si="173"/>
        <v>0</v>
      </c>
      <c r="Q1232" s="487">
        <f t="shared" si="174"/>
        <v>17</v>
      </c>
      <c r="W1232">
        <f t="shared" si="175"/>
        <v>17</v>
      </c>
      <c r="Y1232" s="497">
        <v>17</v>
      </c>
      <c r="Z1232" s="497">
        <v>28</v>
      </c>
      <c r="AA1232" s="491">
        <v>0</v>
      </c>
      <c r="AB1232" s="490">
        <v>0</v>
      </c>
      <c r="AC1232" s="489">
        <v>0</v>
      </c>
      <c r="AD1232" s="488">
        <v>17</v>
      </c>
      <c r="AF1232" t="str">
        <f t="shared" si="176"/>
        <v>SI</v>
      </c>
      <c r="AG1232" t="str">
        <f t="shared" si="177"/>
        <v>SI</v>
      </c>
      <c r="AH1232" t="str">
        <f t="shared" si="178"/>
        <v>SI</v>
      </c>
      <c r="AI1232" t="str">
        <f t="shared" si="179"/>
        <v>SI</v>
      </c>
    </row>
    <row r="1233" spans="6:35" ht="15.75" thickBot="1" x14ac:dyDescent="0.3">
      <c r="F1233" s="499">
        <v>18</v>
      </c>
      <c r="G1233" s="499">
        <v>28</v>
      </c>
      <c r="H1233" s="498">
        <f t="shared" si="171"/>
        <v>0</v>
      </c>
      <c r="K1233" s="498">
        <f t="shared" si="172"/>
        <v>0</v>
      </c>
      <c r="N1233" s="498">
        <f t="shared" si="173"/>
        <v>0</v>
      </c>
      <c r="Q1233" s="487">
        <f t="shared" si="174"/>
        <v>18</v>
      </c>
      <c r="W1233">
        <f t="shared" si="175"/>
        <v>18</v>
      </c>
      <c r="Y1233" s="497">
        <v>18</v>
      </c>
      <c r="Z1233" s="497">
        <v>28</v>
      </c>
      <c r="AA1233" s="491">
        <v>0</v>
      </c>
      <c r="AB1233" s="490">
        <v>0</v>
      </c>
      <c r="AC1233" s="489">
        <v>0</v>
      </c>
      <c r="AD1233" s="488">
        <v>18</v>
      </c>
      <c r="AF1233" t="str">
        <f t="shared" si="176"/>
        <v>SI</v>
      </c>
      <c r="AG1233" t="str">
        <f t="shared" si="177"/>
        <v>SI</v>
      </c>
      <c r="AH1233" t="str">
        <f t="shared" si="178"/>
        <v>SI</v>
      </c>
      <c r="AI1233" t="str">
        <f t="shared" si="179"/>
        <v>SI</v>
      </c>
    </row>
    <row r="1234" spans="6:35" ht="15.75" thickBot="1" x14ac:dyDescent="0.3">
      <c r="F1234" s="499">
        <v>19</v>
      </c>
      <c r="G1234" s="499">
        <v>28</v>
      </c>
      <c r="H1234" s="498">
        <f t="shared" si="171"/>
        <v>0</v>
      </c>
      <c r="K1234" s="498">
        <f t="shared" si="172"/>
        <v>0</v>
      </c>
      <c r="N1234" s="498">
        <f t="shared" si="173"/>
        <v>0</v>
      </c>
      <c r="Q1234" s="487">
        <f t="shared" si="174"/>
        <v>19</v>
      </c>
      <c r="W1234">
        <f t="shared" si="175"/>
        <v>19</v>
      </c>
      <c r="Y1234" s="497">
        <v>19</v>
      </c>
      <c r="Z1234" s="497">
        <v>28</v>
      </c>
      <c r="AA1234" s="491">
        <v>0</v>
      </c>
      <c r="AB1234" s="490">
        <v>0</v>
      </c>
      <c r="AC1234" s="489">
        <v>0</v>
      </c>
      <c r="AD1234" s="488">
        <v>19</v>
      </c>
      <c r="AF1234" t="str">
        <f t="shared" si="176"/>
        <v>SI</v>
      </c>
      <c r="AG1234" t="str">
        <f t="shared" si="177"/>
        <v>SI</v>
      </c>
      <c r="AH1234" t="str">
        <f t="shared" si="178"/>
        <v>SI</v>
      </c>
      <c r="AI1234" t="str">
        <f t="shared" si="179"/>
        <v>SI</v>
      </c>
    </row>
    <row r="1235" spans="6:35" ht="15.75" thickBot="1" x14ac:dyDescent="0.3">
      <c r="F1235" s="499">
        <v>20</v>
      </c>
      <c r="G1235" s="499">
        <v>28</v>
      </c>
      <c r="H1235" s="498">
        <f t="shared" si="171"/>
        <v>0</v>
      </c>
      <c r="K1235" s="498">
        <f t="shared" si="172"/>
        <v>0</v>
      </c>
      <c r="N1235" s="498">
        <f t="shared" si="173"/>
        <v>0</v>
      </c>
      <c r="Q1235" s="487">
        <f t="shared" si="174"/>
        <v>20</v>
      </c>
      <c r="W1235">
        <f t="shared" si="175"/>
        <v>20</v>
      </c>
      <c r="Y1235" s="497">
        <v>20</v>
      </c>
      <c r="Z1235" s="497">
        <v>28</v>
      </c>
      <c r="AA1235" s="491">
        <v>0</v>
      </c>
      <c r="AB1235" s="490">
        <v>0</v>
      </c>
      <c r="AC1235" s="489">
        <v>0</v>
      </c>
      <c r="AD1235" s="488">
        <v>20</v>
      </c>
      <c r="AF1235" t="str">
        <f t="shared" si="176"/>
        <v>SI</v>
      </c>
      <c r="AG1235" t="str">
        <f t="shared" si="177"/>
        <v>SI</v>
      </c>
      <c r="AH1235" t="str">
        <f t="shared" si="178"/>
        <v>SI</v>
      </c>
      <c r="AI1235" t="str">
        <f t="shared" si="179"/>
        <v>SI</v>
      </c>
    </row>
    <row r="1236" spans="6:35" ht="15.75" thickBot="1" x14ac:dyDescent="0.3">
      <c r="F1236" s="499">
        <v>21</v>
      </c>
      <c r="G1236" s="499">
        <v>28</v>
      </c>
      <c r="H1236" s="498">
        <f t="shared" si="171"/>
        <v>0</v>
      </c>
      <c r="K1236" s="498">
        <f t="shared" si="172"/>
        <v>0</v>
      </c>
      <c r="N1236" s="498">
        <f t="shared" si="173"/>
        <v>0</v>
      </c>
      <c r="Q1236" s="487">
        <f t="shared" si="174"/>
        <v>21</v>
      </c>
      <c r="W1236">
        <f t="shared" si="175"/>
        <v>21</v>
      </c>
      <c r="Y1236" s="497">
        <v>21</v>
      </c>
      <c r="Z1236" s="497">
        <v>28</v>
      </c>
      <c r="AA1236" s="491">
        <v>0</v>
      </c>
      <c r="AB1236" s="490">
        <v>0</v>
      </c>
      <c r="AC1236" s="489">
        <v>0</v>
      </c>
      <c r="AD1236" s="488">
        <v>21</v>
      </c>
      <c r="AF1236" t="str">
        <f t="shared" si="176"/>
        <v>SI</v>
      </c>
      <c r="AG1236" t="str">
        <f t="shared" si="177"/>
        <v>SI</v>
      </c>
      <c r="AH1236" t="str">
        <f t="shared" si="178"/>
        <v>SI</v>
      </c>
      <c r="AI1236" t="str">
        <f t="shared" si="179"/>
        <v>SI</v>
      </c>
    </row>
    <row r="1237" spans="6:35" ht="15.75" thickBot="1" x14ac:dyDescent="0.3">
      <c r="F1237" s="499">
        <v>22</v>
      </c>
      <c r="G1237" s="499">
        <v>28</v>
      </c>
      <c r="H1237" s="498">
        <f t="shared" si="171"/>
        <v>0</v>
      </c>
      <c r="K1237" s="498">
        <f t="shared" si="172"/>
        <v>0</v>
      </c>
      <c r="N1237" s="498">
        <f t="shared" si="173"/>
        <v>0</v>
      </c>
      <c r="Q1237" s="487">
        <f t="shared" si="174"/>
        <v>22</v>
      </c>
      <c r="W1237">
        <f t="shared" si="175"/>
        <v>22</v>
      </c>
      <c r="Y1237" s="497">
        <v>22</v>
      </c>
      <c r="Z1237" s="497">
        <v>28</v>
      </c>
      <c r="AA1237" s="491">
        <v>0</v>
      </c>
      <c r="AB1237" s="490">
        <v>0</v>
      </c>
      <c r="AC1237" s="489">
        <v>0</v>
      </c>
      <c r="AD1237" s="488">
        <v>22</v>
      </c>
      <c r="AF1237" t="str">
        <f t="shared" si="176"/>
        <v>SI</v>
      </c>
      <c r="AG1237" t="str">
        <f t="shared" si="177"/>
        <v>SI</v>
      </c>
      <c r="AH1237" t="str">
        <f t="shared" si="178"/>
        <v>SI</v>
      </c>
      <c r="AI1237" t="str">
        <f t="shared" si="179"/>
        <v>SI</v>
      </c>
    </row>
    <row r="1238" spans="6:35" ht="15.75" thickBot="1" x14ac:dyDescent="0.3">
      <c r="F1238" s="499">
        <v>23</v>
      </c>
      <c r="G1238" s="499">
        <v>28</v>
      </c>
      <c r="H1238" s="498">
        <f t="shared" si="171"/>
        <v>0</v>
      </c>
      <c r="K1238" s="498">
        <f t="shared" si="172"/>
        <v>0</v>
      </c>
      <c r="N1238" s="498">
        <f t="shared" si="173"/>
        <v>0</v>
      </c>
      <c r="Q1238" s="487">
        <f t="shared" si="174"/>
        <v>23</v>
      </c>
      <c r="W1238">
        <f t="shared" si="175"/>
        <v>23</v>
      </c>
      <c r="Y1238" s="497">
        <v>23</v>
      </c>
      <c r="Z1238" s="497">
        <v>28</v>
      </c>
      <c r="AA1238" s="491">
        <v>0</v>
      </c>
      <c r="AB1238" s="490">
        <v>0</v>
      </c>
      <c r="AC1238" s="489">
        <v>0</v>
      </c>
      <c r="AD1238" s="488">
        <v>23</v>
      </c>
      <c r="AF1238" t="str">
        <f t="shared" si="176"/>
        <v>SI</v>
      </c>
      <c r="AG1238" t="str">
        <f t="shared" si="177"/>
        <v>SI</v>
      </c>
      <c r="AH1238" t="str">
        <f t="shared" si="178"/>
        <v>SI</v>
      </c>
      <c r="AI1238" t="str">
        <f t="shared" si="179"/>
        <v>SI</v>
      </c>
    </row>
    <row r="1239" spans="6:35" ht="15.75" thickBot="1" x14ac:dyDescent="0.3">
      <c r="F1239" s="499">
        <v>24</v>
      </c>
      <c r="G1239" s="499">
        <v>28</v>
      </c>
      <c r="H1239" s="498">
        <f t="shared" si="171"/>
        <v>0</v>
      </c>
      <c r="K1239" s="498">
        <f t="shared" si="172"/>
        <v>0</v>
      </c>
      <c r="N1239" s="498">
        <f t="shared" si="173"/>
        <v>0</v>
      </c>
      <c r="Q1239" s="487">
        <f t="shared" si="174"/>
        <v>24</v>
      </c>
      <c r="W1239">
        <f t="shared" si="175"/>
        <v>24</v>
      </c>
      <c r="Y1239" s="497">
        <v>24</v>
      </c>
      <c r="Z1239" s="497">
        <v>28</v>
      </c>
      <c r="AA1239" s="491">
        <v>0</v>
      </c>
      <c r="AB1239" s="490">
        <v>0</v>
      </c>
      <c r="AC1239" s="489">
        <v>0</v>
      </c>
      <c r="AD1239" s="488">
        <v>24</v>
      </c>
      <c r="AF1239" t="str">
        <f t="shared" si="176"/>
        <v>SI</v>
      </c>
      <c r="AG1239" t="str">
        <f t="shared" si="177"/>
        <v>SI</v>
      </c>
      <c r="AH1239" t="str">
        <f t="shared" si="178"/>
        <v>SI</v>
      </c>
      <c r="AI1239" t="str">
        <f t="shared" si="179"/>
        <v>SI</v>
      </c>
    </row>
    <row r="1240" spans="6:35" ht="15.75" thickBot="1" x14ac:dyDescent="0.3">
      <c r="F1240" s="499">
        <v>25</v>
      </c>
      <c r="G1240" s="499">
        <v>28</v>
      </c>
      <c r="H1240" s="498">
        <f t="shared" si="171"/>
        <v>0</v>
      </c>
      <c r="K1240" s="498">
        <f t="shared" si="172"/>
        <v>0</v>
      </c>
      <c r="N1240" s="498">
        <f t="shared" si="173"/>
        <v>0</v>
      </c>
      <c r="Q1240" s="487">
        <f t="shared" si="174"/>
        <v>25</v>
      </c>
      <c r="W1240">
        <f t="shared" si="175"/>
        <v>25</v>
      </c>
      <c r="Y1240" s="497">
        <v>25</v>
      </c>
      <c r="Z1240" s="497">
        <v>28</v>
      </c>
      <c r="AA1240" s="491">
        <v>0</v>
      </c>
      <c r="AB1240" s="490">
        <v>0</v>
      </c>
      <c r="AC1240" s="489">
        <v>0</v>
      </c>
      <c r="AD1240" s="488">
        <v>25</v>
      </c>
      <c r="AF1240" t="str">
        <f t="shared" si="176"/>
        <v>SI</v>
      </c>
      <c r="AG1240" t="str">
        <f t="shared" si="177"/>
        <v>SI</v>
      </c>
      <c r="AH1240" t="str">
        <f t="shared" si="178"/>
        <v>SI</v>
      </c>
      <c r="AI1240" t="str">
        <f t="shared" si="179"/>
        <v>SI</v>
      </c>
    </row>
    <row r="1241" spans="6:35" ht="15.75" thickBot="1" x14ac:dyDescent="0.3">
      <c r="F1241" s="499">
        <v>26</v>
      </c>
      <c r="G1241" s="499">
        <v>28</v>
      </c>
      <c r="H1241" s="498">
        <f t="shared" si="171"/>
        <v>0</v>
      </c>
      <c r="K1241" s="498">
        <f t="shared" si="172"/>
        <v>0</v>
      </c>
      <c r="N1241" s="498">
        <f t="shared" si="173"/>
        <v>0</v>
      </c>
      <c r="Q1241" s="487">
        <f t="shared" si="174"/>
        <v>26</v>
      </c>
      <c r="W1241">
        <f t="shared" si="175"/>
        <v>26</v>
      </c>
      <c r="Y1241" s="497">
        <v>26</v>
      </c>
      <c r="Z1241" s="497">
        <v>28</v>
      </c>
      <c r="AA1241" s="491">
        <v>0</v>
      </c>
      <c r="AB1241" s="490">
        <v>0</v>
      </c>
      <c r="AC1241" s="489">
        <v>0</v>
      </c>
      <c r="AD1241" s="488">
        <v>26</v>
      </c>
      <c r="AF1241" t="str">
        <f t="shared" si="176"/>
        <v>SI</v>
      </c>
      <c r="AG1241" t="str">
        <f t="shared" si="177"/>
        <v>SI</v>
      </c>
      <c r="AH1241" t="str">
        <f t="shared" si="178"/>
        <v>SI</v>
      </c>
      <c r="AI1241" t="str">
        <f t="shared" si="179"/>
        <v>SI</v>
      </c>
    </row>
    <row r="1242" spans="6:35" ht="15.75" thickBot="1" x14ac:dyDescent="0.3">
      <c r="F1242" s="499">
        <v>27</v>
      </c>
      <c r="G1242" s="499">
        <v>28</v>
      </c>
      <c r="H1242" s="498">
        <f t="shared" si="171"/>
        <v>0</v>
      </c>
      <c r="K1242" s="498">
        <f t="shared" si="172"/>
        <v>0</v>
      </c>
      <c r="N1242" s="498">
        <f t="shared" si="173"/>
        <v>0</v>
      </c>
      <c r="Q1242" s="487">
        <f t="shared" si="174"/>
        <v>27</v>
      </c>
      <c r="W1242">
        <f t="shared" si="175"/>
        <v>27</v>
      </c>
      <c r="Y1242" s="497">
        <v>27</v>
      </c>
      <c r="Z1242" s="497">
        <v>28</v>
      </c>
      <c r="AA1242" s="491">
        <v>0</v>
      </c>
      <c r="AB1242" s="490">
        <v>0</v>
      </c>
      <c r="AC1242" s="489">
        <v>0</v>
      </c>
      <c r="AD1242" s="488">
        <v>27</v>
      </c>
      <c r="AF1242" t="str">
        <f t="shared" si="176"/>
        <v>SI</v>
      </c>
      <c r="AG1242" t="str">
        <f t="shared" si="177"/>
        <v>SI</v>
      </c>
      <c r="AH1242" t="str">
        <f t="shared" si="178"/>
        <v>SI</v>
      </c>
      <c r="AI1242" t="str">
        <f t="shared" si="179"/>
        <v>SI</v>
      </c>
    </row>
    <row r="1243" spans="6:35" ht="15.75" thickBot="1" x14ac:dyDescent="0.3">
      <c r="F1243" s="499">
        <v>28</v>
      </c>
      <c r="G1243" s="499">
        <v>28</v>
      </c>
      <c r="H1243" s="498">
        <f t="shared" si="171"/>
        <v>0</v>
      </c>
      <c r="K1243" s="498">
        <f t="shared" si="172"/>
        <v>0</v>
      </c>
      <c r="N1243" s="498">
        <f t="shared" si="173"/>
        <v>0</v>
      </c>
      <c r="Q1243" s="487">
        <f t="shared" si="174"/>
        <v>28</v>
      </c>
      <c r="W1243">
        <f t="shared" si="175"/>
        <v>28</v>
      </c>
      <c r="Y1243" s="497">
        <v>28</v>
      </c>
      <c r="Z1243" s="497">
        <v>28</v>
      </c>
      <c r="AA1243" s="491">
        <v>0</v>
      </c>
      <c r="AB1243" s="490">
        <v>0</v>
      </c>
      <c r="AC1243" s="489">
        <v>0</v>
      </c>
      <c r="AD1243" s="488">
        <v>28</v>
      </c>
      <c r="AF1243" t="str">
        <f t="shared" si="176"/>
        <v>SI</v>
      </c>
      <c r="AG1243" t="str">
        <f t="shared" si="177"/>
        <v>SI</v>
      </c>
      <c r="AH1243" t="str">
        <f t="shared" si="178"/>
        <v>SI</v>
      </c>
      <c r="AI1243" t="str">
        <f t="shared" si="179"/>
        <v>SI</v>
      </c>
    </row>
    <row r="1244" spans="6:35" ht="15.75" thickBot="1" x14ac:dyDescent="0.3">
      <c r="F1244" s="499">
        <v>29</v>
      </c>
      <c r="G1244" s="499">
        <v>28</v>
      </c>
      <c r="H1244" s="498">
        <f t="shared" si="171"/>
        <v>0</v>
      </c>
      <c r="K1244" s="498">
        <f t="shared" si="172"/>
        <v>0</v>
      </c>
      <c r="N1244" s="498">
        <f t="shared" si="173"/>
        <v>0</v>
      </c>
      <c r="Q1244" s="487">
        <f t="shared" si="174"/>
        <v>29</v>
      </c>
      <c r="W1244">
        <f t="shared" si="175"/>
        <v>29</v>
      </c>
      <c r="Y1244" s="497">
        <v>29</v>
      </c>
      <c r="Z1244" s="497">
        <v>28</v>
      </c>
      <c r="AA1244" s="491">
        <v>0</v>
      </c>
      <c r="AB1244" s="490">
        <v>0</v>
      </c>
      <c r="AC1244" s="489">
        <v>0</v>
      </c>
      <c r="AD1244" s="488">
        <v>29</v>
      </c>
      <c r="AF1244" t="str">
        <f t="shared" si="176"/>
        <v>SI</v>
      </c>
      <c r="AG1244" t="str">
        <f t="shared" si="177"/>
        <v>SI</v>
      </c>
      <c r="AH1244" t="str">
        <f t="shared" si="178"/>
        <v>SI</v>
      </c>
      <c r="AI1244" t="str">
        <f t="shared" si="179"/>
        <v>SI</v>
      </c>
    </row>
    <row r="1245" spans="6:35" ht="15.75" thickBot="1" x14ac:dyDescent="0.3">
      <c r="F1245" s="499">
        <v>30</v>
      </c>
      <c r="G1245" s="499">
        <v>28</v>
      </c>
      <c r="H1245" s="498">
        <f t="shared" si="171"/>
        <v>0</v>
      </c>
      <c r="K1245" s="498">
        <f t="shared" si="172"/>
        <v>0</v>
      </c>
      <c r="N1245" s="498">
        <f t="shared" si="173"/>
        <v>0</v>
      </c>
      <c r="Q1245" s="487">
        <f t="shared" si="174"/>
        <v>30</v>
      </c>
      <c r="W1245">
        <f t="shared" si="175"/>
        <v>30</v>
      </c>
      <c r="Y1245" s="497">
        <v>30</v>
      </c>
      <c r="Z1245" s="497">
        <v>28</v>
      </c>
      <c r="AA1245" s="491">
        <v>0</v>
      </c>
      <c r="AB1245" s="490">
        <v>0</v>
      </c>
      <c r="AC1245" s="489">
        <v>0</v>
      </c>
      <c r="AD1245" s="488">
        <v>30</v>
      </c>
      <c r="AF1245" t="str">
        <f t="shared" si="176"/>
        <v>SI</v>
      </c>
      <c r="AG1245" t="str">
        <f t="shared" si="177"/>
        <v>SI</v>
      </c>
      <c r="AH1245" t="str">
        <f t="shared" si="178"/>
        <v>SI</v>
      </c>
      <c r="AI1245" t="str">
        <f t="shared" si="179"/>
        <v>SI</v>
      </c>
    </row>
    <row r="1246" spans="6:35" ht="15.75" thickBot="1" x14ac:dyDescent="0.3">
      <c r="F1246" s="499">
        <v>31</v>
      </c>
      <c r="G1246" s="499">
        <v>28</v>
      </c>
      <c r="H1246" s="498">
        <f t="shared" si="171"/>
        <v>0</v>
      </c>
      <c r="K1246" s="498">
        <f t="shared" si="172"/>
        <v>0</v>
      </c>
      <c r="N1246" s="498">
        <f t="shared" si="173"/>
        <v>0</v>
      </c>
      <c r="Q1246" s="487">
        <f t="shared" si="174"/>
        <v>30</v>
      </c>
      <c r="W1246">
        <f t="shared" si="175"/>
        <v>30</v>
      </c>
      <c r="Y1246" s="497">
        <v>31</v>
      </c>
      <c r="Z1246" s="497">
        <v>28</v>
      </c>
      <c r="AA1246" s="491">
        <v>0</v>
      </c>
      <c r="AB1246" s="490">
        <v>0</v>
      </c>
      <c r="AC1246" s="489">
        <v>0</v>
      </c>
      <c r="AD1246" s="488">
        <v>31</v>
      </c>
      <c r="AF1246" t="str">
        <f t="shared" si="176"/>
        <v>SI</v>
      </c>
      <c r="AG1246" t="str">
        <f t="shared" si="177"/>
        <v>SI</v>
      </c>
      <c r="AH1246" t="str">
        <f t="shared" si="178"/>
        <v>SI</v>
      </c>
      <c r="AI1246" t="str">
        <f t="shared" si="179"/>
        <v>NO</v>
      </c>
    </row>
    <row r="1247" spans="6:35" ht="15.75" thickBot="1" x14ac:dyDescent="0.3">
      <c r="F1247" s="499">
        <v>32</v>
      </c>
      <c r="G1247" s="499">
        <v>28</v>
      </c>
      <c r="H1247" s="498">
        <f t="shared" si="171"/>
        <v>0</v>
      </c>
      <c r="K1247" s="498">
        <f t="shared" si="172"/>
        <v>0</v>
      </c>
      <c r="N1247" s="498">
        <f t="shared" si="173"/>
        <v>0</v>
      </c>
      <c r="Q1247" s="487">
        <f t="shared" si="174"/>
        <v>30</v>
      </c>
      <c r="W1247">
        <f t="shared" si="175"/>
        <v>30</v>
      </c>
      <c r="Y1247" s="497">
        <v>32</v>
      </c>
      <c r="Z1247" s="497">
        <v>28</v>
      </c>
      <c r="AA1247" s="491">
        <v>0</v>
      </c>
      <c r="AB1247" s="490">
        <v>0</v>
      </c>
      <c r="AC1247" s="489">
        <v>0</v>
      </c>
      <c r="AD1247" s="488">
        <v>32</v>
      </c>
      <c r="AF1247" t="str">
        <f t="shared" si="176"/>
        <v>SI</v>
      </c>
      <c r="AG1247" t="str">
        <f t="shared" si="177"/>
        <v>SI</v>
      </c>
      <c r="AH1247" t="str">
        <f t="shared" si="178"/>
        <v>SI</v>
      </c>
      <c r="AI1247" t="str">
        <f t="shared" si="179"/>
        <v>NO</v>
      </c>
    </row>
    <row r="1248" spans="6:35" ht="15.75" thickBot="1" x14ac:dyDescent="0.3">
      <c r="F1248" s="499">
        <v>33</v>
      </c>
      <c r="G1248" s="499">
        <v>28</v>
      </c>
      <c r="H1248" s="498">
        <f t="shared" si="171"/>
        <v>0</v>
      </c>
      <c r="K1248" s="498">
        <f t="shared" si="172"/>
        <v>0</v>
      </c>
      <c r="N1248" s="498">
        <f t="shared" si="173"/>
        <v>0</v>
      </c>
      <c r="Q1248" s="487">
        <f t="shared" si="174"/>
        <v>30</v>
      </c>
      <c r="W1248">
        <f t="shared" si="175"/>
        <v>30</v>
      </c>
      <c r="Y1248" s="497">
        <v>33</v>
      </c>
      <c r="Z1248" s="497">
        <v>28</v>
      </c>
      <c r="AA1248" s="491">
        <v>0</v>
      </c>
      <c r="AB1248" s="490">
        <v>0</v>
      </c>
      <c r="AC1248" s="489">
        <v>0</v>
      </c>
      <c r="AD1248" s="488">
        <v>33</v>
      </c>
      <c r="AF1248" t="str">
        <f t="shared" si="176"/>
        <v>SI</v>
      </c>
      <c r="AG1248" t="str">
        <f t="shared" si="177"/>
        <v>SI</v>
      </c>
      <c r="AH1248" t="str">
        <f t="shared" si="178"/>
        <v>SI</v>
      </c>
      <c r="AI1248" t="str">
        <f t="shared" si="179"/>
        <v>NO</v>
      </c>
    </row>
    <row r="1249" spans="6:35" ht="16.5" thickTop="1" thickBot="1" x14ac:dyDescent="0.3">
      <c r="F1249" s="503">
        <v>0</v>
      </c>
      <c r="G1249" s="503">
        <v>29</v>
      </c>
      <c r="H1249" s="502">
        <f t="shared" si="171"/>
        <v>0</v>
      </c>
      <c r="I1249" s="501"/>
      <c r="J1249" s="501"/>
      <c r="K1249" s="502">
        <f t="shared" si="172"/>
        <v>0</v>
      </c>
      <c r="L1249" s="501"/>
      <c r="M1249" s="501"/>
      <c r="N1249" s="502">
        <f t="shared" si="173"/>
        <v>0</v>
      </c>
      <c r="O1249" s="501"/>
      <c r="P1249" s="501"/>
      <c r="Q1249" s="500">
        <f t="shared" si="174"/>
        <v>0</v>
      </c>
      <c r="W1249">
        <f t="shared" si="175"/>
        <v>0</v>
      </c>
      <c r="Y1249" s="497">
        <v>0</v>
      </c>
      <c r="Z1249" s="497">
        <v>29</v>
      </c>
      <c r="AA1249" s="491">
        <v>0</v>
      </c>
      <c r="AB1249" s="490">
        <v>0</v>
      </c>
      <c r="AC1249" s="489">
        <v>0</v>
      </c>
      <c r="AD1249" s="488">
        <v>0</v>
      </c>
      <c r="AF1249" t="str">
        <f t="shared" si="176"/>
        <v>SI</v>
      </c>
      <c r="AG1249" t="str">
        <f t="shared" si="177"/>
        <v>SI</v>
      </c>
      <c r="AH1249" t="str">
        <f t="shared" si="178"/>
        <v>SI</v>
      </c>
      <c r="AI1249" t="str">
        <f t="shared" si="179"/>
        <v>SI</v>
      </c>
    </row>
    <row r="1250" spans="6:35" ht="15.75" thickBot="1" x14ac:dyDescent="0.3">
      <c r="F1250" s="499">
        <v>1</v>
      </c>
      <c r="G1250" s="499">
        <v>29</v>
      </c>
      <c r="H1250" s="498">
        <f t="shared" si="171"/>
        <v>0</v>
      </c>
      <c r="K1250" s="498">
        <f t="shared" si="172"/>
        <v>0</v>
      </c>
      <c r="N1250" s="498">
        <f t="shared" si="173"/>
        <v>0</v>
      </c>
      <c r="Q1250" s="487">
        <f t="shared" si="174"/>
        <v>1</v>
      </c>
      <c r="W1250">
        <f t="shared" si="175"/>
        <v>1</v>
      </c>
      <c r="Y1250" s="497">
        <v>1</v>
      </c>
      <c r="Z1250" s="497">
        <v>29</v>
      </c>
      <c r="AA1250" s="491">
        <v>0</v>
      </c>
      <c r="AB1250" s="490">
        <v>1</v>
      </c>
      <c r="AC1250" s="489">
        <v>0</v>
      </c>
      <c r="AD1250" s="488">
        <v>0</v>
      </c>
      <c r="AF1250" t="str">
        <f t="shared" si="176"/>
        <v>SI</v>
      </c>
      <c r="AG1250" t="str">
        <f t="shared" si="177"/>
        <v>NO</v>
      </c>
      <c r="AH1250" t="str">
        <f t="shared" si="178"/>
        <v>SI</v>
      </c>
      <c r="AI1250" t="str">
        <f t="shared" si="179"/>
        <v>NO</v>
      </c>
    </row>
    <row r="1251" spans="6:35" ht="15.75" thickBot="1" x14ac:dyDescent="0.3">
      <c r="F1251" s="499">
        <v>2</v>
      </c>
      <c r="G1251" s="499">
        <v>29</v>
      </c>
      <c r="H1251" s="498">
        <f t="shared" si="171"/>
        <v>0</v>
      </c>
      <c r="K1251" s="498">
        <f t="shared" si="172"/>
        <v>0</v>
      </c>
      <c r="N1251" s="498">
        <f t="shared" si="173"/>
        <v>0</v>
      </c>
      <c r="Q1251" s="487">
        <f t="shared" si="174"/>
        <v>2</v>
      </c>
      <c r="W1251">
        <f t="shared" si="175"/>
        <v>2</v>
      </c>
      <c r="Y1251" s="497">
        <v>2</v>
      </c>
      <c r="Z1251" s="497">
        <v>29</v>
      </c>
      <c r="AA1251" s="491">
        <v>0</v>
      </c>
      <c r="AB1251" s="490">
        <v>2</v>
      </c>
      <c r="AC1251" s="489">
        <v>0</v>
      </c>
      <c r="AD1251" s="488">
        <v>0</v>
      </c>
      <c r="AF1251" t="str">
        <f t="shared" si="176"/>
        <v>SI</v>
      </c>
      <c r="AG1251" t="str">
        <f t="shared" si="177"/>
        <v>NO</v>
      </c>
      <c r="AH1251" t="str">
        <f t="shared" si="178"/>
        <v>SI</v>
      </c>
      <c r="AI1251" t="str">
        <f t="shared" si="179"/>
        <v>NO</v>
      </c>
    </row>
    <row r="1252" spans="6:35" ht="15.75" thickBot="1" x14ac:dyDescent="0.3">
      <c r="F1252" s="499">
        <v>3</v>
      </c>
      <c r="G1252" s="499">
        <v>29</v>
      </c>
      <c r="H1252" s="498">
        <f t="shared" si="171"/>
        <v>0</v>
      </c>
      <c r="K1252" s="498">
        <f t="shared" si="172"/>
        <v>0</v>
      </c>
      <c r="N1252" s="498">
        <f t="shared" si="173"/>
        <v>0</v>
      </c>
      <c r="Q1252" s="487">
        <f t="shared" si="174"/>
        <v>3</v>
      </c>
      <c r="W1252">
        <f t="shared" si="175"/>
        <v>3</v>
      </c>
      <c r="Y1252" s="497">
        <v>3</v>
      </c>
      <c r="Z1252" s="497">
        <v>29</v>
      </c>
      <c r="AA1252" s="491">
        <v>0</v>
      </c>
      <c r="AB1252" s="490">
        <v>3</v>
      </c>
      <c r="AC1252" s="489">
        <v>0</v>
      </c>
      <c r="AD1252" s="488">
        <v>0</v>
      </c>
      <c r="AF1252" t="str">
        <f t="shared" si="176"/>
        <v>SI</v>
      </c>
      <c r="AG1252" t="str">
        <f t="shared" si="177"/>
        <v>NO</v>
      </c>
      <c r="AH1252" t="str">
        <f t="shared" si="178"/>
        <v>SI</v>
      </c>
      <c r="AI1252" t="str">
        <f t="shared" si="179"/>
        <v>NO</v>
      </c>
    </row>
    <row r="1253" spans="6:35" ht="15.75" thickBot="1" x14ac:dyDescent="0.3">
      <c r="F1253" s="499">
        <v>4</v>
      </c>
      <c r="G1253" s="499">
        <v>29</v>
      </c>
      <c r="H1253" s="498">
        <f t="shared" si="171"/>
        <v>0</v>
      </c>
      <c r="K1253" s="498">
        <f t="shared" si="172"/>
        <v>0</v>
      </c>
      <c r="N1253" s="498">
        <f t="shared" si="173"/>
        <v>0</v>
      </c>
      <c r="Q1253" s="487">
        <f t="shared" si="174"/>
        <v>4</v>
      </c>
      <c r="W1253">
        <f t="shared" si="175"/>
        <v>4</v>
      </c>
      <c r="Y1253" s="497">
        <v>4</v>
      </c>
      <c r="Z1253" s="497">
        <v>29</v>
      </c>
      <c r="AA1253" s="491">
        <v>0</v>
      </c>
      <c r="AB1253" s="490">
        <v>0</v>
      </c>
      <c r="AC1253" s="489">
        <v>0</v>
      </c>
      <c r="AD1253" s="488">
        <v>4</v>
      </c>
      <c r="AF1253" t="str">
        <f t="shared" si="176"/>
        <v>SI</v>
      </c>
      <c r="AG1253" t="str">
        <f t="shared" si="177"/>
        <v>SI</v>
      </c>
      <c r="AH1253" t="str">
        <f t="shared" si="178"/>
        <v>SI</v>
      </c>
      <c r="AI1253" t="str">
        <f t="shared" si="179"/>
        <v>SI</v>
      </c>
    </row>
    <row r="1254" spans="6:35" ht="15.75" thickBot="1" x14ac:dyDescent="0.3">
      <c r="F1254" s="499">
        <v>5</v>
      </c>
      <c r="G1254" s="499">
        <v>29</v>
      </c>
      <c r="H1254" s="498">
        <f t="shared" si="171"/>
        <v>0</v>
      </c>
      <c r="K1254" s="498">
        <f t="shared" si="172"/>
        <v>0</v>
      </c>
      <c r="N1254" s="498">
        <f t="shared" si="173"/>
        <v>0</v>
      </c>
      <c r="Q1254" s="487">
        <f t="shared" si="174"/>
        <v>5</v>
      </c>
      <c r="W1254">
        <f t="shared" si="175"/>
        <v>5</v>
      </c>
      <c r="Y1254" s="497">
        <v>5</v>
      </c>
      <c r="Z1254" s="497">
        <v>29</v>
      </c>
      <c r="AA1254" s="491">
        <v>0</v>
      </c>
      <c r="AB1254" s="490">
        <v>0</v>
      </c>
      <c r="AC1254" s="489">
        <v>0</v>
      </c>
      <c r="AD1254" s="488">
        <v>5</v>
      </c>
      <c r="AF1254" t="str">
        <f t="shared" si="176"/>
        <v>SI</v>
      </c>
      <c r="AG1254" t="str">
        <f t="shared" si="177"/>
        <v>SI</v>
      </c>
      <c r="AH1254" t="str">
        <f t="shared" si="178"/>
        <v>SI</v>
      </c>
      <c r="AI1254" t="str">
        <f t="shared" si="179"/>
        <v>SI</v>
      </c>
    </row>
    <row r="1255" spans="6:35" ht="15.75" thickBot="1" x14ac:dyDescent="0.3">
      <c r="F1255" s="499">
        <v>6</v>
      </c>
      <c r="G1255" s="499">
        <v>29</v>
      </c>
      <c r="H1255" s="498">
        <f t="shared" si="171"/>
        <v>0</v>
      </c>
      <c r="K1255" s="498">
        <f t="shared" si="172"/>
        <v>0</v>
      </c>
      <c r="N1255" s="498">
        <f t="shared" si="173"/>
        <v>0</v>
      </c>
      <c r="Q1255" s="487">
        <f t="shared" si="174"/>
        <v>6</v>
      </c>
      <c r="W1255">
        <f t="shared" si="175"/>
        <v>6</v>
      </c>
      <c r="Y1255" s="497">
        <v>6</v>
      </c>
      <c r="Z1255" s="497">
        <v>29</v>
      </c>
      <c r="AA1255" s="491">
        <v>0</v>
      </c>
      <c r="AB1255" s="490">
        <v>0</v>
      </c>
      <c r="AC1255" s="489">
        <v>0</v>
      </c>
      <c r="AD1255" s="488">
        <v>6</v>
      </c>
      <c r="AF1255" t="str">
        <f t="shared" si="176"/>
        <v>SI</v>
      </c>
      <c r="AG1255" t="str">
        <f t="shared" si="177"/>
        <v>SI</v>
      </c>
      <c r="AH1255" t="str">
        <f t="shared" si="178"/>
        <v>SI</v>
      </c>
      <c r="AI1255" t="str">
        <f t="shared" si="179"/>
        <v>SI</v>
      </c>
    </row>
    <row r="1256" spans="6:35" ht="15.75" thickBot="1" x14ac:dyDescent="0.3">
      <c r="F1256" s="499">
        <v>7</v>
      </c>
      <c r="G1256" s="499">
        <v>29</v>
      </c>
      <c r="H1256" s="498">
        <f t="shared" si="171"/>
        <v>0</v>
      </c>
      <c r="K1256" s="498">
        <f t="shared" si="172"/>
        <v>0</v>
      </c>
      <c r="N1256" s="498">
        <f t="shared" si="173"/>
        <v>0</v>
      </c>
      <c r="Q1256" s="487">
        <f t="shared" si="174"/>
        <v>7</v>
      </c>
      <c r="W1256">
        <f t="shared" si="175"/>
        <v>7</v>
      </c>
      <c r="Y1256" s="497">
        <v>7</v>
      </c>
      <c r="Z1256" s="497">
        <v>29</v>
      </c>
      <c r="AA1256" s="491">
        <v>0</v>
      </c>
      <c r="AB1256" s="490">
        <v>0</v>
      </c>
      <c r="AC1256" s="489">
        <v>0</v>
      </c>
      <c r="AD1256" s="488">
        <v>7</v>
      </c>
      <c r="AF1256" t="str">
        <f t="shared" si="176"/>
        <v>SI</v>
      </c>
      <c r="AG1256" t="str">
        <f t="shared" si="177"/>
        <v>SI</v>
      </c>
      <c r="AH1256" t="str">
        <f t="shared" si="178"/>
        <v>SI</v>
      </c>
      <c r="AI1256" t="str">
        <f t="shared" si="179"/>
        <v>SI</v>
      </c>
    </row>
    <row r="1257" spans="6:35" ht="15.75" thickBot="1" x14ac:dyDescent="0.3">
      <c r="F1257" s="499">
        <v>8</v>
      </c>
      <c r="G1257" s="499">
        <v>29</v>
      </c>
      <c r="H1257" s="498">
        <f t="shared" si="171"/>
        <v>0</v>
      </c>
      <c r="K1257" s="498">
        <f t="shared" si="172"/>
        <v>0</v>
      </c>
      <c r="N1257" s="498">
        <f t="shared" si="173"/>
        <v>0</v>
      </c>
      <c r="Q1257" s="487">
        <f t="shared" si="174"/>
        <v>8</v>
      </c>
      <c r="W1257">
        <f t="shared" si="175"/>
        <v>8</v>
      </c>
      <c r="Y1257" s="497">
        <v>8</v>
      </c>
      <c r="Z1257" s="497">
        <v>29</v>
      </c>
      <c r="AA1257" s="491">
        <v>0</v>
      </c>
      <c r="AB1257" s="490">
        <v>0</v>
      </c>
      <c r="AC1257" s="489">
        <v>0</v>
      </c>
      <c r="AD1257" s="488">
        <v>8</v>
      </c>
      <c r="AF1257" t="str">
        <f t="shared" si="176"/>
        <v>SI</v>
      </c>
      <c r="AG1257" t="str">
        <f t="shared" si="177"/>
        <v>SI</v>
      </c>
      <c r="AH1257" t="str">
        <f t="shared" si="178"/>
        <v>SI</v>
      </c>
      <c r="AI1257" t="str">
        <f t="shared" si="179"/>
        <v>SI</v>
      </c>
    </row>
    <row r="1258" spans="6:35" ht="15.75" thickBot="1" x14ac:dyDescent="0.3">
      <c r="F1258" s="499">
        <v>9</v>
      </c>
      <c r="G1258" s="499">
        <v>29</v>
      </c>
      <c r="H1258" s="498">
        <f t="shared" si="171"/>
        <v>0</v>
      </c>
      <c r="K1258" s="498">
        <f t="shared" si="172"/>
        <v>0</v>
      </c>
      <c r="N1258" s="498">
        <f t="shared" si="173"/>
        <v>0</v>
      </c>
      <c r="Q1258" s="487">
        <f t="shared" si="174"/>
        <v>9</v>
      </c>
      <c r="W1258">
        <f t="shared" si="175"/>
        <v>9</v>
      </c>
      <c r="Y1258" s="497">
        <v>9</v>
      </c>
      <c r="Z1258" s="497">
        <v>29</v>
      </c>
      <c r="AA1258" s="491">
        <v>0</v>
      </c>
      <c r="AB1258" s="490">
        <v>0</v>
      </c>
      <c r="AC1258" s="489">
        <v>0</v>
      </c>
      <c r="AD1258" s="488">
        <v>9</v>
      </c>
      <c r="AF1258" t="str">
        <f t="shared" si="176"/>
        <v>SI</v>
      </c>
      <c r="AG1258" t="str">
        <f t="shared" si="177"/>
        <v>SI</v>
      </c>
      <c r="AH1258" t="str">
        <f t="shared" si="178"/>
        <v>SI</v>
      </c>
      <c r="AI1258" t="str">
        <f t="shared" si="179"/>
        <v>SI</v>
      </c>
    </row>
    <row r="1259" spans="6:35" ht="15.75" thickBot="1" x14ac:dyDescent="0.3">
      <c r="F1259" s="499">
        <v>10</v>
      </c>
      <c r="G1259" s="499">
        <v>29</v>
      </c>
      <c r="H1259" s="498">
        <f t="shared" si="171"/>
        <v>0</v>
      </c>
      <c r="K1259" s="498">
        <f t="shared" si="172"/>
        <v>0</v>
      </c>
      <c r="N1259" s="498">
        <f t="shared" si="173"/>
        <v>0</v>
      </c>
      <c r="Q1259" s="487">
        <f t="shared" si="174"/>
        <v>10</v>
      </c>
      <c r="W1259">
        <f t="shared" si="175"/>
        <v>10</v>
      </c>
      <c r="Y1259" s="497">
        <v>10</v>
      </c>
      <c r="Z1259" s="497">
        <v>29</v>
      </c>
      <c r="AA1259" s="491">
        <v>0</v>
      </c>
      <c r="AB1259" s="490">
        <v>0</v>
      </c>
      <c r="AC1259" s="489">
        <v>0</v>
      </c>
      <c r="AD1259" s="488">
        <v>10</v>
      </c>
      <c r="AF1259" t="str">
        <f t="shared" si="176"/>
        <v>SI</v>
      </c>
      <c r="AG1259" t="str">
        <f t="shared" si="177"/>
        <v>SI</v>
      </c>
      <c r="AH1259" t="str">
        <f t="shared" si="178"/>
        <v>SI</v>
      </c>
      <c r="AI1259" t="str">
        <f t="shared" si="179"/>
        <v>SI</v>
      </c>
    </row>
    <row r="1260" spans="6:35" ht="15.75" thickBot="1" x14ac:dyDescent="0.3">
      <c r="F1260" s="499">
        <v>11</v>
      </c>
      <c r="G1260" s="499">
        <v>29</v>
      </c>
      <c r="H1260" s="498">
        <f t="shared" si="171"/>
        <v>0</v>
      </c>
      <c r="K1260" s="498">
        <f t="shared" si="172"/>
        <v>0</v>
      </c>
      <c r="N1260" s="498">
        <f t="shared" si="173"/>
        <v>0</v>
      </c>
      <c r="Q1260" s="487">
        <f t="shared" si="174"/>
        <v>11</v>
      </c>
      <c r="W1260">
        <f t="shared" si="175"/>
        <v>11</v>
      </c>
      <c r="Y1260" s="497">
        <v>11</v>
      </c>
      <c r="Z1260" s="497">
        <v>29</v>
      </c>
      <c r="AA1260" s="491">
        <v>0</v>
      </c>
      <c r="AB1260" s="490">
        <v>0</v>
      </c>
      <c r="AC1260" s="489">
        <v>0</v>
      </c>
      <c r="AD1260" s="488">
        <v>11</v>
      </c>
      <c r="AF1260" t="str">
        <f t="shared" si="176"/>
        <v>SI</v>
      </c>
      <c r="AG1260" t="str">
        <f t="shared" si="177"/>
        <v>SI</v>
      </c>
      <c r="AH1260" t="str">
        <f t="shared" si="178"/>
        <v>SI</v>
      </c>
      <c r="AI1260" t="str">
        <f t="shared" si="179"/>
        <v>SI</v>
      </c>
    </row>
    <row r="1261" spans="6:35" ht="15.75" thickBot="1" x14ac:dyDescent="0.3">
      <c r="F1261" s="499">
        <v>12</v>
      </c>
      <c r="G1261" s="499">
        <v>29</v>
      </c>
      <c r="H1261" s="498">
        <f t="shared" si="171"/>
        <v>0</v>
      </c>
      <c r="K1261" s="498">
        <f t="shared" si="172"/>
        <v>0</v>
      </c>
      <c r="N1261" s="498">
        <f t="shared" si="173"/>
        <v>0</v>
      </c>
      <c r="Q1261" s="487">
        <f t="shared" si="174"/>
        <v>12</v>
      </c>
      <c r="W1261">
        <f t="shared" si="175"/>
        <v>12</v>
      </c>
      <c r="Y1261" s="497">
        <v>12</v>
      </c>
      <c r="Z1261" s="497">
        <v>29</v>
      </c>
      <c r="AA1261" s="491">
        <v>0</v>
      </c>
      <c r="AB1261" s="490">
        <v>0</v>
      </c>
      <c r="AC1261" s="489">
        <v>0</v>
      </c>
      <c r="AD1261" s="488">
        <v>12</v>
      </c>
      <c r="AF1261" t="str">
        <f t="shared" si="176"/>
        <v>SI</v>
      </c>
      <c r="AG1261" t="str">
        <f t="shared" si="177"/>
        <v>SI</v>
      </c>
      <c r="AH1261" t="str">
        <f t="shared" si="178"/>
        <v>SI</v>
      </c>
      <c r="AI1261" t="str">
        <f t="shared" si="179"/>
        <v>SI</v>
      </c>
    </row>
    <row r="1262" spans="6:35" ht="15.75" thickBot="1" x14ac:dyDescent="0.3">
      <c r="F1262" s="499">
        <v>13</v>
      </c>
      <c r="G1262" s="499">
        <v>29</v>
      </c>
      <c r="H1262" s="498">
        <f t="shared" si="171"/>
        <v>0</v>
      </c>
      <c r="K1262" s="498">
        <f t="shared" si="172"/>
        <v>0</v>
      </c>
      <c r="N1262" s="498">
        <f t="shared" si="173"/>
        <v>0</v>
      </c>
      <c r="Q1262" s="487">
        <f t="shared" si="174"/>
        <v>13</v>
      </c>
      <c r="W1262">
        <f t="shared" si="175"/>
        <v>13</v>
      </c>
      <c r="Y1262" s="497">
        <v>13</v>
      </c>
      <c r="Z1262" s="497">
        <v>29</v>
      </c>
      <c r="AA1262" s="491">
        <v>0</v>
      </c>
      <c r="AB1262" s="490">
        <v>0</v>
      </c>
      <c r="AC1262" s="489">
        <v>0</v>
      </c>
      <c r="AD1262" s="488">
        <v>13</v>
      </c>
      <c r="AF1262" t="str">
        <f t="shared" si="176"/>
        <v>SI</v>
      </c>
      <c r="AG1262" t="str">
        <f t="shared" si="177"/>
        <v>SI</v>
      </c>
      <c r="AH1262" t="str">
        <f t="shared" si="178"/>
        <v>SI</v>
      </c>
      <c r="AI1262" t="str">
        <f t="shared" si="179"/>
        <v>SI</v>
      </c>
    </row>
    <row r="1263" spans="6:35" ht="15.75" thickBot="1" x14ac:dyDescent="0.3">
      <c r="F1263" s="499">
        <v>14</v>
      </c>
      <c r="G1263" s="499">
        <v>29</v>
      </c>
      <c r="H1263" s="498">
        <f t="shared" si="171"/>
        <v>0</v>
      </c>
      <c r="K1263" s="498">
        <f t="shared" si="172"/>
        <v>0</v>
      </c>
      <c r="N1263" s="498">
        <f t="shared" si="173"/>
        <v>0</v>
      </c>
      <c r="Q1263" s="487">
        <f t="shared" si="174"/>
        <v>14</v>
      </c>
      <c r="W1263">
        <f t="shared" si="175"/>
        <v>14</v>
      </c>
      <c r="Y1263" s="497">
        <v>14</v>
      </c>
      <c r="Z1263" s="497">
        <v>29</v>
      </c>
      <c r="AA1263" s="491">
        <v>0</v>
      </c>
      <c r="AB1263" s="490">
        <v>0</v>
      </c>
      <c r="AC1263" s="489">
        <v>0</v>
      </c>
      <c r="AD1263" s="488">
        <v>14</v>
      </c>
      <c r="AF1263" t="str">
        <f t="shared" si="176"/>
        <v>SI</v>
      </c>
      <c r="AG1263" t="str">
        <f t="shared" si="177"/>
        <v>SI</v>
      </c>
      <c r="AH1263" t="str">
        <f t="shared" si="178"/>
        <v>SI</v>
      </c>
      <c r="AI1263" t="str">
        <f t="shared" si="179"/>
        <v>SI</v>
      </c>
    </row>
    <row r="1264" spans="6:35" ht="15.75" thickBot="1" x14ac:dyDescent="0.3">
      <c r="F1264" s="499">
        <v>15</v>
      </c>
      <c r="G1264" s="499">
        <v>29</v>
      </c>
      <c r="H1264" s="498">
        <f t="shared" si="171"/>
        <v>0</v>
      </c>
      <c r="K1264" s="498">
        <f t="shared" si="172"/>
        <v>0</v>
      </c>
      <c r="N1264" s="498">
        <f t="shared" si="173"/>
        <v>0</v>
      </c>
      <c r="Q1264" s="487">
        <f t="shared" si="174"/>
        <v>15</v>
      </c>
      <c r="W1264">
        <f t="shared" si="175"/>
        <v>15</v>
      </c>
      <c r="Y1264" s="497">
        <v>15</v>
      </c>
      <c r="Z1264" s="497">
        <v>29</v>
      </c>
      <c r="AA1264" s="491">
        <v>0</v>
      </c>
      <c r="AB1264" s="490">
        <v>0</v>
      </c>
      <c r="AC1264" s="489">
        <v>0</v>
      </c>
      <c r="AD1264" s="488">
        <v>15</v>
      </c>
      <c r="AF1264" t="str">
        <f t="shared" si="176"/>
        <v>SI</v>
      </c>
      <c r="AG1264" t="str">
        <f t="shared" si="177"/>
        <v>SI</v>
      </c>
      <c r="AH1264" t="str">
        <f t="shared" si="178"/>
        <v>SI</v>
      </c>
      <c r="AI1264" t="str">
        <f t="shared" si="179"/>
        <v>SI</v>
      </c>
    </row>
    <row r="1265" spans="6:35" ht="15.75" thickBot="1" x14ac:dyDescent="0.3">
      <c r="F1265" s="499">
        <v>16</v>
      </c>
      <c r="G1265" s="499">
        <v>29</v>
      </c>
      <c r="H1265" s="498">
        <f t="shared" si="171"/>
        <v>0</v>
      </c>
      <c r="K1265" s="498">
        <f t="shared" si="172"/>
        <v>0</v>
      </c>
      <c r="N1265" s="498">
        <f t="shared" si="173"/>
        <v>0</v>
      </c>
      <c r="Q1265" s="487">
        <f t="shared" si="174"/>
        <v>16</v>
      </c>
      <c r="W1265">
        <f t="shared" si="175"/>
        <v>16</v>
      </c>
      <c r="Y1265" s="497">
        <v>16</v>
      </c>
      <c r="Z1265" s="497">
        <v>29</v>
      </c>
      <c r="AA1265" s="491">
        <v>0</v>
      </c>
      <c r="AB1265" s="490">
        <v>0</v>
      </c>
      <c r="AC1265" s="489">
        <v>0</v>
      </c>
      <c r="AD1265" s="488">
        <v>16</v>
      </c>
      <c r="AF1265" t="str">
        <f t="shared" si="176"/>
        <v>SI</v>
      </c>
      <c r="AG1265" t="str">
        <f t="shared" si="177"/>
        <v>SI</v>
      </c>
      <c r="AH1265" t="str">
        <f t="shared" si="178"/>
        <v>SI</v>
      </c>
      <c r="AI1265" t="str">
        <f t="shared" si="179"/>
        <v>SI</v>
      </c>
    </row>
    <row r="1266" spans="6:35" ht="15.75" thickBot="1" x14ac:dyDescent="0.3">
      <c r="F1266" s="499">
        <v>17</v>
      </c>
      <c r="G1266" s="499">
        <v>29</v>
      </c>
      <c r="H1266" s="498">
        <f t="shared" si="171"/>
        <v>0</v>
      </c>
      <c r="K1266" s="498">
        <f t="shared" si="172"/>
        <v>0</v>
      </c>
      <c r="N1266" s="498">
        <f t="shared" si="173"/>
        <v>0</v>
      </c>
      <c r="Q1266" s="487">
        <f t="shared" si="174"/>
        <v>17</v>
      </c>
      <c r="W1266">
        <f t="shared" si="175"/>
        <v>17</v>
      </c>
      <c r="Y1266" s="497">
        <v>17</v>
      </c>
      <c r="Z1266" s="497">
        <v>29</v>
      </c>
      <c r="AA1266" s="491">
        <v>0</v>
      </c>
      <c r="AB1266" s="490">
        <v>0</v>
      </c>
      <c r="AC1266" s="489">
        <v>0</v>
      </c>
      <c r="AD1266" s="488">
        <v>17</v>
      </c>
      <c r="AF1266" t="str">
        <f t="shared" si="176"/>
        <v>SI</v>
      </c>
      <c r="AG1266" t="str">
        <f t="shared" si="177"/>
        <v>SI</v>
      </c>
      <c r="AH1266" t="str">
        <f t="shared" si="178"/>
        <v>SI</v>
      </c>
      <c r="AI1266" t="str">
        <f t="shared" si="179"/>
        <v>SI</v>
      </c>
    </row>
    <row r="1267" spans="6:35" ht="15.75" thickBot="1" x14ac:dyDescent="0.3">
      <c r="F1267" s="499">
        <v>18</v>
      </c>
      <c r="G1267" s="499">
        <v>29</v>
      </c>
      <c r="H1267" s="498">
        <f t="shared" si="171"/>
        <v>0</v>
      </c>
      <c r="K1267" s="498">
        <f t="shared" si="172"/>
        <v>0</v>
      </c>
      <c r="N1267" s="498">
        <f t="shared" si="173"/>
        <v>0</v>
      </c>
      <c r="Q1267" s="487">
        <f t="shared" si="174"/>
        <v>18</v>
      </c>
      <c r="W1267">
        <f t="shared" si="175"/>
        <v>18</v>
      </c>
      <c r="Y1267" s="497">
        <v>18</v>
      </c>
      <c r="Z1267" s="497">
        <v>29</v>
      </c>
      <c r="AA1267" s="491">
        <v>0</v>
      </c>
      <c r="AB1267" s="490">
        <v>0</v>
      </c>
      <c r="AC1267" s="489">
        <v>0</v>
      </c>
      <c r="AD1267" s="488">
        <v>18</v>
      </c>
      <c r="AF1267" t="str">
        <f t="shared" si="176"/>
        <v>SI</v>
      </c>
      <c r="AG1267" t="str">
        <f t="shared" si="177"/>
        <v>SI</v>
      </c>
      <c r="AH1267" t="str">
        <f t="shared" si="178"/>
        <v>SI</v>
      </c>
      <c r="AI1267" t="str">
        <f t="shared" si="179"/>
        <v>SI</v>
      </c>
    </row>
    <row r="1268" spans="6:35" ht="15.75" thickBot="1" x14ac:dyDescent="0.3">
      <c r="F1268" s="499">
        <v>19</v>
      </c>
      <c r="G1268" s="499">
        <v>29</v>
      </c>
      <c r="H1268" s="498">
        <f t="shared" si="171"/>
        <v>0</v>
      </c>
      <c r="K1268" s="498">
        <f t="shared" si="172"/>
        <v>0</v>
      </c>
      <c r="N1268" s="498">
        <f t="shared" si="173"/>
        <v>0</v>
      </c>
      <c r="Q1268" s="487">
        <f t="shared" si="174"/>
        <v>19</v>
      </c>
      <c r="W1268">
        <f t="shared" si="175"/>
        <v>19</v>
      </c>
      <c r="Y1268" s="497">
        <v>19</v>
      </c>
      <c r="Z1268" s="497">
        <v>29</v>
      </c>
      <c r="AA1268" s="491">
        <v>0</v>
      </c>
      <c r="AB1268" s="490">
        <v>0</v>
      </c>
      <c r="AC1268" s="489">
        <v>0</v>
      </c>
      <c r="AD1268" s="488">
        <v>19</v>
      </c>
      <c r="AF1268" t="str">
        <f t="shared" si="176"/>
        <v>SI</v>
      </c>
      <c r="AG1268" t="str">
        <f t="shared" si="177"/>
        <v>SI</v>
      </c>
      <c r="AH1268" t="str">
        <f t="shared" si="178"/>
        <v>SI</v>
      </c>
      <c r="AI1268" t="str">
        <f t="shared" si="179"/>
        <v>SI</v>
      </c>
    </row>
    <row r="1269" spans="6:35" ht="15.75" thickBot="1" x14ac:dyDescent="0.3">
      <c r="F1269" s="499">
        <v>20</v>
      </c>
      <c r="G1269" s="499">
        <v>29</v>
      </c>
      <c r="H1269" s="498">
        <f t="shared" si="171"/>
        <v>0</v>
      </c>
      <c r="K1269" s="498">
        <f t="shared" si="172"/>
        <v>0</v>
      </c>
      <c r="N1269" s="498">
        <f t="shared" si="173"/>
        <v>0</v>
      </c>
      <c r="Q1269" s="487">
        <f t="shared" si="174"/>
        <v>20</v>
      </c>
      <c r="W1269">
        <f t="shared" si="175"/>
        <v>20</v>
      </c>
      <c r="Y1269" s="497">
        <v>20</v>
      </c>
      <c r="Z1269" s="497">
        <v>29</v>
      </c>
      <c r="AA1269" s="491">
        <v>0</v>
      </c>
      <c r="AB1269" s="490">
        <v>0</v>
      </c>
      <c r="AC1269" s="489">
        <v>0</v>
      </c>
      <c r="AD1269" s="488">
        <v>20</v>
      </c>
      <c r="AF1269" t="str">
        <f t="shared" si="176"/>
        <v>SI</v>
      </c>
      <c r="AG1269" t="str">
        <f t="shared" si="177"/>
        <v>SI</v>
      </c>
      <c r="AH1269" t="str">
        <f t="shared" si="178"/>
        <v>SI</v>
      </c>
      <c r="AI1269" t="str">
        <f t="shared" si="179"/>
        <v>SI</v>
      </c>
    </row>
    <row r="1270" spans="6:35" ht="15.75" thickBot="1" x14ac:dyDescent="0.3">
      <c r="F1270" s="499">
        <v>21</v>
      </c>
      <c r="G1270" s="499">
        <v>29</v>
      </c>
      <c r="H1270" s="498">
        <f t="shared" si="171"/>
        <v>0</v>
      </c>
      <c r="K1270" s="498">
        <f t="shared" si="172"/>
        <v>0</v>
      </c>
      <c r="N1270" s="498">
        <f t="shared" si="173"/>
        <v>0</v>
      </c>
      <c r="Q1270" s="487">
        <f t="shared" si="174"/>
        <v>21</v>
      </c>
      <c r="W1270">
        <f t="shared" si="175"/>
        <v>21</v>
      </c>
      <c r="Y1270" s="497">
        <v>21</v>
      </c>
      <c r="Z1270" s="497">
        <v>29</v>
      </c>
      <c r="AA1270" s="491">
        <v>0</v>
      </c>
      <c r="AB1270" s="490">
        <v>0</v>
      </c>
      <c r="AC1270" s="489">
        <v>0</v>
      </c>
      <c r="AD1270" s="488">
        <v>21</v>
      </c>
      <c r="AF1270" t="str">
        <f t="shared" si="176"/>
        <v>SI</v>
      </c>
      <c r="AG1270" t="str">
        <f t="shared" si="177"/>
        <v>SI</v>
      </c>
      <c r="AH1270" t="str">
        <f t="shared" si="178"/>
        <v>SI</v>
      </c>
      <c r="AI1270" t="str">
        <f t="shared" si="179"/>
        <v>SI</v>
      </c>
    </row>
    <row r="1271" spans="6:35" ht="15.75" thickBot="1" x14ac:dyDescent="0.3">
      <c r="F1271" s="499">
        <v>22</v>
      </c>
      <c r="G1271" s="499">
        <v>29</v>
      </c>
      <c r="H1271" s="498">
        <f t="shared" si="171"/>
        <v>0</v>
      </c>
      <c r="K1271" s="498">
        <f t="shared" si="172"/>
        <v>0</v>
      </c>
      <c r="N1271" s="498">
        <f t="shared" si="173"/>
        <v>0</v>
      </c>
      <c r="Q1271" s="487">
        <f t="shared" si="174"/>
        <v>22</v>
      </c>
      <c r="W1271">
        <f t="shared" si="175"/>
        <v>22</v>
      </c>
      <c r="Y1271" s="497">
        <v>22</v>
      </c>
      <c r="Z1271" s="497">
        <v>29</v>
      </c>
      <c r="AA1271" s="491">
        <v>0</v>
      </c>
      <c r="AB1271" s="490">
        <v>0</v>
      </c>
      <c r="AC1271" s="489">
        <v>0</v>
      </c>
      <c r="AD1271" s="488">
        <v>22</v>
      </c>
      <c r="AF1271" t="str">
        <f t="shared" si="176"/>
        <v>SI</v>
      </c>
      <c r="AG1271" t="str">
        <f t="shared" si="177"/>
        <v>SI</v>
      </c>
      <c r="AH1271" t="str">
        <f t="shared" si="178"/>
        <v>SI</v>
      </c>
      <c r="AI1271" t="str">
        <f t="shared" si="179"/>
        <v>SI</v>
      </c>
    </row>
    <row r="1272" spans="6:35" ht="15.75" thickBot="1" x14ac:dyDescent="0.3">
      <c r="F1272" s="499">
        <v>23</v>
      </c>
      <c r="G1272" s="499">
        <v>29</v>
      </c>
      <c r="H1272" s="498">
        <f t="shared" si="171"/>
        <v>0</v>
      </c>
      <c r="K1272" s="498">
        <f t="shared" si="172"/>
        <v>0</v>
      </c>
      <c r="N1272" s="498">
        <f t="shared" si="173"/>
        <v>0</v>
      </c>
      <c r="Q1272" s="487">
        <f t="shared" si="174"/>
        <v>23</v>
      </c>
      <c r="W1272">
        <f t="shared" si="175"/>
        <v>23</v>
      </c>
      <c r="Y1272" s="497">
        <v>23</v>
      </c>
      <c r="Z1272" s="497">
        <v>29</v>
      </c>
      <c r="AA1272" s="491">
        <v>0</v>
      </c>
      <c r="AB1272" s="490">
        <v>0</v>
      </c>
      <c r="AC1272" s="489">
        <v>0</v>
      </c>
      <c r="AD1272" s="488">
        <v>23</v>
      </c>
      <c r="AF1272" t="str">
        <f t="shared" si="176"/>
        <v>SI</v>
      </c>
      <c r="AG1272" t="str">
        <f t="shared" si="177"/>
        <v>SI</v>
      </c>
      <c r="AH1272" t="str">
        <f t="shared" si="178"/>
        <v>SI</v>
      </c>
      <c r="AI1272" t="str">
        <f t="shared" si="179"/>
        <v>SI</v>
      </c>
    </row>
    <row r="1273" spans="6:35" ht="15.75" thickBot="1" x14ac:dyDescent="0.3">
      <c r="F1273" s="499">
        <v>24</v>
      </c>
      <c r="G1273" s="499">
        <v>29</v>
      </c>
      <c r="H1273" s="498">
        <f t="shared" si="171"/>
        <v>0</v>
      </c>
      <c r="K1273" s="498">
        <f t="shared" si="172"/>
        <v>0</v>
      </c>
      <c r="N1273" s="498">
        <f t="shared" si="173"/>
        <v>0</v>
      </c>
      <c r="Q1273" s="487">
        <f t="shared" si="174"/>
        <v>24</v>
      </c>
      <c r="W1273">
        <f t="shared" si="175"/>
        <v>24</v>
      </c>
      <c r="Y1273" s="497">
        <v>24</v>
      </c>
      <c r="Z1273" s="497">
        <v>29</v>
      </c>
      <c r="AA1273" s="491">
        <v>0</v>
      </c>
      <c r="AB1273" s="490">
        <v>0</v>
      </c>
      <c r="AC1273" s="489">
        <v>0</v>
      </c>
      <c r="AD1273" s="488">
        <v>24</v>
      </c>
      <c r="AF1273" t="str">
        <f t="shared" si="176"/>
        <v>SI</v>
      </c>
      <c r="AG1273" t="str">
        <f t="shared" si="177"/>
        <v>SI</v>
      </c>
      <c r="AH1273" t="str">
        <f t="shared" si="178"/>
        <v>SI</v>
      </c>
      <c r="AI1273" t="str">
        <f t="shared" si="179"/>
        <v>SI</v>
      </c>
    </row>
    <row r="1274" spans="6:35" ht="15.75" thickBot="1" x14ac:dyDescent="0.3">
      <c r="F1274" s="499">
        <v>25</v>
      </c>
      <c r="G1274" s="499">
        <v>29</v>
      </c>
      <c r="H1274" s="498">
        <f t="shared" si="171"/>
        <v>0</v>
      </c>
      <c r="K1274" s="498">
        <f t="shared" si="172"/>
        <v>0</v>
      </c>
      <c r="N1274" s="498">
        <f t="shared" si="173"/>
        <v>0</v>
      </c>
      <c r="Q1274" s="487">
        <f t="shared" si="174"/>
        <v>25</v>
      </c>
      <c r="W1274">
        <f t="shared" si="175"/>
        <v>25</v>
      </c>
      <c r="Y1274" s="497">
        <v>25</v>
      </c>
      <c r="Z1274" s="497">
        <v>29</v>
      </c>
      <c r="AA1274" s="491">
        <v>0</v>
      </c>
      <c r="AB1274" s="490">
        <v>0</v>
      </c>
      <c r="AC1274" s="489">
        <v>0</v>
      </c>
      <c r="AD1274" s="488">
        <v>25</v>
      </c>
      <c r="AF1274" t="str">
        <f t="shared" si="176"/>
        <v>SI</v>
      </c>
      <c r="AG1274" t="str">
        <f t="shared" si="177"/>
        <v>SI</v>
      </c>
      <c r="AH1274" t="str">
        <f t="shared" si="178"/>
        <v>SI</v>
      </c>
      <c r="AI1274" t="str">
        <f t="shared" si="179"/>
        <v>SI</v>
      </c>
    </row>
    <row r="1275" spans="6:35" ht="15.75" thickBot="1" x14ac:dyDescent="0.3">
      <c r="F1275" s="499">
        <v>26</v>
      </c>
      <c r="G1275" s="499">
        <v>29</v>
      </c>
      <c r="H1275" s="498">
        <f t="shared" si="171"/>
        <v>0</v>
      </c>
      <c r="K1275" s="498">
        <f t="shared" si="172"/>
        <v>0</v>
      </c>
      <c r="N1275" s="498">
        <f t="shared" si="173"/>
        <v>0</v>
      </c>
      <c r="Q1275" s="487">
        <f t="shared" si="174"/>
        <v>26</v>
      </c>
      <c r="W1275">
        <f t="shared" si="175"/>
        <v>26</v>
      </c>
      <c r="Y1275" s="497">
        <v>26</v>
      </c>
      <c r="Z1275" s="497">
        <v>29</v>
      </c>
      <c r="AA1275" s="491">
        <v>0</v>
      </c>
      <c r="AB1275" s="490">
        <v>0</v>
      </c>
      <c r="AC1275" s="489">
        <v>0</v>
      </c>
      <c r="AD1275" s="488">
        <v>26</v>
      </c>
      <c r="AF1275" t="str">
        <f t="shared" si="176"/>
        <v>SI</v>
      </c>
      <c r="AG1275" t="str">
        <f t="shared" si="177"/>
        <v>SI</v>
      </c>
      <c r="AH1275" t="str">
        <f t="shared" si="178"/>
        <v>SI</v>
      </c>
      <c r="AI1275" t="str">
        <f t="shared" si="179"/>
        <v>SI</v>
      </c>
    </row>
    <row r="1276" spans="6:35" ht="15.75" thickBot="1" x14ac:dyDescent="0.3">
      <c r="F1276" s="499">
        <v>27</v>
      </c>
      <c r="G1276" s="499">
        <v>29</v>
      </c>
      <c r="H1276" s="498">
        <f t="shared" si="171"/>
        <v>0</v>
      </c>
      <c r="K1276" s="498">
        <f t="shared" si="172"/>
        <v>0</v>
      </c>
      <c r="N1276" s="498">
        <f t="shared" si="173"/>
        <v>0</v>
      </c>
      <c r="Q1276" s="487">
        <f t="shared" si="174"/>
        <v>27</v>
      </c>
      <c r="W1276">
        <f t="shared" si="175"/>
        <v>27</v>
      </c>
      <c r="Y1276" s="497">
        <v>27</v>
      </c>
      <c r="Z1276" s="497">
        <v>29</v>
      </c>
      <c r="AA1276" s="491">
        <v>0</v>
      </c>
      <c r="AB1276" s="490">
        <v>0</v>
      </c>
      <c r="AC1276" s="489">
        <v>0</v>
      </c>
      <c r="AD1276" s="488">
        <v>27</v>
      </c>
      <c r="AF1276" t="str">
        <f t="shared" si="176"/>
        <v>SI</v>
      </c>
      <c r="AG1276" t="str">
        <f t="shared" si="177"/>
        <v>SI</v>
      </c>
      <c r="AH1276" t="str">
        <f t="shared" si="178"/>
        <v>SI</v>
      </c>
      <c r="AI1276" t="str">
        <f t="shared" si="179"/>
        <v>SI</v>
      </c>
    </row>
    <row r="1277" spans="6:35" ht="15.75" thickBot="1" x14ac:dyDescent="0.3">
      <c r="F1277" s="499">
        <v>28</v>
      </c>
      <c r="G1277" s="499">
        <v>29</v>
      </c>
      <c r="H1277" s="498">
        <f t="shared" si="171"/>
        <v>0</v>
      </c>
      <c r="K1277" s="498">
        <f t="shared" si="172"/>
        <v>0</v>
      </c>
      <c r="N1277" s="498">
        <f t="shared" si="173"/>
        <v>0</v>
      </c>
      <c r="Q1277" s="487">
        <f t="shared" si="174"/>
        <v>28</v>
      </c>
      <c r="W1277">
        <f t="shared" si="175"/>
        <v>28</v>
      </c>
      <c r="Y1277" s="497">
        <v>28</v>
      </c>
      <c r="Z1277" s="497">
        <v>29</v>
      </c>
      <c r="AA1277" s="491">
        <v>0</v>
      </c>
      <c r="AB1277" s="490">
        <v>0</v>
      </c>
      <c r="AC1277" s="489">
        <v>0</v>
      </c>
      <c r="AD1277" s="488">
        <v>28</v>
      </c>
      <c r="AF1277" t="str">
        <f t="shared" si="176"/>
        <v>SI</v>
      </c>
      <c r="AG1277" t="str">
        <f t="shared" si="177"/>
        <v>SI</v>
      </c>
      <c r="AH1277" t="str">
        <f t="shared" si="178"/>
        <v>SI</v>
      </c>
      <c r="AI1277" t="str">
        <f t="shared" si="179"/>
        <v>SI</v>
      </c>
    </row>
    <row r="1278" spans="6:35" ht="15.75" thickBot="1" x14ac:dyDescent="0.3">
      <c r="F1278" s="499">
        <v>29</v>
      </c>
      <c r="G1278" s="499">
        <v>29</v>
      </c>
      <c r="H1278" s="498">
        <f t="shared" si="171"/>
        <v>0</v>
      </c>
      <c r="K1278" s="498">
        <f t="shared" si="172"/>
        <v>0</v>
      </c>
      <c r="N1278" s="498">
        <f t="shared" si="173"/>
        <v>0</v>
      </c>
      <c r="Q1278" s="487">
        <f t="shared" si="174"/>
        <v>29</v>
      </c>
      <c r="W1278">
        <f t="shared" si="175"/>
        <v>29</v>
      </c>
      <c r="Y1278" s="497">
        <v>29</v>
      </c>
      <c r="Z1278" s="497">
        <v>29</v>
      </c>
      <c r="AA1278" s="491">
        <v>0</v>
      </c>
      <c r="AB1278" s="490">
        <v>0</v>
      </c>
      <c r="AC1278" s="489">
        <v>0</v>
      </c>
      <c r="AD1278" s="488">
        <v>29</v>
      </c>
      <c r="AF1278" t="str">
        <f t="shared" si="176"/>
        <v>SI</v>
      </c>
      <c r="AG1278" t="str">
        <f t="shared" si="177"/>
        <v>SI</v>
      </c>
      <c r="AH1278" t="str">
        <f t="shared" si="178"/>
        <v>SI</v>
      </c>
      <c r="AI1278" t="str">
        <f t="shared" si="179"/>
        <v>SI</v>
      </c>
    </row>
    <row r="1279" spans="6:35" ht="15.75" thickBot="1" x14ac:dyDescent="0.3">
      <c r="F1279" s="499">
        <v>30</v>
      </c>
      <c r="G1279" s="499">
        <v>29</v>
      </c>
      <c r="H1279" s="498">
        <f t="shared" si="171"/>
        <v>0</v>
      </c>
      <c r="K1279" s="498">
        <f t="shared" si="172"/>
        <v>0</v>
      </c>
      <c r="N1279" s="498">
        <f t="shared" si="173"/>
        <v>0</v>
      </c>
      <c r="Q1279" s="487">
        <f t="shared" si="174"/>
        <v>30</v>
      </c>
      <c r="W1279">
        <f t="shared" si="175"/>
        <v>30</v>
      </c>
      <c r="Y1279" s="497">
        <v>30</v>
      </c>
      <c r="Z1279" s="497">
        <v>29</v>
      </c>
      <c r="AA1279" s="491">
        <v>0</v>
      </c>
      <c r="AB1279" s="490">
        <v>0</v>
      </c>
      <c r="AC1279" s="489">
        <v>0</v>
      </c>
      <c r="AD1279" s="488">
        <v>30</v>
      </c>
      <c r="AF1279" t="str">
        <f t="shared" si="176"/>
        <v>SI</v>
      </c>
      <c r="AG1279" t="str">
        <f t="shared" si="177"/>
        <v>SI</v>
      </c>
      <c r="AH1279" t="str">
        <f t="shared" si="178"/>
        <v>SI</v>
      </c>
      <c r="AI1279" t="str">
        <f t="shared" si="179"/>
        <v>SI</v>
      </c>
    </row>
    <row r="1280" spans="6:35" ht="15.75" thickBot="1" x14ac:dyDescent="0.3">
      <c r="F1280" s="499">
        <v>31</v>
      </c>
      <c r="G1280" s="499">
        <v>29</v>
      </c>
      <c r="H1280" s="498">
        <f t="shared" si="171"/>
        <v>0</v>
      </c>
      <c r="K1280" s="498">
        <f t="shared" si="172"/>
        <v>0</v>
      </c>
      <c r="N1280" s="498">
        <f t="shared" si="173"/>
        <v>0</v>
      </c>
      <c r="Q1280" s="487">
        <f t="shared" si="174"/>
        <v>30</v>
      </c>
      <c r="W1280">
        <f t="shared" si="175"/>
        <v>30</v>
      </c>
      <c r="Y1280" s="497">
        <v>31</v>
      </c>
      <c r="Z1280" s="497">
        <v>29</v>
      </c>
      <c r="AA1280" s="491">
        <v>0</v>
      </c>
      <c r="AB1280" s="490">
        <v>0</v>
      </c>
      <c r="AC1280" s="489">
        <v>0</v>
      </c>
      <c r="AD1280" s="488">
        <v>31</v>
      </c>
      <c r="AF1280" t="str">
        <f t="shared" si="176"/>
        <v>SI</v>
      </c>
      <c r="AG1280" t="str">
        <f t="shared" si="177"/>
        <v>SI</v>
      </c>
      <c r="AH1280" t="str">
        <f t="shared" si="178"/>
        <v>SI</v>
      </c>
      <c r="AI1280" t="str">
        <f t="shared" si="179"/>
        <v>NO</v>
      </c>
    </row>
    <row r="1281" spans="6:35" ht="15.75" thickBot="1" x14ac:dyDescent="0.3">
      <c r="F1281" s="499">
        <v>32</v>
      </c>
      <c r="G1281" s="499">
        <v>29</v>
      </c>
      <c r="H1281" s="498">
        <f t="shared" si="171"/>
        <v>0</v>
      </c>
      <c r="K1281" s="498">
        <f t="shared" si="172"/>
        <v>0</v>
      </c>
      <c r="N1281" s="498">
        <f t="shared" si="173"/>
        <v>0</v>
      </c>
      <c r="Q1281" s="487">
        <f t="shared" si="174"/>
        <v>30</v>
      </c>
      <c r="W1281">
        <f t="shared" si="175"/>
        <v>30</v>
      </c>
      <c r="Y1281" s="497">
        <v>32</v>
      </c>
      <c r="Z1281" s="497">
        <v>29</v>
      </c>
      <c r="AA1281" s="491">
        <v>0</v>
      </c>
      <c r="AB1281" s="490">
        <v>0</v>
      </c>
      <c r="AC1281" s="489">
        <v>0</v>
      </c>
      <c r="AD1281" s="488">
        <v>32</v>
      </c>
      <c r="AF1281" t="str">
        <f t="shared" si="176"/>
        <v>SI</v>
      </c>
      <c r="AG1281" t="str">
        <f t="shared" si="177"/>
        <v>SI</v>
      </c>
      <c r="AH1281" t="str">
        <f t="shared" si="178"/>
        <v>SI</v>
      </c>
      <c r="AI1281" t="str">
        <f t="shared" si="179"/>
        <v>NO</v>
      </c>
    </row>
    <row r="1282" spans="6:35" ht="15.75" thickBot="1" x14ac:dyDescent="0.3">
      <c r="F1282" s="499">
        <v>33</v>
      </c>
      <c r="G1282" s="499">
        <v>29</v>
      </c>
      <c r="H1282" s="498">
        <f t="shared" si="171"/>
        <v>0</v>
      </c>
      <c r="K1282" s="498">
        <f t="shared" si="172"/>
        <v>0</v>
      </c>
      <c r="N1282" s="498">
        <f t="shared" si="173"/>
        <v>0</v>
      </c>
      <c r="Q1282" s="487">
        <f t="shared" si="174"/>
        <v>30</v>
      </c>
      <c r="W1282">
        <f t="shared" si="175"/>
        <v>30</v>
      </c>
      <c r="Y1282" s="497">
        <v>33</v>
      </c>
      <c r="Z1282" s="497">
        <v>29</v>
      </c>
      <c r="AA1282" s="491">
        <v>0</v>
      </c>
      <c r="AB1282" s="490">
        <v>0</v>
      </c>
      <c r="AC1282" s="489">
        <v>0</v>
      </c>
      <c r="AD1282" s="488">
        <v>33</v>
      </c>
      <c r="AF1282" t="str">
        <f t="shared" si="176"/>
        <v>SI</v>
      </c>
      <c r="AG1282" t="str">
        <f t="shared" si="177"/>
        <v>SI</v>
      </c>
      <c r="AH1282" t="str">
        <f t="shared" si="178"/>
        <v>SI</v>
      </c>
      <c r="AI1282" t="str">
        <f t="shared" si="179"/>
        <v>NO</v>
      </c>
    </row>
    <row r="1283" spans="6:35" ht="15.75" thickBot="1" x14ac:dyDescent="0.3">
      <c r="F1283" s="499">
        <v>34</v>
      </c>
      <c r="G1283" s="499">
        <v>29</v>
      </c>
      <c r="H1283" s="498">
        <f t="shared" si="171"/>
        <v>0</v>
      </c>
      <c r="K1283" s="498">
        <f t="shared" si="172"/>
        <v>0</v>
      </c>
      <c r="N1283" s="498">
        <f t="shared" si="173"/>
        <v>0</v>
      </c>
      <c r="Q1283" s="487">
        <f t="shared" si="174"/>
        <v>30</v>
      </c>
      <c r="W1283">
        <f t="shared" si="175"/>
        <v>30</v>
      </c>
      <c r="Y1283" s="497">
        <v>34</v>
      </c>
      <c r="Z1283" s="497">
        <v>29</v>
      </c>
      <c r="AA1283" s="491">
        <v>0</v>
      </c>
      <c r="AB1283" s="490">
        <v>0</v>
      </c>
      <c r="AC1283" s="489">
        <v>0</v>
      </c>
      <c r="AD1283" s="488">
        <v>34</v>
      </c>
      <c r="AF1283" t="str">
        <f t="shared" si="176"/>
        <v>SI</v>
      </c>
      <c r="AG1283" t="str">
        <f t="shared" si="177"/>
        <v>SI</v>
      </c>
      <c r="AH1283" t="str">
        <f t="shared" si="178"/>
        <v>SI</v>
      </c>
      <c r="AI1283" t="str">
        <f t="shared" si="179"/>
        <v>NO</v>
      </c>
    </row>
    <row r="1284" spans="6:35" ht="15.75" thickBot="1" x14ac:dyDescent="0.3">
      <c r="F1284" s="496">
        <v>35</v>
      </c>
      <c r="G1284" s="496">
        <v>29</v>
      </c>
      <c r="H1284" s="495">
        <f t="shared" si="171"/>
        <v>0</v>
      </c>
      <c r="I1284" s="494"/>
      <c r="J1284" s="494"/>
      <c r="K1284" s="495">
        <f t="shared" si="172"/>
        <v>0</v>
      </c>
      <c r="L1284" s="494"/>
      <c r="M1284" s="494"/>
      <c r="N1284" s="495">
        <f t="shared" si="173"/>
        <v>0</v>
      </c>
      <c r="O1284" s="494"/>
      <c r="P1284" s="494"/>
      <c r="Q1284" s="493">
        <f t="shared" si="174"/>
        <v>30</v>
      </c>
      <c r="W1284">
        <f t="shared" si="175"/>
        <v>30</v>
      </c>
      <c r="Y1284" s="497">
        <v>35</v>
      </c>
      <c r="Z1284" s="497">
        <v>29</v>
      </c>
      <c r="AA1284" s="491">
        <v>0</v>
      </c>
      <c r="AB1284" s="490">
        <v>0</v>
      </c>
      <c r="AC1284" s="489">
        <v>0</v>
      </c>
      <c r="AD1284" s="488">
        <v>35</v>
      </c>
      <c r="AF1284" t="str">
        <f t="shared" si="176"/>
        <v>SI</v>
      </c>
      <c r="AG1284" t="str">
        <f t="shared" si="177"/>
        <v>SI</v>
      </c>
      <c r="AH1284" t="str">
        <f t="shared" si="178"/>
        <v>SI</v>
      </c>
      <c r="AI1284" t="str">
        <f t="shared" si="179"/>
        <v>NO</v>
      </c>
    </row>
    <row r="1285" spans="6:35" ht="16.5" thickTop="1" thickBot="1" x14ac:dyDescent="0.3">
      <c r="F1285" s="499">
        <v>0</v>
      </c>
      <c r="G1285" s="499">
        <v>30</v>
      </c>
      <c r="H1285" s="498">
        <f t="shared" si="171"/>
        <v>0</v>
      </c>
      <c r="K1285" s="498">
        <f t="shared" si="172"/>
        <v>0</v>
      </c>
      <c r="N1285" s="498">
        <f t="shared" si="173"/>
        <v>0</v>
      </c>
      <c r="Q1285" s="487">
        <f t="shared" si="174"/>
        <v>0</v>
      </c>
      <c r="W1285">
        <f t="shared" si="175"/>
        <v>0</v>
      </c>
      <c r="Y1285" s="497">
        <v>0</v>
      </c>
      <c r="Z1285" s="497">
        <v>30</v>
      </c>
      <c r="AA1285" s="491">
        <v>0</v>
      </c>
      <c r="AB1285" s="490">
        <v>0</v>
      </c>
      <c r="AC1285" s="489">
        <v>0</v>
      </c>
      <c r="AD1285" s="488">
        <v>0</v>
      </c>
      <c r="AF1285" t="str">
        <f t="shared" si="176"/>
        <v>SI</v>
      </c>
      <c r="AG1285" t="str">
        <f t="shared" si="177"/>
        <v>SI</v>
      </c>
      <c r="AH1285" t="str">
        <f t="shared" si="178"/>
        <v>SI</v>
      </c>
      <c r="AI1285" t="str">
        <f t="shared" si="179"/>
        <v>SI</v>
      </c>
    </row>
    <row r="1286" spans="6:35" ht="15.75" thickBot="1" x14ac:dyDescent="0.3">
      <c r="F1286" s="499">
        <v>1</v>
      </c>
      <c r="G1286" s="499">
        <v>30</v>
      </c>
      <c r="H1286" s="498">
        <f t="shared" si="171"/>
        <v>0</v>
      </c>
      <c r="K1286" s="498">
        <f t="shared" si="172"/>
        <v>0</v>
      </c>
      <c r="N1286" s="498">
        <f t="shared" si="173"/>
        <v>0</v>
      </c>
      <c r="Q1286" s="487">
        <f t="shared" si="174"/>
        <v>1</v>
      </c>
      <c r="W1286">
        <f t="shared" si="175"/>
        <v>1</v>
      </c>
      <c r="Y1286" s="497">
        <v>1</v>
      </c>
      <c r="Z1286" s="497">
        <v>30</v>
      </c>
      <c r="AA1286" s="491">
        <v>0</v>
      </c>
      <c r="AB1286" s="490">
        <v>1</v>
      </c>
      <c r="AC1286" s="489">
        <v>0</v>
      </c>
      <c r="AD1286" s="488">
        <v>0</v>
      </c>
      <c r="AF1286" t="str">
        <f t="shared" si="176"/>
        <v>SI</v>
      </c>
      <c r="AG1286" t="str">
        <f t="shared" si="177"/>
        <v>NO</v>
      </c>
      <c r="AH1286" t="str">
        <f t="shared" si="178"/>
        <v>SI</v>
      </c>
      <c r="AI1286" t="str">
        <f t="shared" si="179"/>
        <v>NO</v>
      </c>
    </row>
    <row r="1287" spans="6:35" ht="15.75" thickBot="1" x14ac:dyDescent="0.3">
      <c r="F1287" s="499">
        <v>2</v>
      </c>
      <c r="G1287" s="499">
        <v>30</v>
      </c>
      <c r="H1287" s="498">
        <f t="shared" si="171"/>
        <v>0</v>
      </c>
      <c r="K1287" s="498">
        <f t="shared" si="172"/>
        <v>0</v>
      </c>
      <c r="N1287" s="498">
        <f t="shared" si="173"/>
        <v>0</v>
      </c>
      <c r="Q1287" s="487">
        <f t="shared" si="174"/>
        <v>2</v>
      </c>
      <c r="W1287">
        <f t="shared" si="175"/>
        <v>2</v>
      </c>
      <c r="Y1287" s="497">
        <v>2</v>
      </c>
      <c r="Z1287" s="497">
        <v>30</v>
      </c>
      <c r="AA1287" s="491">
        <v>0</v>
      </c>
      <c r="AB1287" s="490">
        <v>2</v>
      </c>
      <c r="AC1287" s="489">
        <v>0</v>
      </c>
      <c r="AD1287" s="488">
        <v>0</v>
      </c>
      <c r="AF1287" t="str">
        <f t="shared" si="176"/>
        <v>SI</v>
      </c>
      <c r="AG1287" t="str">
        <f t="shared" si="177"/>
        <v>NO</v>
      </c>
      <c r="AH1287" t="str">
        <f t="shared" si="178"/>
        <v>SI</v>
      </c>
      <c r="AI1287" t="str">
        <f t="shared" si="179"/>
        <v>NO</v>
      </c>
    </row>
    <row r="1288" spans="6:35" ht="15.75" thickBot="1" x14ac:dyDescent="0.3">
      <c r="F1288" s="499">
        <v>3</v>
      </c>
      <c r="G1288" s="499">
        <v>30</v>
      </c>
      <c r="H1288" s="498">
        <f t="shared" si="171"/>
        <v>0</v>
      </c>
      <c r="K1288" s="498">
        <f t="shared" si="172"/>
        <v>0</v>
      </c>
      <c r="N1288" s="498">
        <f t="shared" si="173"/>
        <v>0</v>
      </c>
      <c r="Q1288" s="487">
        <f t="shared" si="174"/>
        <v>3</v>
      </c>
      <c r="W1288">
        <f t="shared" si="175"/>
        <v>3</v>
      </c>
      <c r="Y1288" s="497">
        <v>3</v>
      </c>
      <c r="Z1288" s="497">
        <v>30</v>
      </c>
      <c r="AA1288" s="491">
        <v>0</v>
      </c>
      <c r="AB1288" s="490">
        <v>3</v>
      </c>
      <c r="AC1288" s="489">
        <v>0</v>
      </c>
      <c r="AD1288" s="488">
        <v>0</v>
      </c>
      <c r="AF1288" t="str">
        <f t="shared" si="176"/>
        <v>SI</v>
      </c>
      <c r="AG1288" t="str">
        <f t="shared" si="177"/>
        <v>NO</v>
      </c>
      <c r="AH1288" t="str">
        <f t="shared" si="178"/>
        <v>SI</v>
      </c>
      <c r="AI1288" t="str">
        <f t="shared" si="179"/>
        <v>NO</v>
      </c>
    </row>
    <row r="1289" spans="6:35" ht="15.75" thickBot="1" x14ac:dyDescent="0.3">
      <c r="F1289" s="499">
        <v>4</v>
      </c>
      <c r="G1289" s="499">
        <v>30</v>
      </c>
      <c r="H1289" s="498">
        <f t="shared" si="171"/>
        <v>0</v>
      </c>
      <c r="K1289" s="498">
        <f t="shared" si="172"/>
        <v>0</v>
      </c>
      <c r="N1289" s="498">
        <f t="shared" si="173"/>
        <v>0</v>
      </c>
      <c r="Q1289" s="487">
        <f t="shared" si="174"/>
        <v>4</v>
      </c>
      <c r="W1289">
        <f t="shared" si="175"/>
        <v>4</v>
      </c>
      <c r="Y1289" s="497">
        <v>4</v>
      </c>
      <c r="Z1289" s="497">
        <v>30</v>
      </c>
      <c r="AA1289" s="491">
        <v>0</v>
      </c>
      <c r="AB1289" s="490">
        <v>0</v>
      </c>
      <c r="AC1289" s="489">
        <v>0</v>
      </c>
      <c r="AD1289" s="488">
        <v>4</v>
      </c>
      <c r="AF1289" t="str">
        <f t="shared" si="176"/>
        <v>SI</v>
      </c>
      <c r="AG1289" t="str">
        <f t="shared" si="177"/>
        <v>SI</v>
      </c>
      <c r="AH1289" t="str">
        <f t="shared" si="178"/>
        <v>SI</v>
      </c>
      <c r="AI1289" t="str">
        <f t="shared" si="179"/>
        <v>SI</v>
      </c>
    </row>
    <row r="1290" spans="6:35" ht="15.75" thickBot="1" x14ac:dyDescent="0.3">
      <c r="F1290" s="499">
        <v>5</v>
      </c>
      <c r="G1290" s="499">
        <v>30</v>
      </c>
      <c r="H1290" s="498">
        <f t="shared" si="171"/>
        <v>0</v>
      </c>
      <c r="K1290" s="498">
        <f t="shared" si="172"/>
        <v>0</v>
      </c>
      <c r="N1290" s="498">
        <f t="shared" si="173"/>
        <v>0</v>
      </c>
      <c r="Q1290" s="487">
        <f t="shared" si="174"/>
        <v>5</v>
      </c>
      <c r="W1290">
        <f t="shared" si="175"/>
        <v>5</v>
      </c>
      <c r="Y1290" s="497">
        <v>5</v>
      </c>
      <c r="Z1290" s="497">
        <v>30</v>
      </c>
      <c r="AA1290" s="491">
        <v>0</v>
      </c>
      <c r="AB1290" s="490">
        <v>0</v>
      </c>
      <c r="AC1290" s="489">
        <v>0</v>
      </c>
      <c r="AD1290" s="488">
        <v>5</v>
      </c>
      <c r="AF1290" t="str">
        <f t="shared" si="176"/>
        <v>SI</v>
      </c>
      <c r="AG1290" t="str">
        <f t="shared" si="177"/>
        <v>SI</v>
      </c>
      <c r="AH1290" t="str">
        <f t="shared" si="178"/>
        <v>SI</v>
      </c>
      <c r="AI1290" t="str">
        <f t="shared" si="179"/>
        <v>SI</v>
      </c>
    </row>
    <row r="1291" spans="6:35" ht="15.75" thickBot="1" x14ac:dyDescent="0.3">
      <c r="F1291" s="499">
        <v>6</v>
      </c>
      <c r="G1291" s="499">
        <v>30</v>
      </c>
      <c r="H1291" s="498">
        <f t="shared" ref="H1291:H1354" si="180">IF(G1291&lt;3,
IF(G1291+F1291&lt;=3,F1291,3-G1291),
0)</f>
        <v>0</v>
      </c>
      <c r="K1291" s="498">
        <f t="shared" ref="K1291:K1354" si="181">IF(AND(G1291&gt;=3,G1291&lt;15),
IF(G1291+F1291&lt;=15,F1291,15-G1291),
IF(AND(G1291&lt;3,G1291+F1291&gt;3),IF(F1291-H1291&lt;=12,F1291-H1291,12),0) )</f>
        <v>0</v>
      </c>
      <c r="N1291" s="498">
        <f t="shared" ref="N1291:N1354" si="182">IF(AND(G1291&gt;=15,G1291&lt;20),
IF(G1291+F1291&lt;=20,F1291,20-G1291),
IF(AND(G1291&lt;15,G1291+F1291&gt;15),       IF((F1291-H1291-K1291)&lt;=5,   F1291-H1291-K1291,5    ),0)  )</f>
        <v>0</v>
      </c>
      <c r="Q1291" s="487">
        <f t="shared" ref="Q1291:Q1354" si="183">IF(AND(G1291&gt;=20),
IF(F1291&gt;30,30,F1291),
IF(AND(G1291&lt;20,G1291+F1291&gt;20),IF((F1291-H1291-K1291-N1291)&gt;=(30-H1291-K1291-N1291),30-H1291-K1291-N1291,F1291-H1291-K1291-N1291),0))</f>
        <v>6</v>
      </c>
      <c r="W1291">
        <f t="shared" ref="W1291:W1354" si="184">SUM(H1291+K1291+N1291+Q1291)</f>
        <v>6</v>
      </c>
      <c r="Y1291" s="497">
        <v>6</v>
      </c>
      <c r="Z1291" s="497">
        <v>30</v>
      </c>
      <c r="AA1291" s="491">
        <v>0</v>
      </c>
      <c r="AB1291" s="490">
        <v>0</v>
      </c>
      <c r="AC1291" s="489">
        <v>0</v>
      </c>
      <c r="AD1291" s="488">
        <v>6</v>
      </c>
      <c r="AF1291" t="str">
        <f t="shared" ref="AF1291:AF1354" si="185">IF(AA1291=H1291,"SI","NO")</f>
        <v>SI</v>
      </c>
      <c r="AG1291" t="str">
        <f t="shared" ref="AG1291:AG1354" si="186">IF(K1291=AB1291,"SI","NO")</f>
        <v>SI</v>
      </c>
      <c r="AH1291" t="str">
        <f t="shared" ref="AH1291:AH1354" si="187">IF(N1291=AC1291,"SI","NO")</f>
        <v>SI</v>
      </c>
      <c r="AI1291" t="str">
        <f t="shared" ref="AI1291:AI1354" si="188">IF(Q1291=AD1291,"SI","NO")</f>
        <v>SI</v>
      </c>
    </row>
    <row r="1292" spans="6:35" ht="15.75" thickBot="1" x14ac:dyDescent="0.3">
      <c r="F1292" s="499">
        <v>7</v>
      </c>
      <c r="G1292" s="499">
        <v>30</v>
      </c>
      <c r="H1292" s="498">
        <f t="shared" si="180"/>
        <v>0</v>
      </c>
      <c r="K1292" s="498">
        <f t="shared" si="181"/>
        <v>0</v>
      </c>
      <c r="N1292" s="498">
        <f t="shared" si="182"/>
        <v>0</v>
      </c>
      <c r="Q1292" s="487">
        <f t="shared" si="183"/>
        <v>7</v>
      </c>
      <c r="W1292">
        <f t="shared" si="184"/>
        <v>7</v>
      </c>
      <c r="Y1292" s="497">
        <v>7</v>
      </c>
      <c r="Z1292" s="497">
        <v>30</v>
      </c>
      <c r="AA1292" s="491">
        <v>0</v>
      </c>
      <c r="AB1292" s="490">
        <v>0</v>
      </c>
      <c r="AC1292" s="489">
        <v>0</v>
      </c>
      <c r="AD1292" s="488">
        <v>7</v>
      </c>
      <c r="AF1292" t="str">
        <f t="shared" si="185"/>
        <v>SI</v>
      </c>
      <c r="AG1292" t="str">
        <f t="shared" si="186"/>
        <v>SI</v>
      </c>
      <c r="AH1292" t="str">
        <f t="shared" si="187"/>
        <v>SI</v>
      </c>
      <c r="AI1292" t="str">
        <f t="shared" si="188"/>
        <v>SI</v>
      </c>
    </row>
    <row r="1293" spans="6:35" ht="15.75" thickBot="1" x14ac:dyDescent="0.3">
      <c r="F1293" s="499">
        <v>8</v>
      </c>
      <c r="G1293" s="499">
        <v>30</v>
      </c>
      <c r="H1293" s="498">
        <f t="shared" si="180"/>
        <v>0</v>
      </c>
      <c r="K1293" s="498">
        <f t="shared" si="181"/>
        <v>0</v>
      </c>
      <c r="N1293" s="498">
        <f t="shared" si="182"/>
        <v>0</v>
      </c>
      <c r="Q1293" s="487">
        <f t="shared" si="183"/>
        <v>8</v>
      </c>
      <c r="W1293">
        <f t="shared" si="184"/>
        <v>8</v>
      </c>
      <c r="Y1293" s="497">
        <v>8</v>
      </c>
      <c r="Z1293" s="497">
        <v>30</v>
      </c>
      <c r="AA1293" s="491">
        <v>0</v>
      </c>
      <c r="AB1293" s="490">
        <v>0</v>
      </c>
      <c r="AC1293" s="489">
        <v>0</v>
      </c>
      <c r="AD1293" s="488">
        <v>8</v>
      </c>
      <c r="AF1293" t="str">
        <f t="shared" si="185"/>
        <v>SI</v>
      </c>
      <c r="AG1293" t="str">
        <f t="shared" si="186"/>
        <v>SI</v>
      </c>
      <c r="AH1293" t="str">
        <f t="shared" si="187"/>
        <v>SI</v>
      </c>
      <c r="AI1293" t="str">
        <f t="shared" si="188"/>
        <v>SI</v>
      </c>
    </row>
    <row r="1294" spans="6:35" ht="15.75" thickBot="1" x14ac:dyDescent="0.3">
      <c r="F1294" s="499">
        <v>9</v>
      </c>
      <c r="G1294" s="499">
        <v>30</v>
      </c>
      <c r="H1294" s="498">
        <f t="shared" si="180"/>
        <v>0</v>
      </c>
      <c r="K1294" s="498">
        <f t="shared" si="181"/>
        <v>0</v>
      </c>
      <c r="N1294" s="498">
        <f t="shared" si="182"/>
        <v>0</v>
      </c>
      <c r="Q1294" s="487">
        <f t="shared" si="183"/>
        <v>9</v>
      </c>
      <c r="W1294">
        <f t="shared" si="184"/>
        <v>9</v>
      </c>
      <c r="Y1294" s="497">
        <v>9</v>
      </c>
      <c r="Z1294" s="497">
        <v>30</v>
      </c>
      <c r="AA1294" s="491">
        <v>0</v>
      </c>
      <c r="AB1294" s="490">
        <v>0</v>
      </c>
      <c r="AC1294" s="489">
        <v>0</v>
      </c>
      <c r="AD1294" s="488">
        <v>9</v>
      </c>
      <c r="AF1294" t="str">
        <f t="shared" si="185"/>
        <v>SI</v>
      </c>
      <c r="AG1294" t="str">
        <f t="shared" si="186"/>
        <v>SI</v>
      </c>
      <c r="AH1294" t="str">
        <f t="shared" si="187"/>
        <v>SI</v>
      </c>
      <c r="AI1294" t="str">
        <f t="shared" si="188"/>
        <v>SI</v>
      </c>
    </row>
    <row r="1295" spans="6:35" ht="15.75" thickBot="1" x14ac:dyDescent="0.3">
      <c r="F1295" s="499">
        <v>10</v>
      </c>
      <c r="G1295" s="499">
        <v>30</v>
      </c>
      <c r="H1295" s="498">
        <f t="shared" si="180"/>
        <v>0</v>
      </c>
      <c r="K1295" s="498">
        <f t="shared" si="181"/>
        <v>0</v>
      </c>
      <c r="N1295" s="498">
        <f t="shared" si="182"/>
        <v>0</v>
      </c>
      <c r="Q1295" s="487">
        <f t="shared" si="183"/>
        <v>10</v>
      </c>
      <c r="W1295">
        <f t="shared" si="184"/>
        <v>10</v>
      </c>
      <c r="Y1295" s="497">
        <v>10</v>
      </c>
      <c r="Z1295" s="497">
        <v>30</v>
      </c>
      <c r="AA1295" s="491">
        <v>0</v>
      </c>
      <c r="AB1295" s="490">
        <v>0</v>
      </c>
      <c r="AC1295" s="489">
        <v>0</v>
      </c>
      <c r="AD1295" s="488">
        <v>10</v>
      </c>
      <c r="AF1295" t="str">
        <f t="shared" si="185"/>
        <v>SI</v>
      </c>
      <c r="AG1295" t="str">
        <f t="shared" si="186"/>
        <v>SI</v>
      </c>
      <c r="AH1295" t="str">
        <f t="shared" si="187"/>
        <v>SI</v>
      </c>
      <c r="AI1295" t="str">
        <f t="shared" si="188"/>
        <v>SI</v>
      </c>
    </row>
    <row r="1296" spans="6:35" ht="15.75" thickBot="1" x14ac:dyDescent="0.3">
      <c r="F1296" s="499">
        <v>11</v>
      </c>
      <c r="G1296" s="499">
        <v>30</v>
      </c>
      <c r="H1296" s="498">
        <f t="shared" si="180"/>
        <v>0</v>
      </c>
      <c r="K1296" s="498">
        <f t="shared" si="181"/>
        <v>0</v>
      </c>
      <c r="N1296" s="498">
        <f t="shared" si="182"/>
        <v>0</v>
      </c>
      <c r="Q1296" s="487">
        <f t="shared" si="183"/>
        <v>11</v>
      </c>
      <c r="W1296">
        <f t="shared" si="184"/>
        <v>11</v>
      </c>
      <c r="Y1296" s="497">
        <v>11</v>
      </c>
      <c r="Z1296" s="497">
        <v>30</v>
      </c>
      <c r="AA1296" s="491">
        <v>0</v>
      </c>
      <c r="AB1296" s="490">
        <v>0</v>
      </c>
      <c r="AC1296" s="489">
        <v>0</v>
      </c>
      <c r="AD1296" s="488">
        <v>11</v>
      </c>
      <c r="AF1296" t="str">
        <f t="shared" si="185"/>
        <v>SI</v>
      </c>
      <c r="AG1296" t="str">
        <f t="shared" si="186"/>
        <v>SI</v>
      </c>
      <c r="AH1296" t="str">
        <f t="shared" si="187"/>
        <v>SI</v>
      </c>
      <c r="AI1296" t="str">
        <f t="shared" si="188"/>
        <v>SI</v>
      </c>
    </row>
    <row r="1297" spans="6:35" ht="15.75" thickBot="1" x14ac:dyDescent="0.3">
      <c r="F1297" s="499">
        <v>12</v>
      </c>
      <c r="G1297" s="499">
        <v>30</v>
      </c>
      <c r="H1297" s="498">
        <f t="shared" si="180"/>
        <v>0</v>
      </c>
      <c r="K1297" s="498">
        <f t="shared" si="181"/>
        <v>0</v>
      </c>
      <c r="N1297" s="498">
        <f t="shared" si="182"/>
        <v>0</v>
      </c>
      <c r="Q1297" s="487">
        <f t="shared" si="183"/>
        <v>12</v>
      </c>
      <c r="W1297">
        <f t="shared" si="184"/>
        <v>12</v>
      </c>
      <c r="Y1297" s="497">
        <v>12</v>
      </c>
      <c r="Z1297" s="497">
        <v>30</v>
      </c>
      <c r="AA1297" s="491">
        <v>0</v>
      </c>
      <c r="AB1297" s="490">
        <v>0</v>
      </c>
      <c r="AC1297" s="489">
        <v>0</v>
      </c>
      <c r="AD1297" s="488">
        <v>12</v>
      </c>
      <c r="AF1297" t="str">
        <f t="shared" si="185"/>
        <v>SI</v>
      </c>
      <c r="AG1297" t="str">
        <f t="shared" si="186"/>
        <v>SI</v>
      </c>
      <c r="AH1297" t="str">
        <f t="shared" si="187"/>
        <v>SI</v>
      </c>
      <c r="AI1297" t="str">
        <f t="shared" si="188"/>
        <v>SI</v>
      </c>
    </row>
    <row r="1298" spans="6:35" ht="15.75" thickBot="1" x14ac:dyDescent="0.3">
      <c r="F1298" s="499">
        <v>13</v>
      </c>
      <c r="G1298" s="499">
        <v>30</v>
      </c>
      <c r="H1298" s="498">
        <f t="shared" si="180"/>
        <v>0</v>
      </c>
      <c r="K1298" s="498">
        <f t="shared" si="181"/>
        <v>0</v>
      </c>
      <c r="N1298" s="498">
        <f t="shared" si="182"/>
        <v>0</v>
      </c>
      <c r="Q1298" s="487">
        <f t="shared" si="183"/>
        <v>13</v>
      </c>
      <c r="W1298">
        <f t="shared" si="184"/>
        <v>13</v>
      </c>
      <c r="Y1298" s="497">
        <v>13</v>
      </c>
      <c r="Z1298" s="497">
        <v>30</v>
      </c>
      <c r="AA1298" s="491">
        <v>0</v>
      </c>
      <c r="AB1298" s="490">
        <v>0</v>
      </c>
      <c r="AC1298" s="489">
        <v>0</v>
      </c>
      <c r="AD1298" s="488">
        <v>13</v>
      </c>
      <c r="AF1298" t="str">
        <f t="shared" si="185"/>
        <v>SI</v>
      </c>
      <c r="AG1298" t="str">
        <f t="shared" si="186"/>
        <v>SI</v>
      </c>
      <c r="AH1298" t="str">
        <f t="shared" si="187"/>
        <v>SI</v>
      </c>
      <c r="AI1298" t="str">
        <f t="shared" si="188"/>
        <v>SI</v>
      </c>
    </row>
    <row r="1299" spans="6:35" ht="15.75" thickBot="1" x14ac:dyDescent="0.3">
      <c r="F1299" s="499">
        <v>14</v>
      </c>
      <c r="G1299" s="499">
        <v>30</v>
      </c>
      <c r="H1299" s="498">
        <f t="shared" si="180"/>
        <v>0</v>
      </c>
      <c r="K1299" s="498">
        <f t="shared" si="181"/>
        <v>0</v>
      </c>
      <c r="N1299" s="498">
        <f t="shared" si="182"/>
        <v>0</v>
      </c>
      <c r="Q1299" s="487">
        <f t="shared" si="183"/>
        <v>14</v>
      </c>
      <c r="W1299">
        <f t="shared" si="184"/>
        <v>14</v>
      </c>
      <c r="Y1299" s="497">
        <v>14</v>
      </c>
      <c r="Z1299" s="497">
        <v>30</v>
      </c>
      <c r="AA1299" s="491">
        <v>0</v>
      </c>
      <c r="AB1299" s="490">
        <v>0</v>
      </c>
      <c r="AC1299" s="489">
        <v>0</v>
      </c>
      <c r="AD1299" s="488">
        <v>14</v>
      </c>
      <c r="AF1299" t="str">
        <f t="shared" si="185"/>
        <v>SI</v>
      </c>
      <c r="AG1299" t="str">
        <f t="shared" si="186"/>
        <v>SI</v>
      </c>
      <c r="AH1299" t="str">
        <f t="shared" si="187"/>
        <v>SI</v>
      </c>
      <c r="AI1299" t="str">
        <f t="shared" si="188"/>
        <v>SI</v>
      </c>
    </row>
    <row r="1300" spans="6:35" ht="15.75" thickBot="1" x14ac:dyDescent="0.3">
      <c r="F1300" s="499">
        <v>15</v>
      </c>
      <c r="G1300" s="499">
        <v>30</v>
      </c>
      <c r="H1300" s="498">
        <f t="shared" si="180"/>
        <v>0</v>
      </c>
      <c r="K1300" s="498">
        <f t="shared" si="181"/>
        <v>0</v>
      </c>
      <c r="N1300" s="498">
        <f t="shared" si="182"/>
        <v>0</v>
      </c>
      <c r="Q1300" s="487">
        <f t="shared" si="183"/>
        <v>15</v>
      </c>
      <c r="W1300">
        <f t="shared" si="184"/>
        <v>15</v>
      </c>
      <c r="Y1300" s="497">
        <v>15</v>
      </c>
      <c r="Z1300" s="497">
        <v>30</v>
      </c>
      <c r="AA1300" s="491">
        <v>0</v>
      </c>
      <c r="AB1300" s="490">
        <v>0</v>
      </c>
      <c r="AC1300" s="489">
        <v>0</v>
      </c>
      <c r="AD1300" s="488">
        <v>15</v>
      </c>
      <c r="AF1300" t="str">
        <f t="shared" si="185"/>
        <v>SI</v>
      </c>
      <c r="AG1300" t="str">
        <f t="shared" si="186"/>
        <v>SI</v>
      </c>
      <c r="AH1300" t="str">
        <f t="shared" si="187"/>
        <v>SI</v>
      </c>
      <c r="AI1300" t="str">
        <f t="shared" si="188"/>
        <v>SI</v>
      </c>
    </row>
    <row r="1301" spans="6:35" ht="15.75" thickBot="1" x14ac:dyDescent="0.3">
      <c r="F1301" s="499">
        <v>16</v>
      </c>
      <c r="G1301" s="499">
        <v>30</v>
      </c>
      <c r="H1301" s="498">
        <f t="shared" si="180"/>
        <v>0</v>
      </c>
      <c r="K1301" s="498">
        <f t="shared" si="181"/>
        <v>0</v>
      </c>
      <c r="N1301" s="498">
        <f t="shared" si="182"/>
        <v>0</v>
      </c>
      <c r="Q1301" s="487">
        <f t="shared" si="183"/>
        <v>16</v>
      </c>
      <c r="W1301">
        <f t="shared" si="184"/>
        <v>16</v>
      </c>
      <c r="Y1301" s="497">
        <v>16</v>
      </c>
      <c r="Z1301" s="497">
        <v>30</v>
      </c>
      <c r="AA1301" s="491">
        <v>0</v>
      </c>
      <c r="AB1301" s="490">
        <v>0</v>
      </c>
      <c r="AC1301" s="489">
        <v>0</v>
      </c>
      <c r="AD1301" s="488">
        <v>16</v>
      </c>
      <c r="AF1301" t="str">
        <f t="shared" si="185"/>
        <v>SI</v>
      </c>
      <c r="AG1301" t="str">
        <f t="shared" si="186"/>
        <v>SI</v>
      </c>
      <c r="AH1301" t="str">
        <f t="shared" si="187"/>
        <v>SI</v>
      </c>
      <c r="AI1301" t="str">
        <f t="shared" si="188"/>
        <v>SI</v>
      </c>
    </row>
    <row r="1302" spans="6:35" ht="15.75" thickBot="1" x14ac:dyDescent="0.3">
      <c r="F1302" s="499">
        <v>17</v>
      </c>
      <c r="G1302" s="499">
        <v>30</v>
      </c>
      <c r="H1302" s="498">
        <f t="shared" si="180"/>
        <v>0</v>
      </c>
      <c r="K1302" s="498">
        <f t="shared" si="181"/>
        <v>0</v>
      </c>
      <c r="N1302" s="498">
        <f t="shared" si="182"/>
        <v>0</v>
      </c>
      <c r="Q1302" s="487">
        <f t="shared" si="183"/>
        <v>17</v>
      </c>
      <c r="W1302">
        <f t="shared" si="184"/>
        <v>17</v>
      </c>
      <c r="Y1302" s="497">
        <v>17</v>
      </c>
      <c r="Z1302" s="497">
        <v>30</v>
      </c>
      <c r="AA1302" s="491">
        <v>0</v>
      </c>
      <c r="AB1302" s="490">
        <v>0</v>
      </c>
      <c r="AC1302" s="489">
        <v>0</v>
      </c>
      <c r="AD1302" s="488">
        <v>17</v>
      </c>
      <c r="AF1302" t="str">
        <f t="shared" si="185"/>
        <v>SI</v>
      </c>
      <c r="AG1302" t="str">
        <f t="shared" si="186"/>
        <v>SI</v>
      </c>
      <c r="AH1302" t="str">
        <f t="shared" si="187"/>
        <v>SI</v>
      </c>
      <c r="AI1302" t="str">
        <f t="shared" si="188"/>
        <v>SI</v>
      </c>
    </row>
    <row r="1303" spans="6:35" ht="15.75" thickBot="1" x14ac:dyDescent="0.3">
      <c r="F1303" s="499">
        <v>18</v>
      </c>
      <c r="G1303" s="499">
        <v>30</v>
      </c>
      <c r="H1303" s="498">
        <f t="shared" si="180"/>
        <v>0</v>
      </c>
      <c r="K1303" s="498">
        <f t="shared" si="181"/>
        <v>0</v>
      </c>
      <c r="N1303" s="498">
        <f t="shared" si="182"/>
        <v>0</v>
      </c>
      <c r="Q1303" s="487">
        <f t="shared" si="183"/>
        <v>18</v>
      </c>
      <c r="W1303">
        <f t="shared" si="184"/>
        <v>18</v>
      </c>
      <c r="Y1303" s="497">
        <v>18</v>
      </c>
      <c r="Z1303" s="497">
        <v>30</v>
      </c>
      <c r="AA1303" s="491">
        <v>0</v>
      </c>
      <c r="AB1303" s="490">
        <v>0</v>
      </c>
      <c r="AC1303" s="489">
        <v>0</v>
      </c>
      <c r="AD1303" s="488">
        <v>18</v>
      </c>
      <c r="AF1303" t="str">
        <f t="shared" si="185"/>
        <v>SI</v>
      </c>
      <c r="AG1303" t="str">
        <f t="shared" si="186"/>
        <v>SI</v>
      </c>
      <c r="AH1303" t="str">
        <f t="shared" si="187"/>
        <v>SI</v>
      </c>
      <c r="AI1303" t="str">
        <f t="shared" si="188"/>
        <v>SI</v>
      </c>
    </row>
    <row r="1304" spans="6:35" ht="15.75" thickBot="1" x14ac:dyDescent="0.3">
      <c r="F1304" s="499">
        <v>19</v>
      </c>
      <c r="G1304" s="499">
        <v>30</v>
      </c>
      <c r="H1304" s="498">
        <f t="shared" si="180"/>
        <v>0</v>
      </c>
      <c r="K1304" s="498">
        <f t="shared" si="181"/>
        <v>0</v>
      </c>
      <c r="N1304" s="498">
        <f t="shared" si="182"/>
        <v>0</v>
      </c>
      <c r="Q1304" s="487">
        <f t="shared" si="183"/>
        <v>19</v>
      </c>
      <c r="W1304">
        <f t="shared" si="184"/>
        <v>19</v>
      </c>
      <c r="Y1304" s="497">
        <v>19</v>
      </c>
      <c r="Z1304" s="497">
        <v>30</v>
      </c>
      <c r="AA1304" s="491">
        <v>0</v>
      </c>
      <c r="AB1304" s="490">
        <v>0</v>
      </c>
      <c r="AC1304" s="489">
        <v>0</v>
      </c>
      <c r="AD1304" s="488">
        <v>19</v>
      </c>
      <c r="AF1304" t="str">
        <f t="shared" si="185"/>
        <v>SI</v>
      </c>
      <c r="AG1304" t="str">
        <f t="shared" si="186"/>
        <v>SI</v>
      </c>
      <c r="AH1304" t="str">
        <f t="shared" si="187"/>
        <v>SI</v>
      </c>
      <c r="AI1304" t="str">
        <f t="shared" si="188"/>
        <v>SI</v>
      </c>
    </row>
    <row r="1305" spans="6:35" ht="15.75" thickBot="1" x14ac:dyDescent="0.3">
      <c r="F1305" s="499">
        <v>20</v>
      </c>
      <c r="G1305" s="499">
        <v>30</v>
      </c>
      <c r="H1305" s="498">
        <f t="shared" si="180"/>
        <v>0</v>
      </c>
      <c r="K1305" s="498">
        <f t="shared" si="181"/>
        <v>0</v>
      </c>
      <c r="N1305" s="498">
        <f t="shared" si="182"/>
        <v>0</v>
      </c>
      <c r="Q1305" s="487">
        <f t="shared" si="183"/>
        <v>20</v>
      </c>
      <c r="W1305">
        <f t="shared" si="184"/>
        <v>20</v>
      </c>
      <c r="Y1305" s="497">
        <v>20</v>
      </c>
      <c r="Z1305" s="497">
        <v>30</v>
      </c>
      <c r="AA1305" s="491">
        <v>0</v>
      </c>
      <c r="AB1305" s="490">
        <v>0</v>
      </c>
      <c r="AC1305" s="489">
        <v>0</v>
      </c>
      <c r="AD1305" s="488">
        <v>20</v>
      </c>
      <c r="AF1305" t="str">
        <f t="shared" si="185"/>
        <v>SI</v>
      </c>
      <c r="AG1305" t="str">
        <f t="shared" si="186"/>
        <v>SI</v>
      </c>
      <c r="AH1305" t="str">
        <f t="shared" si="187"/>
        <v>SI</v>
      </c>
      <c r="AI1305" t="str">
        <f t="shared" si="188"/>
        <v>SI</v>
      </c>
    </row>
    <row r="1306" spans="6:35" ht="15.75" thickBot="1" x14ac:dyDescent="0.3">
      <c r="F1306" s="499">
        <v>21</v>
      </c>
      <c r="G1306" s="499">
        <v>30</v>
      </c>
      <c r="H1306" s="498">
        <f t="shared" si="180"/>
        <v>0</v>
      </c>
      <c r="K1306" s="498">
        <f t="shared" si="181"/>
        <v>0</v>
      </c>
      <c r="N1306" s="498">
        <f t="shared" si="182"/>
        <v>0</v>
      </c>
      <c r="Q1306" s="487">
        <f t="shared" si="183"/>
        <v>21</v>
      </c>
      <c r="W1306">
        <f t="shared" si="184"/>
        <v>21</v>
      </c>
      <c r="Y1306" s="497">
        <v>21</v>
      </c>
      <c r="Z1306" s="497">
        <v>30</v>
      </c>
      <c r="AA1306" s="491">
        <v>0</v>
      </c>
      <c r="AB1306" s="490">
        <v>0</v>
      </c>
      <c r="AC1306" s="489">
        <v>0</v>
      </c>
      <c r="AD1306" s="488">
        <v>21</v>
      </c>
      <c r="AF1306" t="str">
        <f t="shared" si="185"/>
        <v>SI</v>
      </c>
      <c r="AG1306" t="str">
        <f t="shared" si="186"/>
        <v>SI</v>
      </c>
      <c r="AH1306" t="str">
        <f t="shared" si="187"/>
        <v>SI</v>
      </c>
      <c r="AI1306" t="str">
        <f t="shared" si="188"/>
        <v>SI</v>
      </c>
    </row>
    <row r="1307" spans="6:35" ht="15.75" thickBot="1" x14ac:dyDescent="0.3">
      <c r="F1307" s="499">
        <v>22</v>
      </c>
      <c r="G1307" s="499">
        <v>30</v>
      </c>
      <c r="H1307" s="498">
        <f t="shared" si="180"/>
        <v>0</v>
      </c>
      <c r="K1307" s="498">
        <f t="shared" si="181"/>
        <v>0</v>
      </c>
      <c r="N1307" s="498">
        <f t="shared" si="182"/>
        <v>0</v>
      </c>
      <c r="Q1307" s="487">
        <f t="shared" si="183"/>
        <v>22</v>
      </c>
      <c r="W1307">
        <f t="shared" si="184"/>
        <v>22</v>
      </c>
      <c r="Y1307" s="497">
        <v>22</v>
      </c>
      <c r="Z1307" s="497">
        <v>30</v>
      </c>
      <c r="AA1307" s="491">
        <v>0</v>
      </c>
      <c r="AB1307" s="490">
        <v>0</v>
      </c>
      <c r="AC1307" s="489">
        <v>0</v>
      </c>
      <c r="AD1307" s="488">
        <v>22</v>
      </c>
      <c r="AF1307" t="str">
        <f t="shared" si="185"/>
        <v>SI</v>
      </c>
      <c r="AG1307" t="str">
        <f t="shared" si="186"/>
        <v>SI</v>
      </c>
      <c r="AH1307" t="str">
        <f t="shared" si="187"/>
        <v>SI</v>
      </c>
      <c r="AI1307" t="str">
        <f t="shared" si="188"/>
        <v>SI</v>
      </c>
    </row>
    <row r="1308" spans="6:35" ht="15.75" thickBot="1" x14ac:dyDescent="0.3">
      <c r="F1308" s="499">
        <v>23</v>
      </c>
      <c r="G1308" s="499">
        <v>30</v>
      </c>
      <c r="H1308" s="498">
        <f t="shared" si="180"/>
        <v>0</v>
      </c>
      <c r="K1308" s="498">
        <f t="shared" si="181"/>
        <v>0</v>
      </c>
      <c r="N1308" s="498">
        <f t="shared" si="182"/>
        <v>0</v>
      </c>
      <c r="Q1308" s="487">
        <f t="shared" si="183"/>
        <v>23</v>
      </c>
      <c r="W1308">
        <f t="shared" si="184"/>
        <v>23</v>
      </c>
      <c r="Y1308" s="497">
        <v>23</v>
      </c>
      <c r="Z1308" s="497">
        <v>30</v>
      </c>
      <c r="AA1308" s="491">
        <v>0</v>
      </c>
      <c r="AB1308" s="490">
        <v>0</v>
      </c>
      <c r="AC1308" s="489">
        <v>0</v>
      </c>
      <c r="AD1308" s="488">
        <v>23</v>
      </c>
      <c r="AF1308" t="str">
        <f t="shared" si="185"/>
        <v>SI</v>
      </c>
      <c r="AG1308" t="str">
        <f t="shared" si="186"/>
        <v>SI</v>
      </c>
      <c r="AH1308" t="str">
        <f t="shared" si="187"/>
        <v>SI</v>
      </c>
      <c r="AI1308" t="str">
        <f t="shared" si="188"/>
        <v>SI</v>
      </c>
    </row>
    <row r="1309" spans="6:35" ht="15.75" thickBot="1" x14ac:dyDescent="0.3">
      <c r="F1309" s="499">
        <v>24</v>
      </c>
      <c r="G1309" s="499">
        <v>30</v>
      </c>
      <c r="H1309" s="498">
        <f t="shared" si="180"/>
        <v>0</v>
      </c>
      <c r="K1309" s="498">
        <f t="shared" si="181"/>
        <v>0</v>
      </c>
      <c r="N1309" s="498">
        <f t="shared" si="182"/>
        <v>0</v>
      </c>
      <c r="Q1309" s="487">
        <f t="shared" si="183"/>
        <v>24</v>
      </c>
      <c r="W1309">
        <f t="shared" si="184"/>
        <v>24</v>
      </c>
      <c r="Y1309" s="497">
        <v>24</v>
      </c>
      <c r="Z1309" s="497">
        <v>30</v>
      </c>
      <c r="AA1309" s="491">
        <v>0</v>
      </c>
      <c r="AB1309" s="490">
        <v>0</v>
      </c>
      <c r="AC1309" s="489">
        <v>0</v>
      </c>
      <c r="AD1309" s="488">
        <v>24</v>
      </c>
      <c r="AF1309" t="str">
        <f t="shared" si="185"/>
        <v>SI</v>
      </c>
      <c r="AG1309" t="str">
        <f t="shared" si="186"/>
        <v>SI</v>
      </c>
      <c r="AH1309" t="str">
        <f t="shared" si="187"/>
        <v>SI</v>
      </c>
      <c r="AI1309" t="str">
        <f t="shared" si="188"/>
        <v>SI</v>
      </c>
    </row>
    <row r="1310" spans="6:35" ht="15.75" thickBot="1" x14ac:dyDescent="0.3">
      <c r="F1310" s="499">
        <v>25</v>
      </c>
      <c r="G1310" s="499">
        <v>30</v>
      </c>
      <c r="H1310" s="498">
        <f t="shared" si="180"/>
        <v>0</v>
      </c>
      <c r="K1310" s="498">
        <f t="shared" si="181"/>
        <v>0</v>
      </c>
      <c r="N1310" s="498">
        <f t="shared" si="182"/>
        <v>0</v>
      </c>
      <c r="Q1310" s="487">
        <f t="shared" si="183"/>
        <v>25</v>
      </c>
      <c r="W1310">
        <f t="shared" si="184"/>
        <v>25</v>
      </c>
      <c r="Y1310" s="497">
        <v>25</v>
      </c>
      <c r="Z1310" s="497">
        <v>30</v>
      </c>
      <c r="AA1310" s="491">
        <v>0</v>
      </c>
      <c r="AB1310" s="490">
        <v>0</v>
      </c>
      <c r="AC1310" s="489">
        <v>0</v>
      </c>
      <c r="AD1310" s="488">
        <v>25</v>
      </c>
      <c r="AF1310" t="str">
        <f t="shared" si="185"/>
        <v>SI</v>
      </c>
      <c r="AG1310" t="str">
        <f t="shared" si="186"/>
        <v>SI</v>
      </c>
      <c r="AH1310" t="str">
        <f t="shared" si="187"/>
        <v>SI</v>
      </c>
      <c r="AI1310" t="str">
        <f t="shared" si="188"/>
        <v>SI</v>
      </c>
    </row>
    <row r="1311" spans="6:35" ht="15.75" thickBot="1" x14ac:dyDescent="0.3">
      <c r="F1311" s="499">
        <v>26</v>
      </c>
      <c r="G1311" s="499">
        <v>30</v>
      </c>
      <c r="H1311" s="498">
        <f t="shared" si="180"/>
        <v>0</v>
      </c>
      <c r="K1311" s="498">
        <f t="shared" si="181"/>
        <v>0</v>
      </c>
      <c r="N1311" s="498">
        <f t="shared" si="182"/>
        <v>0</v>
      </c>
      <c r="Q1311" s="487">
        <f t="shared" si="183"/>
        <v>26</v>
      </c>
      <c r="W1311">
        <f t="shared" si="184"/>
        <v>26</v>
      </c>
      <c r="Y1311" s="497">
        <v>26</v>
      </c>
      <c r="Z1311" s="497">
        <v>30</v>
      </c>
      <c r="AA1311" s="491">
        <v>0</v>
      </c>
      <c r="AB1311" s="490">
        <v>0</v>
      </c>
      <c r="AC1311" s="489">
        <v>0</v>
      </c>
      <c r="AD1311" s="488">
        <v>26</v>
      </c>
      <c r="AF1311" t="str">
        <f t="shared" si="185"/>
        <v>SI</v>
      </c>
      <c r="AG1311" t="str">
        <f t="shared" si="186"/>
        <v>SI</v>
      </c>
      <c r="AH1311" t="str">
        <f t="shared" si="187"/>
        <v>SI</v>
      </c>
      <c r="AI1311" t="str">
        <f t="shared" si="188"/>
        <v>SI</v>
      </c>
    </row>
    <row r="1312" spans="6:35" ht="15.75" thickBot="1" x14ac:dyDescent="0.3">
      <c r="F1312" s="499">
        <v>27</v>
      </c>
      <c r="G1312" s="499">
        <v>30</v>
      </c>
      <c r="H1312" s="498">
        <f t="shared" si="180"/>
        <v>0</v>
      </c>
      <c r="K1312" s="498">
        <f t="shared" si="181"/>
        <v>0</v>
      </c>
      <c r="N1312" s="498">
        <f t="shared" si="182"/>
        <v>0</v>
      </c>
      <c r="Q1312" s="487">
        <f t="shared" si="183"/>
        <v>27</v>
      </c>
      <c r="W1312">
        <f t="shared" si="184"/>
        <v>27</v>
      </c>
      <c r="Y1312" s="497">
        <v>27</v>
      </c>
      <c r="Z1312" s="497">
        <v>30</v>
      </c>
      <c r="AA1312" s="491">
        <v>0</v>
      </c>
      <c r="AB1312" s="490">
        <v>0</v>
      </c>
      <c r="AC1312" s="489">
        <v>0</v>
      </c>
      <c r="AD1312" s="488">
        <v>27</v>
      </c>
      <c r="AF1312" t="str">
        <f t="shared" si="185"/>
        <v>SI</v>
      </c>
      <c r="AG1312" t="str">
        <f t="shared" si="186"/>
        <v>SI</v>
      </c>
      <c r="AH1312" t="str">
        <f t="shared" si="187"/>
        <v>SI</v>
      </c>
      <c r="AI1312" t="str">
        <f t="shared" si="188"/>
        <v>SI</v>
      </c>
    </row>
    <row r="1313" spans="6:35" ht="15.75" thickBot="1" x14ac:dyDescent="0.3">
      <c r="F1313" s="499">
        <v>28</v>
      </c>
      <c r="G1313" s="499">
        <v>30</v>
      </c>
      <c r="H1313" s="498">
        <f t="shared" si="180"/>
        <v>0</v>
      </c>
      <c r="K1313" s="498">
        <f t="shared" si="181"/>
        <v>0</v>
      </c>
      <c r="N1313" s="498">
        <f t="shared" si="182"/>
        <v>0</v>
      </c>
      <c r="Q1313" s="487">
        <f t="shared" si="183"/>
        <v>28</v>
      </c>
      <c r="W1313">
        <f t="shared" si="184"/>
        <v>28</v>
      </c>
      <c r="Y1313" s="497">
        <v>28</v>
      </c>
      <c r="Z1313" s="497">
        <v>30</v>
      </c>
      <c r="AA1313" s="491">
        <v>0</v>
      </c>
      <c r="AB1313" s="490">
        <v>0</v>
      </c>
      <c r="AC1313" s="489">
        <v>0</v>
      </c>
      <c r="AD1313" s="488">
        <v>28</v>
      </c>
      <c r="AF1313" t="str">
        <f t="shared" si="185"/>
        <v>SI</v>
      </c>
      <c r="AG1313" t="str">
        <f t="shared" si="186"/>
        <v>SI</v>
      </c>
      <c r="AH1313" t="str">
        <f t="shared" si="187"/>
        <v>SI</v>
      </c>
      <c r="AI1313" t="str">
        <f t="shared" si="188"/>
        <v>SI</v>
      </c>
    </row>
    <row r="1314" spans="6:35" ht="15.75" thickBot="1" x14ac:dyDescent="0.3">
      <c r="F1314" s="499">
        <v>29</v>
      </c>
      <c r="G1314" s="499">
        <v>30</v>
      </c>
      <c r="H1314" s="498">
        <f t="shared" si="180"/>
        <v>0</v>
      </c>
      <c r="K1314" s="498">
        <f t="shared" si="181"/>
        <v>0</v>
      </c>
      <c r="N1314" s="498">
        <f t="shared" si="182"/>
        <v>0</v>
      </c>
      <c r="Q1314" s="487">
        <f t="shared" si="183"/>
        <v>29</v>
      </c>
      <c r="W1314">
        <f t="shared" si="184"/>
        <v>29</v>
      </c>
      <c r="Y1314" s="497">
        <v>29</v>
      </c>
      <c r="Z1314" s="497">
        <v>30</v>
      </c>
      <c r="AA1314" s="491">
        <v>0</v>
      </c>
      <c r="AB1314" s="490">
        <v>0</v>
      </c>
      <c r="AC1314" s="489">
        <v>0</v>
      </c>
      <c r="AD1314" s="488">
        <v>29</v>
      </c>
      <c r="AF1314" t="str">
        <f t="shared" si="185"/>
        <v>SI</v>
      </c>
      <c r="AG1314" t="str">
        <f t="shared" si="186"/>
        <v>SI</v>
      </c>
      <c r="AH1314" t="str">
        <f t="shared" si="187"/>
        <v>SI</v>
      </c>
      <c r="AI1314" t="str">
        <f t="shared" si="188"/>
        <v>SI</v>
      </c>
    </row>
    <row r="1315" spans="6:35" ht="15.75" thickBot="1" x14ac:dyDescent="0.3">
      <c r="F1315" s="499">
        <v>30</v>
      </c>
      <c r="G1315" s="499">
        <v>30</v>
      </c>
      <c r="H1315" s="498">
        <f t="shared" si="180"/>
        <v>0</v>
      </c>
      <c r="K1315" s="498">
        <f t="shared" si="181"/>
        <v>0</v>
      </c>
      <c r="N1315" s="498">
        <f t="shared" si="182"/>
        <v>0</v>
      </c>
      <c r="Q1315" s="487">
        <f t="shared" si="183"/>
        <v>30</v>
      </c>
      <c r="W1315">
        <f t="shared" si="184"/>
        <v>30</v>
      </c>
      <c r="Y1315" s="497">
        <v>30</v>
      </c>
      <c r="Z1315" s="497">
        <v>30</v>
      </c>
      <c r="AA1315" s="491">
        <v>0</v>
      </c>
      <c r="AB1315" s="490">
        <v>0</v>
      </c>
      <c r="AC1315" s="489">
        <v>0</v>
      </c>
      <c r="AD1315" s="488">
        <v>30</v>
      </c>
      <c r="AF1315" t="str">
        <f t="shared" si="185"/>
        <v>SI</v>
      </c>
      <c r="AG1315" t="str">
        <f t="shared" si="186"/>
        <v>SI</v>
      </c>
      <c r="AH1315" t="str">
        <f t="shared" si="187"/>
        <v>SI</v>
      </c>
      <c r="AI1315" t="str">
        <f t="shared" si="188"/>
        <v>SI</v>
      </c>
    </row>
    <row r="1316" spans="6:35" ht="15.75" thickBot="1" x14ac:dyDescent="0.3">
      <c r="F1316" s="499">
        <v>31</v>
      </c>
      <c r="G1316" s="499">
        <v>30</v>
      </c>
      <c r="H1316" s="498">
        <f t="shared" si="180"/>
        <v>0</v>
      </c>
      <c r="K1316" s="498">
        <f t="shared" si="181"/>
        <v>0</v>
      </c>
      <c r="N1316" s="498">
        <f t="shared" si="182"/>
        <v>0</v>
      </c>
      <c r="Q1316" s="487">
        <f t="shared" si="183"/>
        <v>30</v>
      </c>
      <c r="W1316">
        <f t="shared" si="184"/>
        <v>30</v>
      </c>
      <c r="Y1316" s="497">
        <v>31</v>
      </c>
      <c r="Z1316" s="497">
        <v>30</v>
      </c>
      <c r="AA1316" s="491">
        <v>0</v>
      </c>
      <c r="AB1316" s="490">
        <v>0</v>
      </c>
      <c r="AC1316" s="489">
        <v>0</v>
      </c>
      <c r="AD1316" s="488">
        <v>31</v>
      </c>
      <c r="AF1316" t="str">
        <f t="shared" si="185"/>
        <v>SI</v>
      </c>
      <c r="AG1316" t="str">
        <f t="shared" si="186"/>
        <v>SI</v>
      </c>
      <c r="AH1316" t="str">
        <f t="shared" si="187"/>
        <v>SI</v>
      </c>
      <c r="AI1316" t="str">
        <f t="shared" si="188"/>
        <v>NO</v>
      </c>
    </row>
    <row r="1317" spans="6:35" ht="15.75" thickBot="1" x14ac:dyDescent="0.3">
      <c r="F1317" s="499">
        <v>32</v>
      </c>
      <c r="G1317" s="499">
        <v>30</v>
      </c>
      <c r="H1317" s="498">
        <f t="shared" si="180"/>
        <v>0</v>
      </c>
      <c r="K1317" s="498">
        <f t="shared" si="181"/>
        <v>0</v>
      </c>
      <c r="N1317" s="498">
        <f t="shared" si="182"/>
        <v>0</v>
      </c>
      <c r="Q1317" s="487">
        <f t="shared" si="183"/>
        <v>30</v>
      </c>
      <c r="W1317">
        <f t="shared" si="184"/>
        <v>30</v>
      </c>
      <c r="Y1317" s="497">
        <v>32</v>
      </c>
      <c r="Z1317" s="497">
        <v>30</v>
      </c>
      <c r="AA1317" s="491">
        <v>0</v>
      </c>
      <c r="AB1317" s="490">
        <v>0</v>
      </c>
      <c r="AC1317" s="489">
        <v>0</v>
      </c>
      <c r="AD1317" s="488">
        <v>32</v>
      </c>
      <c r="AF1317" t="str">
        <f t="shared" si="185"/>
        <v>SI</v>
      </c>
      <c r="AG1317" t="str">
        <f t="shared" si="186"/>
        <v>SI</v>
      </c>
      <c r="AH1317" t="str">
        <f t="shared" si="187"/>
        <v>SI</v>
      </c>
      <c r="AI1317" t="str">
        <f t="shared" si="188"/>
        <v>NO</v>
      </c>
    </row>
    <row r="1318" spans="6:35" ht="15.75" thickBot="1" x14ac:dyDescent="0.3">
      <c r="F1318" s="499">
        <v>33</v>
      </c>
      <c r="G1318" s="499">
        <v>30</v>
      </c>
      <c r="H1318" s="498">
        <f t="shared" si="180"/>
        <v>0</v>
      </c>
      <c r="K1318" s="498">
        <f t="shared" si="181"/>
        <v>0</v>
      </c>
      <c r="N1318" s="498">
        <f t="shared" si="182"/>
        <v>0</v>
      </c>
      <c r="Q1318" s="487">
        <f t="shared" si="183"/>
        <v>30</v>
      </c>
      <c r="W1318">
        <f t="shared" si="184"/>
        <v>30</v>
      </c>
      <c r="Y1318" s="497">
        <v>33</v>
      </c>
      <c r="Z1318" s="497">
        <v>30</v>
      </c>
      <c r="AA1318" s="491">
        <v>0</v>
      </c>
      <c r="AB1318" s="490">
        <v>0</v>
      </c>
      <c r="AC1318" s="489">
        <v>0</v>
      </c>
      <c r="AD1318" s="488">
        <v>33</v>
      </c>
      <c r="AF1318" t="str">
        <f t="shared" si="185"/>
        <v>SI</v>
      </c>
      <c r="AG1318" t="str">
        <f t="shared" si="186"/>
        <v>SI</v>
      </c>
      <c r="AH1318" t="str">
        <f t="shared" si="187"/>
        <v>SI</v>
      </c>
      <c r="AI1318" t="str">
        <f t="shared" si="188"/>
        <v>NO</v>
      </c>
    </row>
    <row r="1319" spans="6:35" ht="16.5" thickTop="1" thickBot="1" x14ac:dyDescent="0.3">
      <c r="F1319" s="503">
        <v>0</v>
      </c>
      <c r="G1319" s="503">
        <v>31</v>
      </c>
      <c r="H1319" s="502">
        <f t="shared" si="180"/>
        <v>0</v>
      </c>
      <c r="I1319" s="501"/>
      <c r="J1319" s="501"/>
      <c r="K1319" s="502">
        <f t="shared" si="181"/>
        <v>0</v>
      </c>
      <c r="L1319" s="501"/>
      <c r="M1319" s="501"/>
      <c r="N1319" s="502">
        <f t="shared" si="182"/>
        <v>0</v>
      </c>
      <c r="O1319" s="501"/>
      <c r="P1319" s="501"/>
      <c r="Q1319" s="500">
        <f t="shared" si="183"/>
        <v>0</v>
      </c>
      <c r="W1319">
        <f t="shared" si="184"/>
        <v>0</v>
      </c>
      <c r="Y1319" s="497">
        <v>0</v>
      </c>
      <c r="Z1319" s="497">
        <v>31</v>
      </c>
      <c r="AA1319" s="491">
        <v>0</v>
      </c>
      <c r="AB1319" s="490">
        <v>0</v>
      </c>
      <c r="AC1319" s="489">
        <v>0</v>
      </c>
      <c r="AD1319" s="488">
        <v>0</v>
      </c>
      <c r="AF1319" t="str">
        <f t="shared" si="185"/>
        <v>SI</v>
      </c>
      <c r="AG1319" t="str">
        <f t="shared" si="186"/>
        <v>SI</v>
      </c>
      <c r="AH1319" t="str">
        <f t="shared" si="187"/>
        <v>SI</v>
      </c>
      <c r="AI1319" t="str">
        <f t="shared" si="188"/>
        <v>SI</v>
      </c>
    </row>
    <row r="1320" spans="6:35" ht="15.75" thickBot="1" x14ac:dyDescent="0.3">
      <c r="F1320" s="499">
        <v>1</v>
      </c>
      <c r="G1320" s="499">
        <v>31</v>
      </c>
      <c r="H1320" s="498">
        <f t="shared" si="180"/>
        <v>0</v>
      </c>
      <c r="K1320" s="498">
        <f t="shared" si="181"/>
        <v>0</v>
      </c>
      <c r="N1320" s="498">
        <f t="shared" si="182"/>
        <v>0</v>
      </c>
      <c r="Q1320" s="487">
        <f t="shared" si="183"/>
        <v>1</v>
      </c>
      <c r="W1320">
        <f t="shared" si="184"/>
        <v>1</v>
      </c>
      <c r="Y1320" s="497">
        <v>1</v>
      </c>
      <c r="Z1320" s="497">
        <v>31</v>
      </c>
      <c r="AA1320" s="491">
        <v>0</v>
      </c>
      <c r="AB1320" s="490">
        <v>1</v>
      </c>
      <c r="AC1320" s="489">
        <v>0</v>
      </c>
      <c r="AD1320" s="488">
        <v>0</v>
      </c>
      <c r="AF1320" t="str">
        <f t="shared" si="185"/>
        <v>SI</v>
      </c>
      <c r="AG1320" t="str">
        <f t="shared" si="186"/>
        <v>NO</v>
      </c>
      <c r="AH1320" t="str">
        <f t="shared" si="187"/>
        <v>SI</v>
      </c>
      <c r="AI1320" t="str">
        <f t="shared" si="188"/>
        <v>NO</v>
      </c>
    </row>
    <row r="1321" spans="6:35" ht="15.75" thickBot="1" x14ac:dyDescent="0.3">
      <c r="F1321" s="499">
        <v>2</v>
      </c>
      <c r="G1321" s="499">
        <v>31</v>
      </c>
      <c r="H1321" s="498">
        <f t="shared" si="180"/>
        <v>0</v>
      </c>
      <c r="K1321" s="498">
        <f t="shared" si="181"/>
        <v>0</v>
      </c>
      <c r="N1321" s="498">
        <f t="shared" si="182"/>
        <v>0</v>
      </c>
      <c r="Q1321" s="487">
        <f t="shared" si="183"/>
        <v>2</v>
      </c>
      <c r="W1321">
        <f t="shared" si="184"/>
        <v>2</v>
      </c>
      <c r="Y1321" s="497">
        <v>2</v>
      </c>
      <c r="Z1321" s="497">
        <v>31</v>
      </c>
      <c r="AA1321" s="491">
        <v>0</v>
      </c>
      <c r="AB1321" s="490">
        <v>2</v>
      </c>
      <c r="AC1321" s="489">
        <v>0</v>
      </c>
      <c r="AD1321" s="488">
        <v>0</v>
      </c>
      <c r="AF1321" t="str">
        <f t="shared" si="185"/>
        <v>SI</v>
      </c>
      <c r="AG1321" t="str">
        <f t="shared" si="186"/>
        <v>NO</v>
      </c>
      <c r="AH1321" t="str">
        <f t="shared" si="187"/>
        <v>SI</v>
      </c>
      <c r="AI1321" t="str">
        <f t="shared" si="188"/>
        <v>NO</v>
      </c>
    </row>
    <row r="1322" spans="6:35" ht="15.75" thickBot="1" x14ac:dyDescent="0.3">
      <c r="F1322" s="499">
        <v>3</v>
      </c>
      <c r="G1322" s="499">
        <v>31</v>
      </c>
      <c r="H1322" s="498">
        <f t="shared" si="180"/>
        <v>0</v>
      </c>
      <c r="K1322" s="498">
        <f t="shared" si="181"/>
        <v>0</v>
      </c>
      <c r="N1322" s="498">
        <f t="shared" si="182"/>
        <v>0</v>
      </c>
      <c r="Q1322" s="487">
        <f t="shared" si="183"/>
        <v>3</v>
      </c>
      <c r="W1322">
        <f t="shared" si="184"/>
        <v>3</v>
      </c>
      <c r="Y1322" s="497">
        <v>3</v>
      </c>
      <c r="Z1322" s="497">
        <v>31</v>
      </c>
      <c r="AA1322" s="491">
        <v>0</v>
      </c>
      <c r="AB1322" s="490">
        <v>3</v>
      </c>
      <c r="AC1322" s="489">
        <v>0</v>
      </c>
      <c r="AD1322" s="488">
        <v>0</v>
      </c>
      <c r="AF1322" t="str">
        <f t="shared" si="185"/>
        <v>SI</v>
      </c>
      <c r="AG1322" t="str">
        <f t="shared" si="186"/>
        <v>NO</v>
      </c>
      <c r="AH1322" t="str">
        <f t="shared" si="187"/>
        <v>SI</v>
      </c>
      <c r="AI1322" t="str">
        <f t="shared" si="188"/>
        <v>NO</v>
      </c>
    </row>
    <row r="1323" spans="6:35" ht="15.75" thickBot="1" x14ac:dyDescent="0.3">
      <c r="F1323" s="499">
        <v>4</v>
      </c>
      <c r="G1323" s="499">
        <v>31</v>
      </c>
      <c r="H1323" s="498">
        <f t="shared" si="180"/>
        <v>0</v>
      </c>
      <c r="K1323" s="498">
        <f t="shared" si="181"/>
        <v>0</v>
      </c>
      <c r="N1323" s="498">
        <f t="shared" si="182"/>
        <v>0</v>
      </c>
      <c r="Q1323" s="487">
        <f t="shared" si="183"/>
        <v>4</v>
      </c>
      <c r="W1323">
        <f t="shared" si="184"/>
        <v>4</v>
      </c>
      <c r="Y1323" s="497">
        <v>4</v>
      </c>
      <c r="Z1323" s="497">
        <v>31</v>
      </c>
      <c r="AA1323" s="491">
        <v>0</v>
      </c>
      <c r="AB1323" s="490">
        <v>0</v>
      </c>
      <c r="AC1323" s="489">
        <v>0</v>
      </c>
      <c r="AD1323" s="488">
        <v>4</v>
      </c>
      <c r="AF1323" t="str">
        <f t="shared" si="185"/>
        <v>SI</v>
      </c>
      <c r="AG1323" t="str">
        <f t="shared" si="186"/>
        <v>SI</v>
      </c>
      <c r="AH1323" t="str">
        <f t="shared" si="187"/>
        <v>SI</v>
      </c>
      <c r="AI1323" t="str">
        <f t="shared" si="188"/>
        <v>SI</v>
      </c>
    </row>
    <row r="1324" spans="6:35" ht="15.75" thickBot="1" x14ac:dyDescent="0.3">
      <c r="F1324" s="499">
        <v>5</v>
      </c>
      <c r="G1324" s="499">
        <v>31</v>
      </c>
      <c r="H1324" s="498">
        <f t="shared" si="180"/>
        <v>0</v>
      </c>
      <c r="K1324" s="498">
        <f t="shared" si="181"/>
        <v>0</v>
      </c>
      <c r="N1324" s="498">
        <f t="shared" si="182"/>
        <v>0</v>
      </c>
      <c r="Q1324" s="487">
        <f t="shared" si="183"/>
        <v>5</v>
      </c>
      <c r="W1324">
        <f t="shared" si="184"/>
        <v>5</v>
      </c>
      <c r="Y1324" s="497">
        <v>5</v>
      </c>
      <c r="Z1324" s="497">
        <v>31</v>
      </c>
      <c r="AA1324" s="491">
        <v>0</v>
      </c>
      <c r="AB1324" s="490">
        <v>0</v>
      </c>
      <c r="AC1324" s="489">
        <v>0</v>
      </c>
      <c r="AD1324" s="488">
        <v>5</v>
      </c>
      <c r="AF1324" t="str">
        <f t="shared" si="185"/>
        <v>SI</v>
      </c>
      <c r="AG1324" t="str">
        <f t="shared" si="186"/>
        <v>SI</v>
      </c>
      <c r="AH1324" t="str">
        <f t="shared" si="187"/>
        <v>SI</v>
      </c>
      <c r="AI1324" t="str">
        <f t="shared" si="188"/>
        <v>SI</v>
      </c>
    </row>
    <row r="1325" spans="6:35" ht="15.75" thickBot="1" x14ac:dyDescent="0.3">
      <c r="F1325" s="499">
        <v>6</v>
      </c>
      <c r="G1325" s="499">
        <v>31</v>
      </c>
      <c r="H1325" s="498">
        <f t="shared" si="180"/>
        <v>0</v>
      </c>
      <c r="K1325" s="498">
        <f t="shared" si="181"/>
        <v>0</v>
      </c>
      <c r="N1325" s="498">
        <f t="shared" si="182"/>
        <v>0</v>
      </c>
      <c r="Q1325" s="487">
        <f t="shared" si="183"/>
        <v>6</v>
      </c>
      <c r="W1325">
        <f t="shared" si="184"/>
        <v>6</v>
      </c>
      <c r="Y1325" s="497">
        <v>6</v>
      </c>
      <c r="Z1325" s="497">
        <v>31</v>
      </c>
      <c r="AA1325" s="491">
        <v>0</v>
      </c>
      <c r="AB1325" s="490">
        <v>0</v>
      </c>
      <c r="AC1325" s="489">
        <v>0</v>
      </c>
      <c r="AD1325" s="488">
        <v>6</v>
      </c>
      <c r="AF1325" t="str">
        <f t="shared" si="185"/>
        <v>SI</v>
      </c>
      <c r="AG1325" t="str">
        <f t="shared" si="186"/>
        <v>SI</v>
      </c>
      <c r="AH1325" t="str">
        <f t="shared" si="187"/>
        <v>SI</v>
      </c>
      <c r="AI1325" t="str">
        <f t="shared" si="188"/>
        <v>SI</v>
      </c>
    </row>
    <row r="1326" spans="6:35" ht="15.75" thickBot="1" x14ac:dyDescent="0.3">
      <c r="F1326" s="499">
        <v>7</v>
      </c>
      <c r="G1326" s="499">
        <v>31</v>
      </c>
      <c r="H1326" s="498">
        <f t="shared" si="180"/>
        <v>0</v>
      </c>
      <c r="K1326" s="498">
        <f t="shared" si="181"/>
        <v>0</v>
      </c>
      <c r="N1326" s="498">
        <f t="shared" si="182"/>
        <v>0</v>
      </c>
      <c r="Q1326" s="487">
        <f t="shared" si="183"/>
        <v>7</v>
      </c>
      <c r="W1326">
        <f t="shared" si="184"/>
        <v>7</v>
      </c>
      <c r="Y1326" s="497">
        <v>7</v>
      </c>
      <c r="Z1326" s="497">
        <v>31</v>
      </c>
      <c r="AA1326" s="491">
        <v>0</v>
      </c>
      <c r="AB1326" s="490">
        <v>0</v>
      </c>
      <c r="AC1326" s="489">
        <v>0</v>
      </c>
      <c r="AD1326" s="488">
        <v>7</v>
      </c>
      <c r="AF1326" t="str">
        <f t="shared" si="185"/>
        <v>SI</v>
      </c>
      <c r="AG1326" t="str">
        <f t="shared" si="186"/>
        <v>SI</v>
      </c>
      <c r="AH1326" t="str">
        <f t="shared" si="187"/>
        <v>SI</v>
      </c>
      <c r="AI1326" t="str">
        <f t="shared" si="188"/>
        <v>SI</v>
      </c>
    </row>
    <row r="1327" spans="6:35" ht="15.75" thickBot="1" x14ac:dyDescent="0.3">
      <c r="F1327" s="499">
        <v>8</v>
      </c>
      <c r="G1327" s="499">
        <v>31</v>
      </c>
      <c r="H1327" s="498">
        <f t="shared" si="180"/>
        <v>0</v>
      </c>
      <c r="K1327" s="498">
        <f t="shared" si="181"/>
        <v>0</v>
      </c>
      <c r="N1327" s="498">
        <f t="shared" si="182"/>
        <v>0</v>
      </c>
      <c r="Q1327" s="487">
        <f t="shared" si="183"/>
        <v>8</v>
      </c>
      <c r="W1327">
        <f t="shared" si="184"/>
        <v>8</v>
      </c>
      <c r="Y1327" s="497">
        <v>8</v>
      </c>
      <c r="Z1327" s="497">
        <v>31</v>
      </c>
      <c r="AA1327" s="491">
        <v>0</v>
      </c>
      <c r="AB1327" s="490">
        <v>0</v>
      </c>
      <c r="AC1327" s="489">
        <v>0</v>
      </c>
      <c r="AD1327" s="488">
        <v>8</v>
      </c>
      <c r="AF1327" t="str">
        <f t="shared" si="185"/>
        <v>SI</v>
      </c>
      <c r="AG1327" t="str">
        <f t="shared" si="186"/>
        <v>SI</v>
      </c>
      <c r="AH1327" t="str">
        <f t="shared" si="187"/>
        <v>SI</v>
      </c>
      <c r="AI1327" t="str">
        <f t="shared" si="188"/>
        <v>SI</v>
      </c>
    </row>
    <row r="1328" spans="6:35" ht="15.75" thickBot="1" x14ac:dyDescent="0.3">
      <c r="F1328" s="499">
        <v>9</v>
      </c>
      <c r="G1328" s="499">
        <v>31</v>
      </c>
      <c r="H1328" s="498">
        <f t="shared" si="180"/>
        <v>0</v>
      </c>
      <c r="K1328" s="498">
        <f t="shared" si="181"/>
        <v>0</v>
      </c>
      <c r="N1328" s="498">
        <f t="shared" si="182"/>
        <v>0</v>
      </c>
      <c r="Q1328" s="487">
        <f t="shared" si="183"/>
        <v>9</v>
      </c>
      <c r="W1328">
        <f t="shared" si="184"/>
        <v>9</v>
      </c>
      <c r="Y1328" s="497">
        <v>9</v>
      </c>
      <c r="Z1328" s="497">
        <v>31</v>
      </c>
      <c r="AA1328" s="491">
        <v>0</v>
      </c>
      <c r="AB1328" s="490">
        <v>0</v>
      </c>
      <c r="AC1328" s="489">
        <v>0</v>
      </c>
      <c r="AD1328" s="488">
        <v>9</v>
      </c>
      <c r="AF1328" t="str">
        <f t="shared" si="185"/>
        <v>SI</v>
      </c>
      <c r="AG1328" t="str">
        <f t="shared" si="186"/>
        <v>SI</v>
      </c>
      <c r="AH1328" t="str">
        <f t="shared" si="187"/>
        <v>SI</v>
      </c>
      <c r="AI1328" t="str">
        <f t="shared" si="188"/>
        <v>SI</v>
      </c>
    </row>
    <row r="1329" spans="6:35" ht="15.75" thickBot="1" x14ac:dyDescent="0.3">
      <c r="F1329" s="499">
        <v>10</v>
      </c>
      <c r="G1329" s="499">
        <v>31</v>
      </c>
      <c r="H1329" s="498">
        <f t="shared" si="180"/>
        <v>0</v>
      </c>
      <c r="K1329" s="498">
        <f t="shared" si="181"/>
        <v>0</v>
      </c>
      <c r="N1329" s="498">
        <f t="shared" si="182"/>
        <v>0</v>
      </c>
      <c r="Q1329" s="487">
        <f t="shared" si="183"/>
        <v>10</v>
      </c>
      <c r="W1329">
        <f t="shared" si="184"/>
        <v>10</v>
      </c>
      <c r="Y1329" s="497">
        <v>10</v>
      </c>
      <c r="Z1329" s="497">
        <v>31</v>
      </c>
      <c r="AA1329" s="491">
        <v>0</v>
      </c>
      <c r="AB1329" s="490">
        <v>0</v>
      </c>
      <c r="AC1329" s="489">
        <v>0</v>
      </c>
      <c r="AD1329" s="488">
        <v>10</v>
      </c>
      <c r="AF1329" t="str">
        <f t="shared" si="185"/>
        <v>SI</v>
      </c>
      <c r="AG1329" t="str">
        <f t="shared" si="186"/>
        <v>SI</v>
      </c>
      <c r="AH1329" t="str">
        <f t="shared" si="187"/>
        <v>SI</v>
      </c>
      <c r="AI1329" t="str">
        <f t="shared" si="188"/>
        <v>SI</v>
      </c>
    </row>
    <row r="1330" spans="6:35" ht="15.75" thickBot="1" x14ac:dyDescent="0.3">
      <c r="F1330" s="499">
        <v>11</v>
      </c>
      <c r="G1330" s="499">
        <v>31</v>
      </c>
      <c r="H1330" s="498">
        <f t="shared" si="180"/>
        <v>0</v>
      </c>
      <c r="K1330" s="498">
        <f t="shared" si="181"/>
        <v>0</v>
      </c>
      <c r="N1330" s="498">
        <f t="shared" si="182"/>
        <v>0</v>
      </c>
      <c r="Q1330" s="487">
        <f t="shared" si="183"/>
        <v>11</v>
      </c>
      <c r="W1330">
        <f t="shared" si="184"/>
        <v>11</v>
      </c>
      <c r="Y1330" s="497">
        <v>11</v>
      </c>
      <c r="Z1330" s="497">
        <v>31</v>
      </c>
      <c r="AA1330" s="491">
        <v>0</v>
      </c>
      <c r="AB1330" s="490">
        <v>0</v>
      </c>
      <c r="AC1330" s="489">
        <v>0</v>
      </c>
      <c r="AD1330" s="488">
        <v>11</v>
      </c>
      <c r="AF1330" t="str">
        <f t="shared" si="185"/>
        <v>SI</v>
      </c>
      <c r="AG1330" t="str">
        <f t="shared" si="186"/>
        <v>SI</v>
      </c>
      <c r="AH1330" t="str">
        <f t="shared" si="187"/>
        <v>SI</v>
      </c>
      <c r="AI1330" t="str">
        <f t="shared" si="188"/>
        <v>SI</v>
      </c>
    </row>
    <row r="1331" spans="6:35" ht="15.75" thickBot="1" x14ac:dyDescent="0.3">
      <c r="F1331" s="499">
        <v>12</v>
      </c>
      <c r="G1331" s="499">
        <v>31</v>
      </c>
      <c r="H1331" s="498">
        <f t="shared" si="180"/>
        <v>0</v>
      </c>
      <c r="K1331" s="498">
        <f t="shared" si="181"/>
        <v>0</v>
      </c>
      <c r="N1331" s="498">
        <f t="shared" si="182"/>
        <v>0</v>
      </c>
      <c r="Q1331" s="487">
        <f t="shared" si="183"/>
        <v>12</v>
      </c>
      <c r="W1331">
        <f t="shared" si="184"/>
        <v>12</v>
      </c>
      <c r="Y1331" s="497">
        <v>12</v>
      </c>
      <c r="Z1331" s="497">
        <v>31</v>
      </c>
      <c r="AA1331" s="491">
        <v>0</v>
      </c>
      <c r="AB1331" s="490">
        <v>0</v>
      </c>
      <c r="AC1331" s="489">
        <v>0</v>
      </c>
      <c r="AD1331" s="488">
        <v>12</v>
      </c>
      <c r="AF1331" t="str">
        <f t="shared" si="185"/>
        <v>SI</v>
      </c>
      <c r="AG1331" t="str">
        <f t="shared" si="186"/>
        <v>SI</v>
      </c>
      <c r="AH1331" t="str">
        <f t="shared" si="187"/>
        <v>SI</v>
      </c>
      <c r="AI1331" t="str">
        <f t="shared" si="188"/>
        <v>SI</v>
      </c>
    </row>
    <row r="1332" spans="6:35" ht="15.75" thickBot="1" x14ac:dyDescent="0.3">
      <c r="F1332" s="499">
        <v>13</v>
      </c>
      <c r="G1332" s="499">
        <v>31</v>
      </c>
      <c r="H1332" s="498">
        <f t="shared" si="180"/>
        <v>0</v>
      </c>
      <c r="K1332" s="498">
        <f t="shared" si="181"/>
        <v>0</v>
      </c>
      <c r="N1332" s="498">
        <f t="shared" si="182"/>
        <v>0</v>
      </c>
      <c r="Q1332" s="487">
        <f t="shared" si="183"/>
        <v>13</v>
      </c>
      <c r="W1332">
        <f t="shared" si="184"/>
        <v>13</v>
      </c>
      <c r="Y1332" s="497">
        <v>13</v>
      </c>
      <c r="Z1332" s="497">
        <v>31</v>
      </c>
      <c r="AA1332" s="491">
        <v>0</v>
      </c>
      <c r="AB1332" s="490">
        <v>0</v>
      </c>
      <c r="AC1332" s="489">
        <v>0</v>
      </c>
      <c r="AD1332" s="488">
        <v>13</v>
      </c>
      <c r="AF1332" t="str">
        <f t="shared" si="185"/>
        <v>SI</v>
      </c>
      <c r="AG1332" t="str">
        <f t="shared" si="186"/>
        <v>SI</v>
      </c>
      <c r="AH1332" t="str">
        <f t="shared" si="187"/>
        <v>SI</v>
      </c>
      <c r="AI1332" t="str">
        <f t="shared" si="188"/>
        <v>SI</v>
      </c>
    </row>
    <row r="1333" spans="6:35" ht="15.75" thickBot="1" x14ac:dyDescent="0.3">
      <c r="F1333" s="499">
        <v>14</v>
      </c>
      <c r="G1333" s="499">
        <v>31</v>
      </c>
      <c r="H1333" s="498">
        <f t="shared" si="180"/>
        <v>0</v>
      </c>
      <c r="K1333" s="498">
        <f t="shared" si="181"/>
        <v>0</v>
      </c>
      <c r="N1333" s="498">
        <f t="shared" si="182"/>
        <v>0</v>
      </c>
      <c r="Q1333" s="487">
        <f t="shared" si="183"/>
        <v>14</v>
      </c>
      <c r="W1333">
        <f t="shared" si="184"/>
        <v>14</v>
      </c>
      <c r="Y1333" s="497">
        <v>14</v>
      </c>
      <c r="Z1333" s="497">
        <v>31</v>
      </c>
      <c r="AA1333" s="491">
        <v>0</v>
      </c>
      <c r="AB1333" s="490">
        <v>0</v>
      </c>
      <c r="AC1333" s="489">
        <v>0</v>
      </c>
      <c r="AD1333" s="488">
        <v>14</v>
      </c>
      <c r="AF1333" t="str">
        <f t="shared" si="185"/>
        <v>SI</v>
      </c>
      <c r="AG1333" t="str">
        <f t="shared" si="186"/>
        <v>SI</v>
      </c>
      <c r="AH1333" t="str">
        <f t="shared" si="187"/>
        <v>SI</v>
      </c>
      <c r="AI1333" t="str">
        <f t="shared" si="188"/>
        <v>SI</v>
      </c>
    </row>
    <row r="1334" spans="6:35" ht="15.75" thickBot="1" x14ac:dyDescent="0.3">
      <c r="F1334" s="499">
        <v>15</v>
      </c>
      <c r="G1334" s="499">
        <v>31</v>
      </c>
      <c r="H1334" s="498">
        <f t="shared" si="180"/>
        <v>0</v>
      </c>
      <c r="K1334" s="498">
        <f t="shared" si="181"/>
        <v>0</v>
      </c>
      <c r="N1334" s="498">
        <f t="shared" si="182"/>
        <v>0</v>
      </c>
      <c r="Q1334" s="487">
        <f t="shared" si="183"/>
        <v>15</v>
      </c>
      <c r="W1334">
        <f t="shared" si="184"/>
        <v>15</v>
      </c>
      <c r="Y1334" s="497">
        <v>15</v>
      </c>
      <c r="Z1334" s="497">
        <v>31</v>
      </c>
      <c r="AA1334" s="491">
        <v>0</v>
      </c>
      <c r="AB1334" s="490">
        <v>0</v>
      </c>
      <c r="AC1334" s="489">
        <v>0</v>
      </c>
      <c r="AD1334" s="488">
        <v>15</v>
      </c>
      <c r="AF1334" t="str">
        <f t="shared" si="185"/>
        <v>SI</v>
      </c>
      <c r="AG1334" t="str">
        <f t="shared" si="186"/>
        <v>SI</v>
      </c>
      <c r="AH1334" t="str">
        <f t="shared" si="187"/>
        <v>SI</v>
      </c>
      <c r="AI1334" t="str">
        <f t="shared" si="188"/>
        <v>SI</v>
      </c>
    </row>
    <row r="1335" spans="6:35" ht="15.75" thickBot="1" x14ac:dyDescent="0.3">
      <c r="F1335" s="499">
        <v>16</v>
      </c>
      <c r="G1335" s="499">
        <v>31</v>
      </c>
      <c r="H1335" s="498">
        <f t="shared" si="180"/>
        <v>0</v>
      </c>
      <c r="K1335" s="498">
        <f t="shared" si="181"/>
        <v>0</v>
      </c>
      <c r="N1335" s="498">
        <f t="shared" si="182"/>
        <v>0</v>
      </c>
      <c r="Q1335" s="487">
        <f t="shared" si="183"/>
        <v>16</v>
      </c>
      <c r="W1335">
        <f t="shared" si="184"/>
        <v>16</v>
      </c>
      <c r="Y1335" s="497">
        <v>16</v>
      </c>
      <c r="Z1335" s="497">
        <v>31</v>
      </c>
      <c r="AA1335" s="491">
        <v>0</v>
      </c>
      <c r="AB1335" s="490">
        <v>0</v>
      </c>
      <c r="AC1335" s="489">
        <v>0</v>
      </c>
      <c r="AD1335" s="488">
        <v>16</v>
      </c>
      <c r="AF1335" t="str">
        <f t="shared" si="185"/>
        <v>SI</v>
      </c>
      <c r="AG1335" t="str">
        <f t="shared" si="186"/>
        <v>SI</v>
      </c>
      <c r="AH1335" t="str">
        <f t="shared" si="187"/>
        <v>SI</v>
      </c>
      <c r="AI1335" t="str">
        <f t="shared" si="188"/>
        <v>SI</v>
      </c>
    </row>
    <row r="1336" spans="6:35" ht="15.75" thickBot="1" x14ac:dyDescent="0.3">
      <c r="F1336" s="499">
        <v>17</v>
      </c>
      <c r="G1336" s="499">
        <v>31</v>
      </c>
      <c r="H1336" s="498">
        <f t="shared" si="180"/>
        <v>0</v>
      </c>
      <c r="K1336" s="498">
        <f t="shared" si="181"/>
        <v>0</v>
      </c>
      <c r="N1336" s="498">
        <f t="shared" si="182"/>
        <v>0</v>
      </c>
      <c r="Q1336" s="487">
        <f t="shared" si="183"/>
        <v>17</v>
      </c>
      <c r="W1336">
        <f t="shared" si="184"/>
        <v>17</v>
      </c>
      <c r="Y1336" s="497">
        <v>17</v>
      </c>
      <c r="Z1336" s="497">
        <v>31</v>
      </c>
      <c r="AA1336" s="491">
        <v>0</v>
      </c>
      <c r="AB1336" s="490">
        <v>0</v>
      </c>
      <c r="AC1336" s="489">
        <v>0</v>
      </c>
      <c r="AD1336" s="488">
        <v>17</v>
      </c>
      <c r="AF1336" t="str">
        <f t="shared" si="185"/>
        <v>SI</v>
      </c>
      <c r="AG1336" t="str">
        <f t="shared" si="186"/>
        <v>SI</v>
      </c>
      <c r="AH1336" t="str">
        <f t="shared" si="187"/>
        <v>SI</v>
      </c>
      <c r="AI1336" t="str">
        <f t="shared" si="188"/>
        <v>SI</v>
      </c>
    </row>
    <row r="1337" spans="6:35" ht="15.75" thickBot="1" x14ac:dyDescent="0.3">
      <c r="F1337" s="499">
        <v>18</v>
      </c>
      <c r="G1337" s="499">
        <v>31</v>
      </c>
      <c r="H1337" s="498">
        <f t="shared" si="180"/>
        <v>0</v>
      </c>
      <c r="K1337" s="498">
        <f t="shared" si="181"/>
        <v>0</v>
      </c>
      <c r="N1337" s="498">
        <f t="shared" si="182"/>
        <v>0</v>
      </c>
      <c r="Q1337" s="487">
        <f t="shared" si="183"/>
        <v>18</v>
      </c>
      <c r="W1337">
        <f t="shared" si="184"/>
        <v>18</v>
      </c>
      <c r="Y1337" s="497">
        <v>18</v>
      </c>
      <c r="Z1337" s="497">
        <v>31</v>
      </c>
      <c r="AA1337" s="491">
        <v>0</v>
      </c>
      <c r="AB1337" s="490">
        <v>0</v>
      </c>
      <c r="AC1337" s="489">
        <v>0</v>
      </c>
      <c r="AD1337" s="488">
        <v>18</v>
      </c>
      <c r="AF1337" t="str">
        <f t="shared" si="185"/>
        <v>SI</v>
      </c>
      <c r="AG1337" t="str">
        <f t="shared" si="186"/>
        <v>SI</v>
      </c>
      <c r="AH1337" t="str">
        <f t="shared" si="187"/>
        <v>SI</v>
      </c>
      <c r="AI1337" t="str">
        <f t="shared" si="188"/>
        <v>SI</v>
      </c>
    </row>
    <row r="1338" spans="6:35" ht="15.75" thickBot="1" x14ac:dyDescent="0.3">
      <c r="F1338" s="499">
        <v>19</v>
      </c>
      <c r="G1338" s="499">
        <v>31</v>
      </c>
      <c r="H1338" s="498">
        <f t="shared" si="180"/>
        <v>0</v>
      </c>
      <c r="K1338" s="498">
        <f t="shared" si="181"/>
        <v>0</v>
      </c>
      <c r="N1338" s="498">
        <f t="shared" si="182"/>
        <v>0</v>
      </c>
      <c r="Q1338" s="487">
        <f t="shared" si="183"/>
        <v>19</v>
      </c>
      <c r="W1338">
        <f t="shared" si="184"/>
        <v>19</v>
      </c>
      <c r="Y1338" s="497">
        <v>19</v>
      </c>
      <c r="Z1338" s="497">
        <v>31</v>
      </c>
      <c r="AA1338" s="491">
        <v>0</v>
      </c>
      <c r="AB1338" s="490">
        <v>0</v>
      </c>
      <c r="AC1338" s="489">
        <v>0</v>
      </c>
      <c r="AD1338" s="488">
        <v>19</v>
      </c>
      <c r="AF1338" t="str">
        <f t="shared" si="185"/>
        <v>SI</v>
      </c>
      <c r="AG1338" t="str">
        <f t="shared" si="186"/>
        <v>SI</v>
      </c>
      <c r="AH1338" t="str">
        <f t="shared" si="187"/>
        <v>SI</v>
      </c>
      <c r="AI1338" t="str">
        <f t="shared" si="188"/>
        <v>SI</v>
      </c>
    </row>
    <row r="1339" spans="6:35" ht="15.75" thickBot="1" x14ac:dyDescent="0.3">
      <c r="F1339" s="499">
        <v>20</v>
      </c>
      <c r="G1339" s="499">
        <v>31</v>
      </c>
      <c r="H1339" s="498">
        <f t="shared" si="180"/>
        <v>0</v>
      </c>
      <c r="K1339" s="498">
        <f t="shared" si="181"/>
        <v>0</v>
      </c>
      <c r="N1339" s="498">
        <f t="shared" si="182"/>
        <v>0</v>
      </c>
      <c r="Q1339" s="487">
        <f t="shared" si="183"/>
        <v>20</v>
      </c>
      <c r="W1339">
        <f t="shared" si="184"/>
        <v>20</v>
      </c>
      <c r="Y1339" s="497">
        <v>20</v>
      </c>
      <c r="Z1339" s="497">
        <v>31</v>
      </c>
      <c r="AA1339" s="491">
        <v>0</v>
      </c>
      <c r="AB1339" s="490">
        <v>0</v>
      </c>
      <c r="AC1339" s="489">
        <v>0</v>
      </c>
      <c r="AD1339" s="488">
        <v>20</v>
      </c>
      <c r="AF1339" t="str">
        <f t="shared" si="185"/>
        <v>SI</v>
      </c>
      <c r="AG1339" t="str">
        <f t="shared" si="186"/>
        <v>SI</v>
      </c>
      <c r="AH1339" t="str">
        <f t="shared" si="187"/>
        <v>SI</v>
      </c>
      <c r="AI1339" t="str">
        <f t="shared" si="188"/>
        <v>SI</v>
      </c>
    </row>
    <row r="1340" spans="6:35" ht="15.75" thickBot="1" x14ac:dyDescent="0.3">
      <c r="F1340" s="499">
        <v>21</v>
      </c>
      <c r="G1340" s="499">
        <v>31</v>
      </c>
      <c r="H1340" s="498">
        <f t="shared" si="180"/>
        <v>0</v>
      </c>
      <c r="K1340" s="498">
        <f t="shared" si="181"/>
        <v>0</v>
      </c>
      <c r="N1340" s="498">
        <f t="shared" si="182"/>
        <v>0</v>
      </c>
      <c r="Q1340" s="487">
        <f t="shared" si="183"/>
        <v>21</v>
      </c>
      <c r="W1340">
        <f t="shared" si="184"/>
        <v>21</v>
      </c>
      <c r="Y1340" s="497">
        <v>21</v>
      </c>
      <c r="Z1340" s="497">
        <v>31</v>
      </c>
      <c r="AA1340" s="491">
        <v>0</v>
      </c>
      <c r="AB1340" s="490">
        <v>0</v>
      </c>
      <c r="AC1340" s="489">
        <v>0</v>
      </c>
      <c r="AD1340" s="488">
        <v>21</v>
      </c>
      <c r="AF1340" t="str">
        <f t="shared" si="185"/>
        <v>SI</v>
      </c>
      <c r="AG1340" t="str">
        <f t="shared" si="186"/>
        <v>SI</v>
      </c>
      <c r="AH1340" t="str">
        <f t="shared" si="187"/>
        <v>SI</v>
      </c>
      <c r="AI1340" t="str">
        <f t="shared" si="188"/>
        <v>SI</v>
      </c>
    </row>
    <row r="1341" spans="6:35" ht="15.75" thickBot="1" x14ac:dyDescent="0.3">
      <c r="F1341" s="499">
        <v>22</v>
      </c>
      <c r="G1341" s="499">
        <v>31</v>
      </c>
      <c r="H1341" s="498">
        <f t="shared" si="180"/>
        <v>0</v>
      </c>
      <c r="K1341" s="498">
        <f t="shared" si="181"/>
        <v>0</v>
      </c>
      <c r="N1341" s="498">
        <f t="shared" si="182"/>
        <v>0</v>
      </c>
      <c r="Q1341" s="487">
        <f t="shared" si="183"/>
        <v>22</v>
      </c>
      <c r="W1341">
        <f t="shared" si="184"/>
        <v>22</v>
      </c>
      <c r="Y1341" s="497">
        <v>22</v>
      </c>
      <c r="Z1341" s="497">
        <v>31</v>
      </c>
      <c r="AA1341" s="491">
        <v>0</v>
      </c>
      <c r="AB1341" s="490">
        <v>0</v>
      </c>
      <c r="AC1341" s="489">
        <v>0</v>
      </c>
      <c r="AD1341" s="488">
        <v>22</v>
      </c>
      <c r="AF1341" t="str">
        <f t="shared" si="185"/>
        <v>SI</v>
      </c>
      <c r="AG1341" t="str">
        <f t="shared" si="186"/>
        <v>SI</v>
      </c>
      <c r="AH1341" t="str">
        <f t="shared" si="187"/>
        <v>SI</v>
      </c>
      <c r="AI1341" t="str">
        <f t="shared" si="188"/>
        <v>SI</v>
      </c>
    </row>
    <row r="1342" spans="6:35" ht="15.75" thickBot="1" x14ac:dyDescent="0.3">
      <c r="F1342" s="499">
        <v>23</v>
      </c>
      <c r="G1342" s="499">
        <v>31</v>
      </c>
      <c r="H1342" s="498">
        <f t="shared" si="180"/>
        <v>0</v>
      </c>
      <c r="K1342" s="498">
        <f t="shared" si="181"/>
        <v>0</v>
      </c>
      <c r="N1342" s="498">
        <f t="shared" si="182"/>
        <v>0</v>
      </c>
      <c r="Q1342" s="487">
        <f t="shared" si="183"/>
        <v>23</v>
      </c>
      <c r="W1342">
        <f t="shared" si="184"/>
        <v>23</v>
      </c>
      <c r="Y1342" s="497">
        <v>23</v>
      </c>
      <c r="Z1342" s="497">
        <v>31</v>
      </c>
      <c r="AA1342" s="491">
        <v>0</v>
      </c>
      <c r="AB1342" s="490">
        <v>0</v>
      </c>
      <c r="AC1342" s="489">
        <v>0</v>
      </c>
      <c r="AD1342" s="488">
        <v>23</v>
      </c>
      <c r="AF1342" t="str">
        <f t="shared" si="185"/>
        <v>SI</v>
      </c>
      <c r="AG1342" t="str">
        <f t="shared" si="186"/>
        <v>SI</v>
      </c>
      <c r="AH1342" t="str">
        <f t="shared" si="187"/>
        <v>SI</v>
      </c>
      <c r="AI1342" t="str">
        <f t="shared" si="188"/>
        <v>SI</v>
      </c>
    </row>
    <row r="1343" spans="6:35" ht="15.75" thickBot="1" x14ac:dyDescent="0.3">
      <c r="F1343" s="499">
        <v>24</v>
      </c>
      <c r="G1343" s="499">
        <v>31</v>
      </c>
      <c r="H1343" s="498">
        <f t="shared" si="180"/>
        <v>0</v>
      </c>
      <c r="K1343" s="498">
        <f t="shared" si="181"/>
        <v>0</v>
      </c>
      <c r="N1343" s="498">
        <f t="shared" si="182"/>
        <v>0</v>
      </c>
      <c r="Q1343" s="487">
        <f t="shared" si="183"/>
        <v>24</v>
      </c>
      <c r="W1343">
        <f t="shared" si="184"/>
        <v>24</v>
      </c>
      <c r="Y1343" s="497">
        <v>24</v>
      </c>
      <c r="Z1343" s="497">
        <v>31</v>
      </c>
      <c r="AA1343" s="491">
        <v>0</v>
      </c>
      <c r="AB1343" s="490">
        <v>0</v>
      </c>
      <c r="AC1343" s="489">
        <v>0</v>
      </c>
      <c r="AD1343" s="488">
        <v>24</v>
      </c>
      <c r="AF1343" t="str">
        <f t="shared" si="185"/>
        <v>SI</v>
      </c>
      <c r="AG1343" t="str">
        <f t="shared" si="186"/>
        <v>SI</v>
      </c>
      <c r="AH1343" t="str">
        <f t="shared" si="187"/>
        <v>SI</v>
      </c>
      <c r="AI1343" t="str">
        <f t="shared" si="188"/>
        <v>SI</v>
      </c>
    </row>
    <row r="1344" spans="6:35" ht="15.75" thickBot="1" x14ac:dyDescent="0.3">
      <c r="F1344" s="499">
        <v>25</v>
      </c>
      <c r="G1344" s="499">
        <v>31</v>
      </c>
      <c r="H1344" s="498">
        <f t="shared" si="180"/>
        <v>0</v>
      </c>
      <c r="K1344" s="498">
        <f t="shared" si="181"/>
        <v>0</v>
      </c>
      <c r="N1344" s="498">
        <f t="shared" si="182"/>
        <v>0</v>
      </c>
      <c r="Q1344" s="487">
        <f t="shared" si="183"/>
        <v>25</v>
      </c>
      <c r="W1344">
        <f t="shared" si="184"/>
        <v>25</v>
      </c>
      <c r="Y1344" s="497">
        <v>25</v>
      </c>
      <c r="Z1344" s="497">
        <v>31</v>
      </c>
      <c r="AA1344" s="491">
        <v>0</v>
      </c>
      <c r="AB1344" s="490">
        <v>0</v>
      </c>
      <c r="AC1344" s="489">
        <v>0</v>
      </c>
      <c r="AD1344" s="488">
        <v>25</v>
      </c>
      <c r="AF1344" t="str">
        <f t="shared" si="185"/>
        <v>SI</v>
      </c>
      <c r="AG1344" t="str">
        <f t="shared" si="186"/>
        <v>SI</v>
      </c>
      <c r="AH1344" t="str">
        <f t="shared" si="187"/>
        <v>SI</v>
      </c>
      <c r="AI1344" t="str">
        <f t="shared" si="188"/>
        <v>SI</v>
      </c>
    </row>
    <row r="1345" spans="6:35" ht="15.75" thickBot="1" x14ac:dyDescent="0.3">
      <c r="F1345" s="499">
        <v>26</v>
      </c>
      <c r="G1345" s="499">
        <v>31</v>
      </c>
      <c r="H1345" s="498">
        <f t="shared" si="180"/>
        <v>0</v>
      </c>
      <c r="K1345" s="498">
        <f t="shared" si="181"/>
        <v>0</v>
      </c>
      <c r="N1345" s="498">
        <f t="shared" si="182"/>
        <v>0</v>
      </c>
      <c r="Q1345" s="487">
        <f t="shared" si="183"/>
        <v>26</v>
      </c>
      <c r="W1345">
        <f t="shared" si="184"/>
        <v>26</v>
      </c>
      <c r="Y1345" s="497">
        <v>26</v>
      </c>
      <c r="Z1345" s="497">
        <v>31</v>
      </c>
      <c r="AA1345" s="491">
        <v>0</v>
      </c>
      <c r="AB1345" s="490">
        <v>0</v>
      </c>
      <c r="AC1345" s="489">
        <v>0</v>
      </c>
      <c r="AD1345" s="488">
        <v>26</v>
      </c>
      <c r="AF1345" t="str">
        <f t="shared" si="185"/>
        <v>SI</v>
      </c>
      <c r="AG1345" t="str">
        <f t="shared" si="186"/>
        <v>SI</v>
      </c>
      <c r="AH1345" t="str">
        <f t="shared" si="187"/>
        <v>SI</v>
      </c>
      <c r="AI1345" t="str">
        <f t="shared" si="188"/>
        <v>SI</v>
      </c>
    </row>
    <row r="1346" spans="6:35" ht="15.75" thickBot="1" x14ac:dyDescent="0.3">
      <c r="F1346" s="499">
        <v>27</v>
      </c>
      <c r="G1346" s="499">
        <v>31</v>
      </c>
      <c r="H1346" s="498">
        <f t="shared" si="180"/>
        <v>0</v>
      </c>
      <c r="K1346" s="498">
        <f t="shared" si="181"/>
        <v>0</v>
      </c>
      <c r="N1346" s="498">
        <f t="shared" si="182"/>
        <v>0</v>
      </c>
      <c r="Q1346" s="487">
        <f t="shared" si="183"/>
        <v>27</v>
      </c>
      <c r="W1346">
        <f t="shared" si="184"/>
        <v>27</v>
      </c>
      <c r="Y1346" s="497">
        <v>27</v>
      </c>
      <c r="Z1346" s="497">
        <v>31</v>
      </c>
      <c r="AA1346" s="491">
        <v>0</v>
      </c>
      <c r="AB1346" s="490">
        <v>0</v>
      </c>
      <c r="AC1346" s="489">
        <v>0</v>
      </c>
      <c r="AD1346" s="488">
        <v>27</v>
      </c>
      <c r="AF1346" t="str">
        <f t="shared" si="185"/>
        <v>SI</v>
      </c>
      <c r="AG1346" t="str">
        <f t="shared" si="186"/>
        <v>SI</v>
      </c>
      <c r="AH1346" t="str">
        <f t="shared" si="187"/>
        <v>SI</v>
      </c>
      <c r="AI1346" t="str">
        <f t="shared" si="188"/>
        <v>SI</v>
      </c>
    </row>
    <row r="1347" spans="6:35" ht="15.75" thickBot="1" x14ac:dyDescent="0.3">
      <c r="F1347" s="499">
        <v>28</v>
      </c>
      <c r="G1347" s="499">
        <v>31</v>
      </c>
      <c r="H1347" s="498">
        <f t="shared" si="180"/>
        <v>0</v>
      </c>
      <c r="K1347" s="498">
        <f t="shared" si="181"/>
        <v>0</v>
      </c>
      <c r="N1347" s="498">
        <f t="shared" si="182"/>
        <v>0</v>
      </c>
      <c r="Q1347" s="487">
        <f t="shared" si="183"/>
        <v>28</v>
      </c>
      <c r="W1347">
        <f t="shared" si="184"/>
        <v>28</v>
      </c>
      <c r="Y1347" s="497">
        <v>28</v>
      </c>
      <c r="Z1347" s="497">
        <v>31</v>
      </c>
      <c r="AA1347" s="491">
        <v>0</v>
      </c>
      <c r="AB1347" s="490">
        <v>0</v>
      </c>
      <c r="AC1347" s="489">
        <v>0</v>
      </c>
      <c r="AD1347" s="488">
        <v>28</v>
      </c>
      <c r="AF1347" t="str">
        <f t="shared" si="185"/>
        <v>SI</v>
      </c>
      <c r="AG1347" t="str">
        <f t="shared" si="186"/>
        <v>SI</v>
      </c>
      <c r="AH1347" t="str">
        <f t="shared" si="187"/>
        <v>SI</v>
      </c>
      <c r="AI1347" t="str">
        <f t="shared" si="188"/>
        <v>SI</v>
      </c>
    </row>
    <row r="1348" spans="6:35" ht="15.75" thickBot="1" x14ac:dyDescent="0.3">
      <c r="F1348" s="499">
        <v>29</v>
      </c>
      <c r="G1348" s="499">
        <v>31</v>
      </c>
      <c r="H1348" s="498">
        <f t="shared" si="180"/>
        <v>0</v>
      </c>
      <c r="K1348" s="498">
        <f t="shared" si="181"/>
        <v>0</v>
      </c>
      <c r="N1348" s="498">
        <f t="shared" si="182"/>
        <v>0</v>
      </c>
      <c r="Q1348" s="487">
        <f t="shared" si="183"/>
        <v>29</v>
      </c>
      <c r="W1348">
        <f t="shared" si="184"/>
        <v>29</v>
      </c>
      <c r="Y1348" s="497">
        <v>29</v>
      </c>
      <c r="Z1348" s="497">
        <v>31</v>
      </c>
      <c r="AA1348" s="491">
        <v>0</v>
      </c>
      <c r="AB1348" s="490">
        <v>0</v>
      </c>
      <c r="AC1348" s="489">
        <v>0</v>
      </c>
      <c r="AD1348" s="488">
        <v>29</v>
      </c>
      <c r="AF1348" t="str">
        <f t="shared" si="185"/>
        <v>SI</v>
      </c>
      <c r="AG1348" t="str">
        <f t="shared" si="186"/>
        <v>SI</v>
      </c>
      <c r="AH1348" t="str">
        <f t="shared" si="187"/>
        <v>SI</v>
      </c>
      <c r="AI1348" t="str">
        <f t="shared" si="188"/>
        <v>SI</v>
      </c>
    </row>
    <row r="1349" spans="6:35" ht="15.75" thickBot="1" x14ac:dyDescent="0.3">
      <c r="F1349" s="499">
        <v>30</v>
      </c>
      <c r="G1349" s="499">
        <v>31</v>
      </c>
      <c r="H1349" s="498">
        <f t="shared" si="180"/>
        <v>0</v>
      </c>
      <c r="K1349" s="498">
        <f t="shared" si="181"/>
        <v>0</v>
      </c>
      <c r="N1349" s="498">
        <f t="shared" si="182"/>
        <v>0</v>
      </c>
      <c r="Q1349" s="487">
        <f t="shared" si="183"/>
        <v>30</v>
      </c>
      <c r="W1349">
        <f t="shared" si="184"/>
        <v>30</v>
      </c>
      <c r="Y1349" s="497">
        <v>30</v>
      </c>
      <c r="Z1349" s="497">
        <v>31</v>
      </c>
      <c r="AA1349" s="491">
        <v>0</v>
      </c>
      <c r="AB1349" s="490">
        <v>0</v>
      </c>
      <c r="AC1349" s="489">
        <v>0</v>
      </c>
      <c r="AD1349" s="488">
        <v>30</v>
      </c>
      <c r="AF1349" t="str">
        <f t="shared" si="185"/>
        <v>SI</v>
      </c>
      <c r="AG1349" t="str">
        <f t="shared" si="186"/>
        <v>SI</v>
      </c>
      <c r="AH1349" t="str">
        <f t="shared" si="187"/>
        <v>SI</v>
      </c>
      <c r="AI1349" t="str">
        <f t="shared" si="188"/>
        <v>SI</v>
      </c>
    </row>
    <row r="1350" spans="6:35" ht="15.75" thickBot="1" x14ac:dyDescent="0.3">
      <c r="F1350" s="499">
        <v>31</v>
      </c>
      <c r="G1350" s="499">
        <v>31</v>
      </c>
      <c r="H1350" s="498">
        <f t="shared" si="180"/>
        <v>0</v>
      </c>
      <c r="K1350" s="498">
        <f t="shared" si="181"/>
        <v>0</v>
      </c>
      <c r="N1350" s="498">
        <f t="shared" si="182"/>
        <v>0</v>
      </c>
      <c r="Q1350" s="487">
        <f t="shared" si="183"/>
        <v>30</v>
      </c>
      <c r="W1350">
        <f t="shared" si="184"/>
        <v>30</v>
      </c>
      <c r="Y1350" s="497">
        <v>31</v>
      </c>
      <c r="Z1350" s="497">
        <v>31</v>
      </c>
      <c r="AA1350" s="491">
        <v>0</v>
      </c>
      <c r="AB1350" s="490">
        <v>0</v>
      </c>
      <c r="AC1350" s="489">
        <v>0</v>
      </c>
      <c r="AD1350" s="488">
        <v>31</v>
      </c>
      <c r="AF1350" t="str">
        <f t="shared" si="185"/>
        <v>SI</v>
      </c>
      <c r="AG1350" t="str">
        <f t="shared" si="186"/>
        <v>SI</v>
      </c>
      <c r="AH1350" t="str">
        <f t="shared" si="187"/>
        <v>SI</v>
      </c>
      <c r="AI1350" t="str">
        <f t="shared" si="188"/>
        <v>NO</v>
      </c>
    </row>
    <row r="1351" spans="6:35" ht="15.75" thickBot="1" x14ac:dyDescent="0.3">
      <c r="F1351" s="499">
        <v>32</v>
      </c>
      <c r="G1351" s="499">
        <v>31</v>
      </c>
      <c r="H1351" s="498">
        <f t="shared" si="180"/>
        <v>0</v>
      </c>
      <c r="K1351" s="498">
        <f t="shared" si="181"/>
        <v>0</v>
      </c>
      <c r="N1351" s="498">
        <f t="shared" si="182"/>
        <v>0</v>
      </c>
      <c r="Q1351" s="487">
        <f t="shared" si="183"/>
        <v>30</v>
      </c>
      <c r="W1351">
        <f t="shared" si="184"/>
        <v>30</v>
      </c>
      <c r="Y1351" s="497">
        <v>32</v>
      </c>
      <c r="Z1351" s="497">
        <v>31</v>
      </c>
      <c r="AA1351" s="491">
        <v>0</v>
      </c>
      <c r="AB1351" s="490">
        <v>0</v>
      </c>
      <c r="AC1351" s="489">
        <v>0</v>
      </c>
      <c r="AD1351" s="488">
        <v>32</v>
      </c>
      <c r="AF1351" t="str">
        <f t="shared" si="185"/>
        <v>SI</v>
      </c>
      <c r="AG1351" t="str">
        <f t="shared" si="186"/>
        <v>SI</v>
      </c>
      <c r="AH1351" t="str">
        <f t="shared" si="187"/>
        <v>SI</v>
      </c>
      <c r="AI1351" t="str">
        <f t="shared" si="188"/>
        <v>NO</v>
      </c>
    </row>
    <row r="1352" spans="6:35" ht="15.75" thickBot="1" x14ac:dyDescent="0.3">
      <c r="F1352" s="499">
        <v>33</v>
      </c>
      <c r="G1352" s="499">
        <v>31</v>
      </c>
      <c r="H1352" s="498">
        <f t="shared" si="180"/>
        <v>0</v>
      </c>
      <c r="K1352" s="498">
        <f t="shared" si="181"/>
        <v>0</v>
      </c>
      <c r="N1352" s="498">
        <f t="shared" si="182"/>
        <v>0</v>
      </c>
      <c r="Q1352" s="487">
        <f t="shared" si="183"/>
        <v>30</v>
      </c>
      <c r="W1352">
        <f t="shared" si="184"/>
        <v>30</v>
      </c>
      <c r="Y1352" s="497">
        <v>33</v>
      </c>
      <c r="Z1352" s="497">
        <v>31</v>
      </c>
      <c r="AA1352" s="491">
        <v>0</v>
      </c>
      <c r="AB1352" s="490">
        <v>0</v>
      </c>
      <c r="AC1352" s="489">
        <v>0</v>
      </c>
      <c r="AD1352" s="488">
        <v>33</v>
      </c>
      <c r="AF1352" t="str">
        <f t="shared" si="185"/>
        <v>SI</v>
      </c>
      <c r="AG1352" t="str">
        <f t="shared" si="186"/>
        <v>SI</v>
      </c>
      <c r="AH1352" t="str">
        <f t="shared" si="187"/>
        <v>SI</v>
      </c>
      <c r="AI1352" t="str">
        <f t="shared" si="188"/>
        <v>NO</v>
      </c>
    </row>
    <row r="1353" spans="6:35" ht="15.75" thickBot="1" x14ac:dyDescent="0.3">
      <c r="F1353" s="499">
        <v>34</v>
      </c>
      <c r="G1353" s="499">
        <v>31</v>
      </c>
      <c r="H1353" s="498">
        <f t="shared" si="180"/>
        <v>0</v>
      </c>
      <c r="K1353" s="498">
        <f t="shared" si="181"/>
        <v>0</v>
      </c>
      <c r="N1353" s="498">
        <f t="shared" si="182"/>
        <v>0</v>
      </c>
      <c r="Q1353" s="487">
        <f t="shared" si="183"/>
        <v>30</v>
      </c>
      <c r="W1353">
        <f t="shared" si="184"/>
        <v>30</v>
      </c>
      <c r="Y1353" s="497">
        <v>34</v>
      </c>
      <c r="Z1353" s="497">
        <v>31</v>
      </c>
      <c r="AA1353" s="491">
        <v>0</v>
      </c>
      <c r="AB1353" s="490">
        <v>0</v>
      </c>
      <c r="AC1353" s="489">
        <v>0</v>
      </c>
      <c r="AD1353" s="488">
        <v>34</v>
      </c>
      <c r="AF1353" t="str">
        <f t="shared" si="185"/>
        <v>SI</v>
      </c>
      <c r="AG1353" t="str">
        <f t="shared" si="186"/>
        <v>SI</v>
      </c>
      <c r="AH1353" t="str">
        <f t="shared" si="187"/>
        <v>SI</v>
      </c>
      <c r="AI1353" t="str">
        <f t="shared" si="188"/>
        <v>NO</v>
      </c>
    </row>
    <row r="1354" spans="6:35" ht="16.5" thickTop="1" thickBot="1" x14ac:dyDescent="0.3">
      <c r="F1354" s="503">
        <v>0</v>
      </c>
      <c r="G1354" s="503">
        <v>32</v>
      </c>
      <c r="H1354" s="502">
        <f t="shared" si="180"/>
        <v>0</v>
      </c>
      <c r="I1354" s="501"/>
      <c r="J1354" s="501"/>
      <c r="K1354" s="502">
        <f t="shared" si="181"/>
        <v>0</v>
      </c>
      <c r="L1354" s="501"/>
      <c r="M1354" s="501"/>
      <c r="N1354" s="502">
        <f t="shared" si="182"/>
        <v>0</v>
      </c>
      <c r="O1354" s="501"/>
      <c r="P1354" s="501"/>
      <c r="Q1354" s="500">
        <f t="shared" si="183"/>
        <v>0</v>
      </c>
      <c r="W1354">
        <f t="shared" si="184"/>
        <v>0</v>
      </c>
      <c r="Y1354" s="497">
        <v>0</v>
      </c>
      <c r="Z1354" s="497">
        <v>32</v>
      </c>
      <c r="AA1354" s="491">
        <v>0</v>
      </c>
      <c r="AB1354" s="490">
        <v>0</v>
      </c>
      <c r="AC1354" s="489">
        <v>0</v>
      </c>
      <c r="AD1354" s="488">
        <v>0</v>
      </c>
      <c r="AF1354" t="str">
        <f t="shared" si="185"/>
        <v>SI</v>
      </c>
      <c r="AG1354" t="str">
        <f t="shared" si="186"/>
        <v>SI</v>
      </c>
      <c r="AH1354" t="str">
        <f t="shared" si="187"/>
        <v>SI</v>
      </c>
      <c r="AI1354" t="str">
        <f t="shared" si="188"/>
        <v>SI</v>
      </c>
    </row>
    <row r="1355" spans="6:35" ht="15.75" thickBot="1" x14ac:dyDescent="0.3">
      <c r="F1355" s="499">
        <v>1</v>
      </c>
      <c r="G1355" s="499">
        <v>32</v>
      </c>
      <c r="H1355" s="498">
        <f t="shared" ref="H1355:H1418" si="189">IF(G1355&lt;3,
IF(G1355+F1355&lt;=3,F1355,3-G1355),
0)</f>
        <v>0</v>
      </c>
      <c r="K1355" s="498">
        <f t="shared" ref="K1355:K1418" si="190">IF(AND(G1355&gt;=3,G1355&lt;15),
IF(G1355+F1355&lt;=15,F1355,15-G1355),
IF(AND(G1355&lt;3,G1355+F1355&gt;3),IF(F1355-H1355&lt;=12,F1355-H1355,12),0) )</f>
        <v>0</v>
      </c>
      <c r="N1355" s="498">
        <f t="shared" ref="N1355:N1418" si="191">IF(AND(G1355&gt;=15,G1355&lt;20),
IF(G1355+F1355&lt;=20,F1355,20-G1355),
IF(AND(G1355&lt;15,G1355+F1355&gt;15),       IF((F1355-H1355-K1355)&lt;=5,   F1355-H1355-K1355,5    ),0)  )</f>
        <v>0</v>
      </c>
      <c r="Q1355" s="487">
        <f t="shared" ref="Q1355:Q1418" si="192">IF(AND(G1355&gt;=20),
IF(F1355&gt;30,30,F1355),
IF(AND(G1355&lt;20,G1355+F1355&gt;20),IF((F1355-H1355-K1355-N1355)&gt;=(30-H1355-K1355-N1355),30-H1355-K1355-N1355,F1355-H1355-K1355-N1355),0))</f>
        <v>1</v>
      </c>
      <c r="W1355">
        <f t="shared" ref="W1355:W1418" si="193">SUM(H1355+K1355+N1355+Q1355)</f>
        <v>1</v>
      </c>
      <c r="Y1355" s="497">
        <v>1</v>
      </c>
      <c r="Z1355" s="497">
        <v>32</v>
      </c>
      <c r="AA1355" s="491">
        <v>0</v>
      </c>
      <c r="AB1355" s="490">
        <v>1</v>
      </c>
      <c r="AC1355" s="489">
        <v>0</v>
      </c>
      <c r="AD1355" s="488">
        <v>0</v>
      </c>
      <c r="AF1355" t="str">
        <f t="shared" ref="AF1355:AF1418" si="194">IF(AA1355=H1355,"SI","NO")</f>
        <v>SI</v>
      </c>
      <c r="AG1355" t="str">
        <f t="shared" ref="AG1355:AG1418" si="195">IF(K1355=AB1355,"SI","NO")</f>
        <v>NO</v>
      </c>
      <c r="AH1355" t="str">
        <f t="shared" ref="AH1355:AH1418" si="196">IF(N1355=AC1355,"SI","NO")</f>
        <v>SI</v>
      </c>
      <c r="AI1355" t="str">
        <f t="shared" ref="AI1355:AI1418" si="197">IF(Q1355=AD1355,"SI","NO")</f>
        <v>NO</v>
      </c>
    </row>
    <row r="1356" spans="6:35" ht="15.75" thickBot="1" x14ac:dyDescent="0.3">
      <c r="F1356" s="499">
        <v>2</v>
      </c>
      <c r="G1356" s="499">
        <v>32</v>
      </c>
      <c r="H1356" s="498">
        <f t="shared" si="189"/>
        <v>0</v>
      </c>
      <c r="K1356" s="498">
        <f t="shared" si="190"/>
        <v>0</v>
      </c>
      <c r="N1356" s="498">
        <f t="shared" si="191"/>
        <v>0</v>
      </c>
      <c r="Q1356" s="487">
        <f t="shared" si="192"/>
        <v>2</v>
      </c>
      <c r="W1356">
        <f t="shared" si="193"/>
        <v>2</v>
      </c>
      <c r="Y1356" s="497">
        <v>2</v>
      </c>
      <c r="Z1356" s="497">
        <v>32</v>
      </c>
      <c r="AA1356" s="491">
        <v>0</v>
      </c>
      <c r="AB1356" s="490">
        <v>2</v>
      </c>
      <c r="AC1356" s="489">
        <v>0</v>
      </c>
      <c r="AD1356" s="488">
        <v>0</v>
      </c>
      <c r="AF1356" t="str">
        <f t="shared" si="194"/>
        <v>SI</v>
      </c>
      <c r="AG1356" t="str">
        <f t="shared" si="195"/>
        <v>NO</v>
      </c>
      <c r="AH1356" t="str">
        <f t="shared" si="196"/>
        <v>SI</v>
      </c>
      <c r="AI1356" t="str">
        <f t="shared" si="197"/>
        <v>NO</v>
      </c>
    </row>
    <row r="1357" spans="6:35" ht="15.75" thickBot="1" x14ac:dyDescent="0.3">
      <c r="F1357" s="499">
        <v>3</v>
      </c>
      <c r="G1357" s="499">
        <v>32</v>
      </c>
      <c r="H1357" s="498">
        <f t="shared" si="189"/>
        <v>0</v>
      </c>
      <c r="K1357" s="498">
        <f t="shared" si="190"/>
        <v>0</v>
      </c>
      <c r="N1357" s="498">
        <f t="shared" si="191"/>
        <v>0</v>
      </c>
      <c r="Q1357" s="487">
        <f t="shared" si="192"/>
        <v>3</v>
      </c>
      <c r="W1357">
        <f t="shared" si="193"/>
        <v>3</v>
      </c>
      <c r="Y1357" s="497">
        <v>3</v>
      </c>
      <c r="Z1357" s="497">
        <v>32</v>
      </c>
      <c r="AA1357" s="491">
        <v>0</v>
      </c>
      <c r="AB1357" s="490">
        <v>3</v>
      </c>
      <c r="AC1357" s="489">
        <v>0</v>
      </c>
      <c r="AD1357" s="488">
        <v>0</v>
      </c>
      <c r="AF1357" t="str">
        <f t="shared" si="194"/>
        <v>SI</v>
      </c>
      <c r="AG1357" t="str">
        <f t="shared" si="195"/>
        <v>NO</v>
      </c>
      <c r="AH1357" t="str">
        <f t="shared" si="196"/>
        <v>SI</v>
      </c>
      <c r="AI1357" t="str">
        <f t="shared" si="197"/>
        <v>NO</v>
      </c>
    </row>
    <row r="1358" spans="6:35" ht="15.75" thickBot="1" x14ac:dyDescent="0.3">
      <c r="F1358" s="499">
        <v>4</v>
      </c>
      <c r="G1358" s="499">
        <v>32</v>
      </c>
      <c r="H1358" s="498">
        <f t="shared" si="189"/>
        <v>0</v>
      </c>
      <c r="K1358" s="498">
        <f t="shared" si="190"/>
        <v>0</v>
      </c>
      <c r="N1358" s="498">
        <f t="shared" si="191"/>
        <v>0</v>
      </c>
      <c r="Q1358" s="487">
        <f t="shared" si="192"/>
        <v>4</v>
      </c>
      <c r="W1358">
        <f t="shared" si="193"/>
        <v>4</v>
      </c>
      <c r="Y1358" s="497">
        <v>4</v>
      </c>
      <c r="Z1358" s="497">
        <v>32</v>
      </c>
      <c r="AA1358" s="491">
        <v>0</v>
      </c>
      <c r="AB1358" s="490">
        <v>0</v>
      </c>
      <c r="AC1358" s="489">
        <v>0</v>
      </c>
      <c r="AD1358" s="488">
        <v>4</v>
      </c>
      <c r="AF1358" t="str">
        <f t="shared" si="194"/>
        <v>SI</v>
      </c>
      <c r="AG1358" t="str">
        <f t="shared" si="195"/>
        <v>SI</v>
      </c>
      <c r="AH1358" t="str">
        <f t="shared" si="196"/>
        <v>SI</v>
      </c>
      <c r="AI1358" t="str">
        <f t="shared" si="197"/>
        <v>SI</v>
      </c>
    </row>
    <row r="1359" spans="6:35" ht="15.75" thickBot="1" x14ac:dyDescent="0.3">
      <c r="F1359" s="499">
        <v>5</v>
      </c>
      <c r="G1359" s="499">
        <v>32</v>
      </c>
      <c r="H1359" s="498">
        <f t="shared" si="189"/>
        <v>0</v>
      </c>
      <c r="K1359" s="498">
        <f t="shared" si="190"/>
        <v>0</v>
      </c>
      <c r="N1359" s="498">
        <f t="shared" si="191"/>
        <v>0</v>
      </c>
      <c r="Q1359" s="487">
        <f t="shared" si="192"/>
        <v>5</v>
      </c>
      <c r="W1359">
        <f t="shared" si="193"/>
        <v>5</v>
      </c>
      <c r="Y1359" s="497">
        <v>5</v>
      </c>
      <c r="Z1359" s="497">
        <v>32</v>
      </c>
      <c r="AA1359" s="491">
        <v>0</v>
      </c>
      <c r="AB1359" s="490">
        <v>0</v>
      </c>
      <c r="AC1359" s="489">
        <v>0</v>
      </c>
      <c r="AD1359" s="488">
        <v>5</v>
      </c>
      <c r="AF1359" t="str">
        <f t="shared" si="194"/>
        <v>SI</v>
      </c>
      <c r="AG1359" t="str">
        <f t="shared" si="195"/>
        <v>SI</v>
      </c>
      <c r="AH1359" t="str">
        <f t="shared" si="196"/>
        <v>SI</v>
      </c>
      <c r="AI1359" t="str">
        <f t="shared" si="197"/>
        <v>SI</v>
      </c>
    </row>
    <row r="1360" spans="6:35" ht="15.75" thickBot="1" x14ac:dyDescent="0.3">
      <c r="F1360" s="499">
        <v>6</v>
      </c>
      <c r="G1360" s="499">
        <v>32</v>
      </c>
      <c r="H1360" s="498">
        <f t="shared" si="189"/>
        <v>0</v>
      </c>
      <c r="K1360" s="498">
        <f t="shared" si="190"/>
        <v>0</v>
      </c>
      <c r="N1360" s="498">
        <f t="shared" si="191"/>
        <v>0</v>
      </c>
      <c r="Q1360" s="487">
        <f t="shared" si="192"/>
        <v>6</v>
      </c>
      <c r="W1360">
        <f t="shared" si="193"/>
        <v>6</v>
      </c>
      <c r="Y1360" s="497">
        <v>6</v>
      </c>
      <c r="Z1360" s="497">
        <v>32</v>
      </c>
      <c r="AA1360" s="491">
        <v>0</v>
      </c>
      <c r="AB1360" s="490">
        <v>0</v>
      </c>
      <c r="AC1360" s="489">
        <v>0</v>
      </c>
      <c r="AD1360" s="488">
        <v>6</v>
      </c>
      <c r="AF1360" t="str">
        <f t="shared" si="194"/>
        <v>SI</v>
      </c>
      <c r="AG1360" t="str">
        <f t="shared" si="195"/>
        <v>SI</v>
      </c>
      <c r="AH1360" t="str">
        <f t="shared" si="196"/>
        <v>SI</v>
      </c>
      <c r="AI1360" t="str">
        <f t="shared" si="197"/>
        <v>SI</v>
      </c>
    </row>
    <row r="1361" spans="6:35" ht="15.75" thickBot="1" x14ac:dyDescent="0.3">
      <c r="F1361" s="499">
        <v>7</v>
      </c>
      <c r="G1361" s="499">
        <v>32</v>
      </c>
      <c r="H1361" s="498">
        <f t="shared" si="189"/>
        <v>0</v>
      </c>
      <c r="K1361" s="498">
        <f t="shared" si="190"/>
        <v>0</v>
      </c>
      <c r="N1361" s="498">
        <f t="shared" si="191"/>
        <v>0</v>
      </c>
      <c r="Q1361" s="487">
        <f t="shared" si="192"/>
        <v>7</v>
      </c>
      <c r="W1361">
        <f t="shared" si="193"/>
        <v>7</v>
      </c>
      <c r="Y1361" s="497">
        <v>7</v>
      </c>
      <c r="Z1361" s="497">
        <v>32</v>
      </c>
      <c r="AA1361" s="491">
        <v>0</v>
      </c>
      <c r="AB1361" s="490">
        <v>0</v>
      </c>
      <c r="AC1361" s="489">
        <v>0</v>
      </c>
      <c r="AD1361" s="488">
        <v>7</v>
      </c>
      <c r="AF1361" t="str">
        <f t="shared" si="194"/>
        <v>SI</v>
      </c>
      <c r="AG1361" t="str">
        <f t="shared" si="195"/>
        <v>SI</v>
      </c>
      <c r="AH1361" t="str">
        <f t="shared" si="196"/>
        <v>SI</v>
      </c>
      <c r="AI1361" t="str">
        <f t="shared" si="197"/>
        <v>SI</v>
      </c>
    </row>
    <row r="1362" spans="6:35" ht="15.75" thickBot="1" x14ac:dyDescent="0.3">
      <c r="F1362" s="499">
        <v>8</v>
      </c>
      <c r="G1362" s="499">
        <v>32</v>
      </c>
      <c r="H1362" s="498">
        <f t="shared" si="189"/>
        <v>0</v>
      </c>
      <c r="K1362" s="498">
        <f t="shared" si="190"/>
        <v>0</v>
      </c>
      <c r="N1362" s="498">
        <f t="shared" si="191"/>
        <v>0</v>
      </c>
      <c r="Q1362" s="487">
        <f t="shared" si="192"/>
        <v>8</v>
      </c>
      <c r="W1362">
        <f t="shared" si="193"/>
        <v>8</v>
      </c>
      <c r="Y1362" s="497">
        <v>8</v>
      </c>
      <c r="Z1362" s="497">
        <v>32</v>
      </c>
      <c r="AA1362" s="491">
        <v>0</v>
      </c>
      <c r="AB1362" s="490">
        <v>0</v>
      </c>
      <c r="AC1362" s="489">
        <v>0</v>
      </c>
      <c r="AD1362" s="488">
        <v>8</v>
      </c>
      <c r="AF1362" t="str">
        <f t="shared" si="194"/>
        <v>SI</v>
      </c>
      <c r="AG1362" t="str">
        <f t="shared" si="195"/>
        <v>SI</v>
      </c>
      <c r="AH1362" t="str">
        <f t="shared" si="196"/>
        <v>SI</v>
      </c>
      <c r="AI1362" t="str">
        <f t="shared" si="197"/>
        <v>SI</v>
      </c>
    </row>
    <row r="1363" spans="6:35" ht="15.75" thickBot="1" x14ac:dyDescent="0.3">
      <c r="F1363" s="499">
        <v>9</v>
      </c>
      <c r="G1363" s="499">
        <v>32</v>
      </c>
      <c r="H1363" s="498">
        <f t="shared" si="189"/>
        <v>0</v>
      </c>
      <c r="K1363" s="498">
        <f t="shared" si="190"/>
        <v>0</v>
      </c>
      <c r="N1363" s="498">
        <f t="shared" si="191"/>
        <v>0</v>
      </c>
      <c r="Q1363" s="487">
        <f t="shared" si="192"/>
        <v>9</v>
      </c>
      <c r="W1363">
        <f t="shared" si="193"/>
        <v>9</v>
      </c>
      <c r="Y1363" s="497">
        <v>9</v>
      </c>
      <c r="Z1363" s="497">
        <v>32</v>
      </c>
      <c r="AA1363" s="491">
        <v>0</v>
      </c>
      <c r="AB1363" s="490">
        <v>0</v>
      </c>
      <c r="AC1363" s="489">
        <v>0</v>
      </c>
      <c r="AD1363" s="488">
        <v>9</v>
      </c>
      <c r="AF1363" t="str">
        <f t="shared" si="194"/>
        <v>SI</v>
      </c>
      <c r="AG1363" t="str">
        <f t="shared" si="195"/>
        <v>SI</v>
      </c>
      <c r="AH1363" t="str">
        <f t="shared" si="196"/>
        <v>SI</v>
      </c>
      <c r="AI1363" t="str">
        <f t="shared" si="197"/>
        <v>SI</v>
      </c>
    </row>
    <row r="1364" spans="6:35" ht="15.75" thickBot="1" x14ac:dyDescent="0.3">
      <c r="F1364" s="499">
        <v>10</v>
      </c>
      <c r="G1364" s="499">
        <v>32</v>
      </c>
      <c r="H1364" s="498">
        <f t="shared" si="189"/>
        <v>0</v>
      </c>
      <c r="K1364" s="498">
        <f t="shared" si="190"/>
        <v>0</v>
      </c>
      <c r="N1364" s="498">
        <f t="shared" si="191"/>
        <v>0</v>
      </c>
      <c r="Q1364" s="487">
        <f t="shared" si="192"/>
        <v>10</v>
      </c>
      <c r="W1364">
        <f t="shared" si="193"/>
        <v>10</v>
      </c>
      <c r="Y1364" s="497">
        <v>10</v>
      </c>
      <c r="Z1364" s="497">
        <v>32</v>
      </c>
      <c r="AA1364" s="491">
        <v>0</v>
      </c>
      <c r="AB1364" s="490">
        <v>0</v>
      </c>
      <c r="AC1364" s="489">
        <v>0</v>
      </c>
      <c r="AD1364" s="488">
        <v>10</v>
      </c>
      <c r="AF1364" t="str">
        <f t="shared" si="194"/>
        <v>SI</v>
      </c>
      <c r="AG1364" t="str">
        <f t="shared" si="195"/>
        <v>SI</v>
      </c>
      <c r="AH1364" t="str">
        <f t="shared" si="196"/>
        <v>SI</v>
      </c>
      <c r="AI1364" t="str">
        <f t="shared" si="197"/>
        <v>SI</v>
      </c>
    </row>
    <row r="1365" spans="6:35" ht="15.75" thickBot="1" x14ac:dyDescent="0.3">
      <c r="F1365" s="499">
        <v>11</v>
      </c>
      <c r="G1365" s="499">
        <v>32</v>
      </c>
      <c r="H1365" s="498">
        <f t="shared" si="189"/>
        <v>0</v>
      </c>
      <c r="K1365" s="498">
        <f t="shared" si="190"/>
        <v>0</v>
      </c>
      <c r="N1365" s="498">
        <f t="shared" si="191"/>
        <v>0</v>
      </c>
      <c r="Q1365" s="487">
        <f t="shared" si="192"/>
        <v>11</v>
      </c>
      <c r="W1365">
        <f t="shared" si="193"/>
        <v>11</v>
      </c>
      <c r="Y1365" s="497">
        <v>11</v>
      </c>
      <c r="Z1365" s="497">
        <v>32</v>
      </c>
      <c r="AA1365" s="491">
        <v>0</v>
      </c>
      <c r="AB1365" s="490">
        <v>0</v>
      </c>
      <c r="AC1365" s="489">
        <v>0</v>
      </c>
      <c r="AD1365" s="488">
        <v>11</v>
      </c>
      <c r="AF1365" t="str">
        <f t="shared" si="194"/>
        <v>SI</v>
      </c>
      <c r="AG1365" t="str">
        <f t="shared" si="195"/>
        <v>SI</v>
      </c>
      <c r="AH1365" t="str">
        <f t="shared" si="196"/>
        <v>SI</v>
      </c>
      <c r="AI1365" t="str">
        <f t="shared" si="197"/>
        <v>SI</v>
      </c>
    </row>
    <row r="1366" spans="6:35" ht="15.75" thickBot="1" x14ac:dyDescent="0.3">
      <c r="F1366" s="499">
        <v>12</v>
      </c>
      <c r="G1366" s="499">
        <v>32</v>
      </c>
      <c r="H1366" s="498">
        <f t="shared" si="189"/>
        <v>0</v>
      </c>
      <c r="K1366" s="498">
        <f t="shared" si="190"/>
        <v>0</v>
      </c>
      <c r="N1366" s="498">
        <f t="shared" si="191"/>
        <v>0</v>
      </c>
      <c r="Q1366" s="487">
        <f t="shared" si="192"/>
        <v>12</v>
      </c>
      <c r="W1366">
        <f t="shared" si="193"/>
        <v>12</v>
      </c>
      <c r="Y1366" s="497">
        <v>12</v>
      </c>
      <c r="Z1366" s="497">
        <v>32</v>
      </c>
      <c r="AA1366" s="491">
        <v>0</v>
      </c>
      <c r="AB1366" s="490">
        <v>0</v>
      </c>
      <c r="AC1366" s="489">
        <v>0</v>
      </c>
      <c r="AD1366" s="488">
        <v>12</v>
      </c>
      <c r="AF1366" t="str">
        <f t="shared" si="194"/>
        <v>SI</v>
      </c>
      <c r="AG1366" t="str">
        <f t="shared" si="195"/>
        <v>SI</v>
      </c>
      <c r="AH1366" t="str">
        <f t="shared" si="196"/>
        <v>SI</v>
      </c>
      <c r="AI1366" t="str">
        <f t="shared" si="197"/>
        <v>SI</v>
      </c>
    </row>
    <row r="1367" spans="6:35" ht="15.75" thickBot="1" x14ac:dyDescent="0.3">
      <c r="F1367" s="499">
        <v>13</v>
      </c>
      <c r="G1367" s="499">
        <v>32</v>
      </c>
      <c r="H1367" s="498">
        <f t="shared" si="189"/>
        <v>0</v>
      </c>
      <c r="K1367" s="498">
        <f t="shared" si="190"/>
        <v>0</v>
      </c>
      <c r="N1367" s="498">
        <f t="shared" si="191"/>
        <v>0</v>
      </c>
      <c r="Q1367" s="487">
        <f t="shared" si="192"/>
        <v>13</v>
      </c>
      <c r="W1367">
        <f t="shared" si="193"/>
        <v>13</v>
      </c>
      <c r="Y1367" s="497">
        <v>13</v>
      </c>
      <c r="Z1367" s="497">
        <v>32</v>
      </c>
      <c r="AA1367" s="491">
        <v>0</v>
      </c>
      <c r="AB1367" s="490">
        <v>0</v>
      </c>
      <c r="AC1367" s="489">
        <v>0</v>
      </c>
      <c r="AD1367" s="488">
        <v>13</v>
      </c>
      <c r="AF1367" t="str">
        <f t="shared" si="194"/>
        <v>SI</v>
      </c>
      <c r="AG1367" t="str">
        <f t="shared" si="195"/>
        <v>SI</v>
      </c>
      <c r="AH1367" t="str">
        <f t="shared" si="196"/>
        <v>SI</v>
      </c>
      <c r="AI1367" t="str">
        <f t="shared" si="197"/>
        <v>SI</v>
      </c>
    </row>
    <row r="1368" spans="6:35" ht="15.75" thickBot="1" x14ac:dyDescent="0.3">
      <c r="F1368" s="499">
        <v>14</v>
      </c>
      <c r="G1368" s="499">
        <v>32</v>
      </c>
      <c r="H1368" s="498">
        <f t="shared" si="189"/>
        <v>0</v>
      </c>
      <c r="K1368" s="498">
        <f t="shared" si="190"/>
        <v>0</v>
      </c>
      <c r="N1368" s="498">
        <f t="shared" si="191"/>
        <v>0</v>
      </c>
      <c r="Q1368" s="487">
        <f t="shared" si="192"/>
        <v>14</v>
      </c>
      <c r="W1368">
        <f t="shared" si="193"/>
        <v>14</v>
      </c>
      <c r="Y1368" s="497">
        <v>14</v>
      </c>
      <c r="Z1368" s="497">
        <v>32</v>
      </c>
      <c r="AA1368" s="491">
        <v>0</v>
      </c>
      <c r="AB1368" s="490">
        <v>0</v>
      </c>
      <c r="AC1368" s="489">
        <v>0</v>
      </c>
      <c r="AD1368" s="488">
        <v>14</v>
      </c>
      <c r="AF1368" t="str">
        <f t="shared" si="194"/>
        <v>SI</v>
      </c>
      <c r="AG1368" t="str">
        <f t="shared" si="195"/>
        <v>SI</v>
      </c>
      <c r="AH1368" t="str">
        <f t="shared" si="196"/>
        <v>SI</v>
      </c>
      <c r="AI1368" t="str">
        <f t="shared" si="197"/>
        <v>SI</v>
      </c>
    </row>
    <row r="1369" spans="6:35" ht="15.75" thickBot="1" x14ac:dyDescent="0.3">
      <c r="F1369" s="499">
        <v>15</v>
      </c>
      <c r="G1369" s="499">
        <v>32</v>
      </c>
      <c r="H1369" s="498">
        <f t="shared" si="189"/>
        <v>0</v>
      </c>
      <c r="K1369" s="498">
        <f t="shared" si="190"/>
        <v>0</v>
      </c>
      <c r="N1369" s="498">
        <f t="shared" si="191"/>
        <v>0</v>
      </c>
      <c r="Q1369" s="487">
        <f t="shared" si="192"/>
        <v>15</v>
      </c>
      <c r="W1369">
        <f t="shared" si="193"/>
        <v>15</v>
      </c>
      <c r="Y1369" s="497">
        <v>15</v>
      </c>
      <c r="Z1369" s="497">
        <v>32</v>
      </c>
      <c r="AA1369" s="491">
        <v>0</v>
      </c>
      <c r="AB1369" s="490">
        <v>0</v>
      </c>
      <c r="AC1369" s="489">
        <v>0</v>
      </c>
      <c r="AD1369" s="488">
        <v>15</v>
      </c>
      <c r="AF1369" t="str">
        <f t="shared" si="194"/>
        <v>SI</v>
      </c>
      <c r="AG1369" t="str">
        <f t="shared" si="195"/>
        <v>SI</v>
      </c>
      <c r="AH1369" t="str">
        <f t="shared" si="196"/>
        <v>SI</v>
      </c>
      <c r="AI1369" t="str">
        <f t="shared" si="197"/>
        <v>SI</v>
      </c>
    </row>
    <row r="1370" spans="6:35" ht="15.75" thickBot="1" x14ac:dyDescent="0.3">
      <c r="F1370" s="499">
        <v>16</v>
      </c>
      <c r="G1370" s="499">
        <v>32</v>
      </c>
      <c r="H1370" s="498">
        <f t="shared" si="189"/>
        <v>0</v>
      </c>
      <c r="K1370" s="498">
        <f t="shared" si="190"/>
        <v>0</v>
      </c>
      <c r="N1370" s="498">
        <f t="shared" si="191"/>
        <v>0</v>
      </c>
      <c r="Q1370" s="487">
        <f t="shared" si="192"/>
        <v>16</v>
      </c>
      <c r="W1370">
        <f t="shared" si="193"/>
        <v>16</v>
      </c>
      <c r="Y1370" s="497">
        <v>16</v>
      </c>
      <c r="Z1370" s="497">
        <v>32</v>
      </c>
      <c r="AA1370" s="491">
        <v>0</v>
      </c>
      <c r="AB1370" s="490">
        <v>0</v>
      </c>
      <c r="AC1370" s="489">
        <v>0</v>
      </c>
      <c r="AD1370" s="488">
        <v>16</v>
      </c>
      <c r="AF1370" t="str">
        <f t="shared" si="194"/>
        <v>SI</v>
      </c>
      <c r="AG1370" t="str">
        <f t="shared" si="195"/>
        <v>SI</v>
      </c>
      <c r="AH1370" t="str">
        <f t="shared" si="196"/>
        <v>SI</v>
      </c>
      <c r="AI1370" t="str">
        <f t="shared" si="197"/>
        <v>SI</v>
      </c>
    </row>
    <row r="1371" spans="6:35" ht="15.75" thickBot="1" x14ac:dyDescent="0.3">
      <c r="F1371" s="499">
        <v>17</v>
      </c>
      <c r="G1371" s="499">
        <v>32</v>
      </c>
      <c r="H1371" s="498">
        <f t="shared" si="189"/>
        <v>0</v>
      </c>
      <c r="K1371" s="498">
        <f t="shared" si="190"/>
        <v>0</v>
      </c>
      <c r="N1371" s="498">
        <f t="shared" si="191"/>
        <v>0</v>
      </c>
      <c r="Q1371" s="487">
        <f t="shared" si="192"/>
        <v>17</v>
      </c>
      <c r="W1371">
        <f t="shared" si="193"/>
        <v>17</v>
      </c>
      <c r="Y1371" s="497">
        <v>17</v>
      </c>
      <c r="Z1371" s="497">
        <v>32</v>
      </c>
      <c r="AA1371" s="491">
        <v>0</v>
      </c>
      <c r="AB1371" s="490">
        <v>0</v>
      </c>
      <c r="AC1371" s="489">
        <v>0</v>
      </c>
      <c r="AD1371" s="488">
        <v>17</v>
      </c>
      <c r="AF1371" t="str">
        <f t="shared" si="194"/>
        <v>SI</v>
      </c>
      <c r="AG1371" t="str">
        <f t="shared" si="195"/>
        <v>SI</v>
      </c>
      <c r="AH1371" t="str">
        <f t="shared" si="196"/>
        <v>SI</v>
      </c>
      <c r="AI1371" t="str">
        <f t="shared" si="197"/>
        <v>SI</v>
      </c>
    </row>
    <row r="1372" spans="6:35" ht="15.75" thickBot="1" x14ac:dyDescent="0.3">
      <c r="F1372" s="499">
        <v>18</v>
      </c>
      <c r="G1372" s="499">
        <v>32</v>
      </c>
      <c r="H1372" s="498">
        <f t="shared" si="189"/>
        <v>0</v>
      </c>
      <c r="K1372" s="498">
        <f t="shared" si="190"/>
        <v>0</v>
      </c>
      <c r="N1372" s="498">
        <f t="shared" si="191"/>
        <v>0</v>
      </c>
      <c r="Q1372" s="487">
        <f t="shared" si="192"/>
        <v>18</v>
      </c>
      <c r="W1372">
        <f t="shared" si="193"/>
        <v>18</v>
      </c>
      <c r="Y1372" s="497">
        <v>18</v>
      </c>
      <c r="Z1372" s="497">
        <v>32</v>
      </c>
      <c r="AA1372" s="491">
        <v>0</v>
      </c>
      <c r="AB1372" s="490">
        <v>0</v>
      </c>
      <c r="AC1372" s="489">
        <v>0</v>
      </c>
      <c r="AD1372" s="488">
        <v>18</v>
      </c>
      <c r="AF1372" t="str">
        <f t="shared" si="194"/>
        <v>SI</v>
      </c>
      <c r="AG1372" t="str">
        <f t="shared" si="195"/>
        <v>SI</v>
      </c>
      <c r="AH1372" t="str">
        <f t="shared" si="196"/>
        <v>SI</v>
      </c>
      <c r="AI1372" t="str">
        <f t="shared" si="197"/>
        <v>SI</v>
      </c>
    </row>
    <row r="1373" spans="6:35" ht="15.75" thickBot="1" x14ac:dyDescent="0.3">
      <c r="F1373" s="499">
        <v>19</v>
      </c>
      <c r="G1373" s="499">
        <v>32</v>
      </c>
      <c r="H1373" s="498">
        <f t="shared" si="189"/>
        <v>0</v>
      </c>
      <c r="K1373" s="498">
        <f t="shared" si="190"/>
        <v>0</v>
      </c>
      <c r="N1373" s="498">
        <f t="shared" si="191"/>
        <v>0</v>
      </c>
      <c r="Q1373" s="487">
        <f t="shared" si="192"/>
        <v>19</v>
      </c>
      <c r="W1373">
        <f t="shared" si="193"/>
        <v>19</v>
      </c>
      <c r="Y1373" s="497">
        <v>19</v>
      </c>
      <c r="Z1373" s="497">
        <v>32</v>
      </c>
      <c r="AA1373" s="491">
        <v>0</v>
      </c>
      <c r="AB1373" s="490">
        <v>0</v>
      </c>
      <c r="AC1373" s="489">
        <v>0</v>
      </c>
      <c r="AD1373" s="488">
        <v>19</v>
      </c>
      <c r="AF1373" t="str">
        <f t="shared" si="194"/>
        <v>SI</v>
      </c>
      <c r="AG1373" t="str">
        <f t="shared" si="195"/>
        <v>SI</v>
      </c>
      <c r="AH1373" t="str">
        <f t="shared" si="196"/>
        <v>SI</v>
      </c>
      <c r="AI1373" t="str">
        <f t="shared" si="197"/>
        <v>SI</v>
      </c>
    </row>
    <row r="1374" spans="6:35" ht="15.75" thickBot="1" x14ac:dyDescent="0.3">
      <c r="F1374" s="499">
        <v>20</v>
      </c>
      <c r="G1374" s="499">
        <v>32</v>
      </c>
      <c r="H1374" s="498">
        <f t="shared" si="189"/>
        <v>0</v>
      </c>
      <c r="K1374" s="498">
        <f t="shared" si="190"/>
        <v>0</v>
      </c>
      <c r="N1374" s="498">
        <f t="shared" si="191"/>
        <v>0</v>
      </c>
      <c r="Q1374" s="487">
        <f t="shared" si="192"/>
        <v>20</v>
      </c>
      <c r="W1374">
        <f t="shared" si="193"/>
        <v>20</v>
      </c>
      <c r="Y1374" s="497">
        <v>20</v>
      </c>
      <c r="Z1374" s="497">
        <v>32</v>
      </c>
      <c r="AA1374" s="491">
        <v>0</v>
      </c>
      <c r="AB1374" s="490">
        <v>0</v>
      </c>
      <c r="AC1374" s="489">
        <v>0</v>
      </c>
      <c r="AD1374" s="488">
        <v>20</v>
      </c>
      <c r="AF1374" t="str">
        <f t="shared" si="194"/>
        <v>SI</v>
      </c>
      <c r="AG1374" t="str">
        <f t="shared" si="195"/>
        <v>SI</v>
      </c>
      <c r="AH1374" t="str">
        <f t="shared" si="196"/>
        <v>SI</v>
      </c>
      <c r="AI1374" t="str">
        <f t="shared" si="197"/>
        <v>SI</v>
      </c>
    </row>
    <row r="1375" spans="6:35" ht="15.75" thickBot="1" x14ac:dyDescent="0.3">
      <c r="F1375" s="499">
        <v>21</v>
      </c>
      <c r="G1375" s="499">
        <v>32</v>
      </c>
      <c r="H1375" s="498">
        <f t="shared" si="189"/>
        <v>0</v>
      </c>
      <c r="K1375" s="498">
        <f t="shared" si="190"/>
        <v>0</v>
      </c>
      <c r="N1375" s="498">
        <f t="shared" si="191"/>
        <v>0</v>
      </c>
      <c r="Q1375" s="487">
        <f t="shared" si="192"/>
        <v>21</v>
      </c>
      <c r="W1375">
        <f t="shared" si="193"/>
        <v>21</v>
      </c>
      <c r="Y1375" s="497">
        <v>21</v>
      </c>
      <c r="Z1375" s="497">
        <v>32</v>
      </c>
      <c r="AA1375" s="491">
        <v>0</v>
      </c>
      <c r="AB1375" s="490">
        <v>0</v>
      </c>
      <c r="AC1375" s="489">
        <v>0</v>
      </c>
      <c r="AD1375" s="488">
        <v>21</v>
      </c>
      <c r="AF1375" t="str">
        <f t="shared" si="194"/>
        <v>SI</v>
      </c>
      <c r="AG1375" t="str">
        <f t="shared" si="195"/>
        <v>SI</v>
      </c>
      <c r="AH1375" t="str">
        <f t="shared" si="196"/>
        <v>SI</v>
      </c>
      <c r="AI1375" t="str">
        <f t="shared" si="197"/>
        <v>SI</v>
      </c>
    </row>
    <row r="1376" spans="6:35" ht="15.75" thickBot="1" x14ac:dyDescent="0.3">
      <c r="F1376" s="499">
        <v>22</v>
      </c>
      <c r="G1376" s="499">
        <v>32</v>
      </c>
      <c r="H1376" s="498">
        <f t="shared" si="189"/>
        <v>0</v>
      </c>
      <c r="K1376" s="498">
        <f t="shared" si="190"/>
        <v>0</v>
      </c>
      <c r="N1376" s="498">
        <f t="shared" si="191"/>
        <v>0</v>
      </c>
      <c r="Q1376" s="487">
        <f t="shared" si="192"/>
        <v>22</v>
      </c>
      <c r="W1376">
        <f t="shared" si="193"/>
        <v>22</v>
      </c>
      <c r="Y1376" s="497">
        <v>22</v>
      </c>
      <c r="Z1376" s="497">
        <v>32</v>
      </c>
      <c r="AA1376" s="491">
        <v>0</v>
      </c>
      <c r="AB1376" s="490">
        <v>0</v>
      </c>
      <c r="AC1376" s="489">
        <v>0</v>
      </c>
      <c r="AD1376" s="488">
        <v>22</v>
      </c>
      <c r="AF1376" t="str">
        <f t="shared" si="194"/>
        <v>SI</v>
      </c>
      <c r="AG1376" t="str">
        <f t="shared" si="195"/>
        <v>SI</v>
      </c>
      <c r="AH1376" t="str">
        <f t="shared" si="196"/>
        <v>SI</v>
      </c>
      <c r="AI1376" t="str">
        <f t="shared" si="197"/>
        <v>SI</v>
      </c>
    </row>
    <row r="1377" spans="6:35" ht="15.75" thickBot="1" x14ac:dyDescent="0.3">
      <c r="F1377" s="499">
        <v>23</v>
      </c>
      <c r="G1377" s="499">
        <v>32</v>
      </c>
      <c r="H1377" s="498">
        <f t="shared" si="189"/>
        <v>0</v>
      </c>
      <c r="K1377" s="498">
        <f t="shared" si="190"/>
        <v>0</v>
      </c>
      <c r="N1377" s="498">
        <f t="shared" si="191"/>
        <v>0</v>
      </c>
      <c r="Q1377" s="487">
        <f t="shared" si="192"/>
        <v>23</v>
      </c>
      <c r="W1377">
        <f t="shared" si="193"/>
        <v>23</v>
      </c>
      <c r="Y1377" s="497">
        <v>23</v>
      </c>
      <c r="Z1377" s="497">
        <v>32</v>
      </c>
      <c r="AA1377" s="491">
        <v>0</v>
      </c>
      <c r="AB1377" s="490">
        <v>0</v>
      </c>
      <c r="AC1377" s="489">
        <v>0</v>
      </c>
      <c r="AD1377" s="488">
        <v>23</v>
      </c>
      <c r="AF1377" t="str">
        <f t="shared" si="194"/>
        <v>SI</v>
      </c>
      <c r="AG1377" t="str">
        <f t="shared" si="195"/>
        <v>SI</v>
      </c>
      <c r="AH1377" t="str">
        <f t="shared" si="196"/>
        <v>SI</v>
      </c>
      <c r="AI1377" t="str">
        <f t="shared" si="197"/>
        <v>SI</v>
      </c>
    </row>
    <row r="1378" spans="6:35" ht="15.75" thickBot="1" x14ac:dyDescent="0.3">
      <c r="F1378" s="499">
        <v>24</v>
      </c>
      <c r="G1378" s="499">
        <v>32</v>
      </c>
      <c r="H1378" s="498">
        <f t="shared" si="189"/>
        <v>0</v>
      </c>
      <c r="K1378" s="498">
        <f t="shared" si="190"/>
        <v>0</v>
      </c>
      <c r="N1378" s="498">
        <f t="shared" si="191"/>
        <v>0</v>
      </c>
      <c r="Q1378" s="487">
        <f t="shared" si="192"/>
        <v>24</v>
      </c>
      <c r="W1378">
        <f t="shared" si="193"/>
        <v>24</v>
      </c>
      <c r="Y1378" s="497">
        <v>24</v>
      </c>
      <c r="Z1378" s="497">
        <v>32</v>
      </c>
      <c r="AA1378" s="491">
        <v>0</v>
      </c>
      <c r="AB1378" s="490">
        <v>0</v>
      </c>
      <c r="AC1378" s="489">
        <v>0</v>
      </c>
      <c r="AD1378" s="488">
        <v>24</v>
      </c>
      <c r="AF1378" t="str">
        <f t="shared" si="194"/>
        <v>SI</v>
      </c>
      <c r="AG1378" t="str">
        <f t="shared" si="195"/>
        <v>SI</v>
      </c>
      <c r="AH1378" t="str">
        <f t="shared" si="196"/>
        <v>SI</v>
      </c>
      <c r="AI1378" t="str">
        <f t="shared" si="197"/>
        <v>SI</v>
      </c>
    </row>
    <row r="1379" spans="6:35" ht="15.75" thickBot="1" x14ac:dyDescent="0.3">
      <c r="F1379" s="499">
        <v>25</v>
      </c>
      <c r="G1379" s="499">
        <v>32</v>
      </c>
      <c r="H1379" s="498">
        <f t="shared" si="189"/>
        <v>0</v>
      </c>
      <c r="K1379" s="498">
        <f t="shared" si="190"/>
        <v>0</v>
      </c>
      <c r="N1379" s="498">
        <f t="shared" si="191"/>
        <v>0</v>
      </c>
      <c r="Q1379" s="487">
        <f t="shared" si="192"/>
        <v>25</v>
      </c>
      <c r="W1379">
        <f t="shared" si="193"/>
        <v>25</v>
      </c>
      <c r="Y1379" s="497">
        <v>25</v>
      </c>
      <c r="Z1379" s="497">
        <v>32</v>
      </c>
      <c r="AA1379" s="491">
        <v>0</v>
      </c>
      <c r="AB1379" s="490">
        <v>0</v>
      </c>
      <c r="AC1379" s="489">
        <v>0</v>
      </c>
      <c r="AD1379" s="488">
        <v>25</v>
      </c>
      <c r="AF1379" t="str">
        <f t="shared" si="194"/>
        <v>SI</v>
      </c>
      <c r="AG1379" t="str">
        <f t="shared" si="195"/>
        <v>SI</v>
      </c>
      <c r="AH1379" t="str">
        <f t="shared" si="196"/>
        <v>SI</v>
      </c>
      <c r="AI1379" t="str">
        <f t="shared" si="197"/>
        <v>SI</v>
      </c>
    </row>
    <row r="1380" spans="6:35" ht="15.75" thickBot="1" x14ac:dyDescent="0.3">
      <c r="F1380" s="499">
        <v>26</v>
      </c>
      <c r="G1380" s="499">
        <v>32</v>
      </c>
      <c r="H1380" s="498">
        <f t="shared" si="189"/>
        <v>0</v>
      </c>
      <c r="K1380" s="498">
        <f t="shared" si="190"/>
        <v>0</v>
      </c>
      <c r="N1380" s="498">
        <f t="shared" si="191"/>
        <v>0</v>
      </c>
      <c r="Q1380" s="487">
        <f t="shared" si="192"/>
        <v>26</v>
      </c>
      <c r="W1380">
        <f t="shared" si="193"/>
        <v>26</v>
      </c>
      <c r="Y1380" s="497">
        <v>26</v>
      </c>
      <c r="Z1380" s="497">
        <v>32</v>
      </c>
      <c r="AA1380" s="491">
        <v>0</v>
      </c>
      <c r="AB1380" s="490">
        <v>0</v>
      </c>
      <c r="AC1380" s="489">
        <v>0</v>
      </c>
      <c r="AD1380" s="488">
        <v>26</v>
      </c>
      <c r="AF1380" t="str">
        <f t="shared" si="194"/>
        <v>SI</v>
      </c>
      <c r="AG1380" t="str">
        <f t="shared" si="195"/>
        <v>SI</v>
      </c>
      <c r="AH1380" t="str">
        <f t="shared" si="196"/>
        <v>SI</v>
      </c>
      <c r="AI1380" t="str">
        <f t="shared" si="197"/>
        <v>SI</v>
      </c>
    </row>
    <row r="1381" spans="6:35" ht="15.75" thickBot="1" x14ac:dyDescent="0.3">
      <c r="F1381" s="499">
        <v>27</v>
      </c>
      <c r="G1381" s="499">
        <v>32</v>
      </c>
      <c r="H1381" s="498">
        <f t="shared" si="189"/>
        <v>0</v>
      </c>
      <c r="K1381" s="498">
        <f t="shared" si="190"/>
        <v>0</v>
      </c>
      <c r="N1381" s="498">
        <f t="shared" si="191"/>
        <v>0</v>
      </c>
      <c r="Q1381" s="487">
        <f t="shared" si="192"/>
        <v>27</v>
      </c>
      <c r="W1381">
        <f t="shared" si="193"/>
        <v>27</v>
      </c>
      <c r="Y1381" s="497">
        <v>27</v>
      </c>
      <c r="Z1381" s="497">
        <v>32</v>
      </c>
      <c r="AA1381" s="491">
        <v>0</v>
      </c>
      <c r="AB1381" s="490">
        <v>0</v>
      </c>
      <c r="AC1381" s="489">
        <v>0</v>
      </c>
      <c r="AD1381" s="488">
        <v>27</v>
      </c>
      <c r="AF1381" t="str">
        <f t="shared" si="194"/>
        <v>SI</v>
      </c>
      <c r="AG1381" t="str">
        <f t="shared" si="195"/>
        <v>SI</v>
      </c>
      <c r="AH1381" t="str">
        <f t="shared" si="196"/>
        <v>SI</v>
      </c>
      <c r="AI1381" t="str">
        <f t="shared" si="197"/>
        <v>SI</v>
      </c>
    </row>
    <row r="1382" spans="6:35" ht="15.75" thickBot="1" x14ac:dyDescent="0.3">
      <c r="F1382" s="499">
        <v>28</v>
      </c>
      <c r="G1382" s="499">
        <v>32</v>
      </c>
      <c r="H1382" s="498">
        <f t="shared" si="189"/>
        <v>0</v>
      </c>
      <c r="K1382" s="498">
        <f t="shared" si="190"/>
        <v>0</v>
      </c>
      <c r="N1382" s="498">
        <f t="shared" si="191"/>
        <v>0</v>
      </c>
      <c r="Q1382" s="487">
        <f t="shared" si="192"/>
        <v>28</v>
      </c>
      <c r="W1382">
        <f t="shared" si="193"/>
        <v>28</v>
      </c>
      <c r="Y1382" s="497">
        <v>28</v>
      </c>
      <c r="Z1382" s="497">
        <v>32</v>
      </c>
      <c r="AA1382" s="491">
        <v>0</v>
      </c>
      <c r="AB1382" s="490">
        <v>0</v>
      </c>
      <c r="AC1382" s="489">
        <v>0</v>
      </c>
      <c r="AD1382" s="488">
        <v>28</v>
      </c>
      <c r="AF1382" t="str">
        <f t="shared" si="194"/>
        <v>SI</v>
      </c>
      <c r="AG1382" t="str">
        <f t="shared" si="195"/>
        <v>SI</v>
      </c>
      <c r="AH1382" t="str">
        <f t="shared" si="196"/>
        <v>SI</v>
      </c>
      <c r="AI1382" t="str">
        <f t="shared" si="197"/>
        <v>SI</v>
      </c>
    </row>
    <row r="1383" spans="6:35" ht="15.75" thickBot="1" x14ac:dyDescent="0.3">
      <c r="F1383" s="499">
        <v>29</v>
      </c>
      <c r="G1383" s="499">
        <v>32</v>
      </c>
      <c r="H1383" s="498">
        <f t="shared" si="189"/>
        <v>0</v>
      </c>
      <c r="K1383" s="498">
        <f t="shared" si="190"/>
        <v>0</v>
      </c>
      <c r="N1383" s="498">
        <f t="shared" si="191"/>
        <v>0</v>
      </c>
      <c r="Q1383" s="487">
        <f t="shared" si="192"/>
        <v>29</v>
      </c>
      <c r="W1383">
        <f t="shared" si="193"/>
        <v>29</v>
      </c>
      <c r="Y1383" s="497">
        <v>29</v>
      </c>
      <c r="Z1383" s="497">
        <v>32</v>
      </c>
      <c r="AA1383" s="491">
        <v>0</v>
      </c>
      <c r="AB1383" s="490">
        <v>0</v>
      </c>
      <c r="AC1383" s="489">
        <v>0</v>
      </c>
      <c r="AD1383" s="488">
        <v>29</v>
      </c>
      <c r="AF1383" t="str">
        <f t="shared" si="194"/>
        <v>SI</v>
      </c>
      <c r="AG1383" t="str">
        <f t="shared" si="195"/>
        <v>SI</v>
      </c>
      <c r="AH1383" t="str">
        <f t="shared" si="196"/>
        <v>SI</v>
      </c>
      <c r="AI1383" t="str">
        <f t="shared" si="197"/>
        <v>SI</v>
      </c>
    </row>
    <row r="1384" spans="6:35" ht="15.75" thickBot="1" x14ac:dyDescent="0.3">
      <c r="F1384" s="499">
        <v>30</v>
      </c>
      <c r="G1384" s="499">
        <v>32</v>
      </c>
      <c r="H1384" s="498">
        <f t="shared" si="189"/>
        <v>0</v>
      </c>
      <c r="K1384" s="498">
        <f t="shared" si="190"/>
        <v>0</v>
      </c>
      <c r="N1384" s="498">
        <f t="shared" si="191"/>
        <v>0</v>
      </c>
      <c r="Q1384" s="487">
        <f t="shared" si="192"/>
        <v>30</v>
      </c>
      <c r="W1384">
        <f t="shared" si="193"/>
        <v>30</v>
      </c>
      <c r="Y1384" s="497">
        <v>30</v>
      </c>
      <c r="Z1384" s="497">
        <v>32</v>
      </c>
      <c r="AA1384" s="491">
        <v>0</v>
      </c>
      <c r="AB1384" s="490">
        <v>0</v>
      </c>
      <c r="AC1384" s="489">
        <v>0</v>
      </c>
      <c r="AD1384" s="488">
        <v>30</v>
      </c>
      <c r="AF1384" t="str">
        <f t="shared" si="194"/>
        <v>SI</v>
      </c>
      <c r="AG1384" t="str">
        <f t="shared" si="195"/>
        <v>SI</v>
      </c>
      <c r="AH1384" t="str">
        <f t="shared" si="196"/>
        <v>SI</v>
      </c>
      <c r="AI1384" t="str">
        <f t="shared" si="197"/>
        <v>SI</v>
      </c>
    </row>
    <row r="1385" spans="6:35" ht="15.75" thickBot="1" x14ac:dyDescent="0.3">
      <c r="F1385" s="499">
        <v>31</v>
      </c>
      <c r="G1385" s="499">
        <v>32</v>
      </c>
      <c r="H1385" s="498">
        <f t="shared" si="189"/>
        <v>0</v>
      </c>
      <c r="K1385" s="498">
        <f t="shared" si="190"/>
        <v>0</v>
      </c>
      <c r="N1385" s="498">
        <f t="shared" si="191"/>
        <v>0</v>
      </c>
      <c r="Q1385" s="487">
        <f t="shared" si="192"/>
        <v>30</v>
      </c>
      <c r="W1385">
        <f t="shared" si="193"/>
        <v>30</v>
      </c>
      <c r="Y1385" s="497">
        <v>31</v>
      </c>
      <c r="Z1385" s="497">
        <v>32</v>
      </c>
      <c r="AA1385" s="491">
        <v>0</v>
      </c>
      <c r="AB1385" s="490">
        <v>0</v>
      </c>
      <c r="AC1385" s="489">
        <v>0</v>
      </c>
      <c r="AD1385" s="488">
        <v>31</v>
      </c>
      <c r="AF1385" t="str">
        <f t="shared" si="194"/>
        <v>SI</v>
      </c>
      <c r="AG1385" t="str">
        <f t="shared" si="195"/>
        <v>SI</v>
      </c>
      <c r="AH1385" t="str">
        <f t="shared" si="196"/>
        <v>SI</v>
      </c>
      <c r="AI1385" t="str">
        <f t="shared" si="197"/>
        <v>NO</v>
      </c>
    </row>
    <row r="1386" spans="6:35" ht="15.75" thickBot="1" x14ac:dyDescent="0.3">
      <c r="F1386" s="499">
        <v>32</v>
      </c>
      <c r="G1386" s="499">
        <v>32</v>
      </c>
      <c r="H1386" s="498">
        <f t="shared" si="189"/>
        <v>0</v>
      </c>
      <c r="K1386" s="498">
        <f t="shared" si="190"/>
        <v>0</v>
      </c>
      <c r="N1386" s="498">
        <f t="shared" si="191"/>
        <v>0</v>
      </c>
      <c r="Q1386" s="487">
        <f t="shared" si="192"/>
        <v>30</v>
      </c>
      <c r="W1386">
        <f t="shared" si="193"/>
        <v>30</v>
      </c>
      <c r="Y1386" s="497">
        <v>32</v>
      </c>
      <c r="Z1386" s="497">
        <v>32</v>
      </c>
      <c r="AA1386" s="491">
        <v>0</v>
      </c>
      <c r="AB1386" s="490">
        <v>0</v>
      </c>
      <c r="AC1386" s="489">
        <v>0</v>
      </c>
      <c r="AD1386" s="488">
        <v>32</v>
      </c>
      <c r="AF1386" t="str">
        <f t="shared" si="194"/>
        <v>SI</v>
      </c>
      <c r="AG1386" t="str">
        <f t="shared" si="195"/>
        <v>SI</v>
      </c>
      <c r="AH1386" t="str">
        <f t="shared" si="196"/>
        <v>SI</v>
      </c>
      <c r="AI1386" t="str">
        <f t="shared" si="197"/>
        <v>NO</v>
      </c>
    </row>
    <row r="1387" spans="6:35" ht="15.75" thickBot="1" x14ac:dyDescent="0.3">
      <c r="F1387" s="496">
        <v>33</v>
      </c>
      <c r="G1387" s="496">
        <v>32</v>
      </c>
      <c r="H1387" s="495">
        <f t="shared" si="189"/>
        <v>0</v>
      </c>
      <c r="I1387" s="494"/>
      <c r="J1387" s="494"/>
      <c r="K1387" s="495">
        <f t="shared" si="190"/>
        <v>0</v>
      </c>
      <c r="L1387" s="494"/>
      <c r="M1387" s="494"/>
      <c r="N1387" s="495">
        <f t="shared" si="191"/>
        <v>0</v>
      </c>
      <c r="O1387" s="494"/>
      <c r="P1387" s="494"/>
      <c r="Q1387" s="493">
        <f t="shared" si="192"/>
        <v>30</v>
      </c>
      <c r="W1387">
        <f t="shared" si="193"/>
        <v>30</v>
      </c>
      <c r="Y1387" s="497">
        <v>33</v>
      </c>
      <c r="Z1387" s="497">
        <v>32</v>
      </c>
      <c r="AA1387" s="491">
        <v>0</v>
      </c>
      <c r="AB1387" s="490">
        <v>0</v>
      </c>
      <c r="AC1387" s="489">
        <v>0</v>
      </c>
      <c r="AD1387" s="488">
        <v>33</v>
      </c>
      <c r="AF1387" t="str">
        <f t="shared" si="194"/>
        <v>SI</v>
      </c>
      <c r="AG1387" t="str">
        <f t="shared" si="195"/>
        <v>SI</v>
      </c>
      <c r="AH1387" t="str">
        <f t="shared" si="196"/>
        <v>SI</v>
      </c>
      <c r="AI1387" t="str">
        <f t="shared" si="197"/>
        <v>NO</v>
      </c>
    </row>
    <row r="1388" spans="6:35" ht="16.5" thickTop="1" thickBot="1" x14ac:dyDescent="0.3">
      <c r="F1388" s="499">
        <v>0</v>
      </c>
      <c r="G1388" s="499">
        <v>33</v>
      </c>
      <c r="H1388" s="498">
        <f t="shared" si="189"/>
        <v>0</v>
      </c>
      <c r="K1388" s="498">
        <f t="shared" si="190"/>
        <v>0</v>
      </c>
      <c r="N1388" s="498">
        <f t="shared" si="191"/>
        <v>0</v>
      </c>
      <c r="Q1388" s="487">
        <f t="shared" si="192"/>
        <v>0</v>
      </c>
      <c r="W1388">
        <f t="shared" si="193"/>
        <v>0</v>
      </c>
      <c r="Y1388" s="497">
        <v>0</v>
      </c>
      <c r="Z1388" s="497">
        <v>33</v>
      </c>
      <c r="AA1388" s="491">
        <v>0</v>
      </c>
      <c r="AB1388" s="490">
        <v>0</v>
      </c>
      <c r="AC1388" s="489">
        <v>0</v>
      </c>
      <c r="AD1388" s="488">
        <v>0</v>
      </c>
      <c r="AF1388" t="str">
        <f t="shared" si="194"/>
        <v>SI</v>
      </c>
      <c r="AG1388" t="str">
        <f t="shared" si="195"/>
        <v>SI</v>
      </c>
      <c r="AH1388" t="str">
        <f t="shared" si="196"/>
        <v>SI</v>
      </c>
      <c r="AI1388" t="str">
        <f t="shared" si="197"/>
        <v>SI</v>
      </c>
    </row>
    <row r="1389" spans="6:35" ht="15.75" thickBot="1" x14ac:dyDescent="0.3">
      <c r="F1389" s="499">
        <v>1</v>
      </c>
      <c r="G1389" s="499">
        <v>33</v>
      </c>
      <c r="H1389" s="498">
        <f t="shared" si="189"/>
        <v>0</v>
      </c>
      <c r="K1389" s="498">
        <f t="shared" si="190"/>
        <v>0</v>
      </c>
      <c r="N1389" s="498">
        <f t="shared" si="191"/>
        <v>0</v>
      </c>
      <c r="Q1389" s="487">
        <f t="shared" si="192"/>
        <v>1</v>
      </c>
      <c r="W1389">
        <f t="shared" si="193"/>
        <v>1</v>
      </c>
      <c r="Y1389" s="497">
        <v>1</v>
      </c>
      <c r="Z1389" s="497">
        <v>33</v>
      </c>
      <c r="AA1389" s="491">
        <v>0</v>
      </c>
      <c r="AB1389" s="490">
        <v>1</v>
      </c>
      <c r="AC1389" s="489">
        <v>0</v>
      </c>
      <c r="AD1389" s="488">
        <v>0</v>
      </c>
      <c r="AF1389" t="str">
        <f t="shared" si="194"/>
        <v>SI</v>
      </c>
      <c r="AG1389" t="str">
        <f t="shared" si="195"/>
        <v>NO</v>
      </c>
      <c r="AH1389" t="str">
        <f t="shared" si="196"/>
        <v>SI</v>
      </c>
      <c r="AI1389" t="str">
        <f t="shared" si="197"/>
        <v>NO</v>
      </c>
    </row>
    <row r="1390" spans="6:35" ht="15.75" thickBot="1" x14ac:dyDescent="0.3">
      <c r="F1390" s="499">
        <v>2</v>
      </c>
      <c r="G1390" s="499">
        <v>33</v>
      </c>
      <c r="H1390" s="498">
        <f t="shared" si="189"/>
        <v>0</v>
      </c>
      <c r="K1390" s="498">
        <f t="shared" si="190"/>
        <v>0</v>
      </c>
      <c r="N1390" s="498">
        <f t="shared" si="191"/>
        <v>0</v>
      </c>
      <c r="Q1390" s="487">
        <f t="shared" si="192"/>
        <v>2</v>
      </c>
      <c r="W1390">
        <f t="shared" si="193"/>
        <v>2</v>
      </c>
      <c r="Y1390" s="497">
        <v>2</v>
      </c>
      <c r="Z1390" s="497">
        <v>33</v>
      </c>
      <c r="AA1390" s="491">
        <v>0</v>
      </c>
      <c r="AB1390" s="490">
        <v>2</v>
      </c>
      <c r="AC1390" s="489">
        <v>0</v>
      </c>
      <c r="AD1390" s="488">
        <v>0</v>
      </c>
      <c r="AF1390" t="str">
        <f t="shared" si="194"/>
        <v>SI</v>
      </c>
      <c r="AG1390" t="str">
        <f t="shared" si="195"/>
        <v>NO</v>
      </c>
      <c r="AH1390" t="str">
        <f t="shared" si="196"/>
        <v>SI</v>
      </c>
      <c r="AI1390" t="str">
        <f t="shared" si="197"/>
        <v>NO</v>
      </c>
    </row>
    <row r="1391" spans="6:35" ht="15.75" thickBot="1" x14ac:dyDescent="0.3">
      <c r="F1391" s="499">
        <v>3</v>
      </c>
      <c r="G1391" s="499">
        <v>33</v>
      </c>
      <c r="H1391" s="498">
        <f t="shared" si="189"/>
        <v>0</v>
      </c>
      <c r="K1391" s="498">
        <f t="shared" si="190"/>
        <v>0</v>
      </c>
      <c r="N1391" s="498">
        <f t="shared" si="191"/>
        <v>0</v>
      </c>
      <c r="Q1391" s="487">
        <f t="shared" si="192"/>
        <v>3</v>
      </c>
      <c r="W1391">
        <f t="shared" si="193"/>
        <v>3</v>
      </c>
      <c r="Y1391" s="497">
        <v>3</v>
      </c>
      <c r="Z1391" s="497">
        <v>33</v>
      </c>
      <c r="AA1391" s="491">
        <v>0</v>
      </c>
      <c r="AB1391" s="490">
        <v>3</v>
      </c>
      <c r="AC1391" s="489">
        <v>0</v>
      </c>
      <c r="AD1391" s="488">
        <v>0</v>
      </c>
      <c r="AF1391" t="str">
        <f t="shared" si="194"/>
        <v>SI</v>
      </c>
      <c r="AG1391" t="str">
        <f t="shared" si="195"/>
        <v>NO</v>
      </c>
      <c r="AH1391" t="str">
        <f t="shared" si="196"/>
        <v>SI</v>
      </c>
      <c r="AI1391" t="str">
        <f t="shared" si="197"/>
        <v>NO</v>
      </c>
    </row>
    <row r="1392" spans="6:35" ht="15.75" thickBot="1" x14ac:dyDescent="0.3">
      <c r="F1392" s="499">
        <v>4</v>
      </c>
      <c r="G1392" s="499">
        <v>33</v>
      </c>
      <c r="H1392" s="498">
        <f t="shared" si="189"/>
        <v>0</v>
      </c>
      <c r="K1392" s="498">
        <f t="shared" si="190"/>
        <v>0</v>
      </c>
      <c r="N1392" s="498">
        <f t="shared" si="191"/>
        <v>0</v>
      </c>
      <c r="Q1392" s="487">
        <f t="shared" si="192"/>
        <v>4</v>
      </c>
      <c r="W1392">
        <f t="shared" si="193"/>
        <v>4</v>
      </c>
      <c r="Y1392" s="497">
        <v>4</v>
      </c>
      <c r="Z1392" s="497">
        <v>33</v>
      </c>
      <c r="AA1392" s="491">
        <v>0</v>
      </c>
      <c r="AB1392" s="490">
        <v>0</v>
      </c>
      <c r="AC1392" s="489">
        <v>0</v>
      </c>
      <c r="AD1392" s="488">
        <v>4</v>
      </c>
      <c r="AF1392" t="str">
        <f t="shared" si="194"/>
        <v>SI</v>
      </c>
      <c r="AG1392" t="str">
        <f t="shared" si="195"/>
        <v>SI</v>
      </c>
      <c r="AH1392" t="str">
        <f t="shared" si="196"/>
        <v>SI</v>
      </c>
      <c r="AI1392" t="str">
        <f t="shared" si="197"/>
        <v>SI</v>
      </c>
    </row>
    <row r="1393" spans="6:35" ht="15.75" thickBot="1" x14ac:dyDescent="0.3">
      <c r="F1393" s="499">
        <v>5</v>
      </c>
      <c r="G1393" s="499">
        <v>33</v>
      </c>
      <c r="H1393" s="498">
        <f t="shared" si="189"/>
        <v>0</v>
      </c>
      <c r="K1393" s="498">
        <f t="shared" si="190"/>
        <v>0</v>
      </c>
      <c r="N1393" s="498">
        <f t="shared" si="191"/>
        <v>0</v>
      </c>
      <c r="Q1393" s="487">
        <f t="shared" si="192"/>
        <v>5</v>
      </c>
      <c r="W1393">
        <f t="shared" si="193"/>
        <v>5</v>
      </c>
      <c r="Y1393" s="497">
        <v>5</v>
      </c>
      <c r="Z1393" s="497">
        <v>33</v>
      </c>
      <c r="AA1393" s="491">
        <v>0</v>
      </c>
      <c r="AB1393" s="490">
        <v>0</v>
      </c>
      <c r="AC1393" s="489">
        <v>0</v>
      </c>
      <c r="AD1393" s="488">
        <v>5</v>
      </c>
      <c r="AF1393" t="str">
        <f t="shared" si="194"/>
        <v>SI</v>
      </c>
      <c r="AG1393" t="str">
        <f t="shared" si="195"/>
        <v>SI</v>
      </c>
      <c r="AH1393" t="str">
        <f t="shared" si="196"/>
        <v>SI</v>
      </c>
      <c r="AI1393" t="str">
        <f t="shared" si="197"/>
        <v>SI</v>
      </c>
    </row>
    <row r="1394" spans="6:35" ht="15.75" thickBot="1" x14ac:dyDescent="0.3">
      <c r="F1394" s="499">
        <v>6</v>
      </c>
      <c r="G1394" s="499">
        <v>33</v>
      </c>
      <c r="H1394" s="498">
        <f t="shared" si="189"/>
        <v>0</v>
      </c>
      <c r="K1394" s="498">
        <f t="shared" si="190"/>
        <v>0</v>
      </c>
      <c r="N1394" s="498">
        <f t="shared" si="191"/>
        <v>0</v>
      </c>
      <c r="Q1394" s="487">
        <f t="shared" si="192"/>
        <v>6</v>
      </c>
      <c r="W1394">
        <f t="shared" si="193"/>
        <v>6</v>
      </c>
      <c r="Y1394" s="497">
        <v>6</v>
      </c>
      <c r="Z1394" s="497">
        <v>33</v>
      </c>
      <c r="AA1394" s="491">
        <v>0</v>
      </c>
      <c r="AB1394" s="490">
        <v>0</v>
      </c>
      <c r="AC1394" s="489">
        <v>0</v>
      </c>
      <c r="AD1394" s="488">
        <v>6</v>
      </c>
      <c r="AF1394" t="str">
        <f t="shared" si="194"/>
        <v>SI</v>
      </c>
      <c r="AG1394" t="str">
        <f t="shared" si="195"/>
        <v>SI</v>
      </c>
      <c r="AH1394" t="str">
        <f t="shared" si="196"/>
        <v>SI</v>
      </c>
      <c r="AI1394" t="str">
        <f t="shared" si="197"/>
        <v>SI</v>
      </c>
    </row>
    <row r="1395" spans="6:35" ht="15.75" thickBot="1" x14ac:dyDescent="0.3">
      <c r="F1395" s="499">
        <v>7</v>
      </c>
      <c r="G1395" s="499">
        <v>33</v>
      </c>
      <c r="H1395" s="498">
        <f t="shared" si="189"/>
        <v>0</v>
      </c>
      <c r="K1395" s="498">
        <f t="shared" si="190"/>
        <v>0</v>
      </c>
      <c r="N1395" s="498">
        <f t="shared" si="191"/>
        <v>0</v>
      </c>
      <c r="Q1395" s="487">
        <f t="shared" si="192"/>
        <v>7</v>
      </c>
      <c r="W1395">
        <f t="shared" si="193"/>
        <v>7</v>
      </c>
      <c r="Y1395" s="497">
        <v>7</v>
      </c>
      <c r="Z1395" s="497">
        <v>33</v>
      </c>
      <c r="AA1395" s="491">
        <v>0</v>
      </c>
      <c r="AB1395" s="490">
        <v>0</v>
      </c>
      <c r="AC1395" s="489">
        <v>0</v>
      </c>
      <c r="AD1395" s="488">
        <v>7</v>
      </c>
      <c r="AF1395" t="str">
        <f t="shared" si="194"/>
        <v>SI</v>
      </c>
      <c r="AG1395" t="str">
        <f t="shared" si="195"/>
        <v>SI</v>
      </c>
      <c r="AH1395" t="str">
        <f t="shared" si="196"/>
        <v>SI</v>
      </c>
      <c r="AI1395" t="str">
        <f t="shared" si="197"/>
        <v>SI</v>
      </c>
    </row>
    <row r="1396" spans="6:35" ht="15.75" thickBot="1" x14ac:dyDescent="0.3">
      <c r="F1396" s="499">
        <v>8</v>
      </c>
      <c r="G1396" s="499">
        <v>33</v>
      </c>
      <c r="H1396" s="498">
        <f t="shared" si="189"/>
        <v>0</v>
      </c>
      <c r="K1396" s="498">
        <f t="shared" si="190"/>
        <v>0</v>
      </c>
      <c r="N1396" s="498">
        <f t="shared" si="191"/>
        <v>0</v>
      </c>
      <c r="Q1396" s="487">
        <f t="shared" si="192"/>
        <v>8</v>
      </c>
      <c r="W1396">
        <f t="shared" si="193"/>
        <v>8</v>
      </c>
      <c r="Y1396" s="497">
        <v>8</v>
      </c>
      <c r="Z1396" s="497">
        <v>33</v>
      </c>
      <c r="AA1396" s="491">
        <v>0</v>
      </c>
      <c r="AB1396" s="490">
        <v>0</v>
      </c>
      <c r="AC1396" s="489">
        <v>0</v>
      </c>
      <c r="AD1396" s="488">
        <v>8</v>
      </c>
      <c r="AF1396" t="str">
        <f t="shared" si="194"/>
        <v>SI</v>
      </c>
      <c r="AG1396" t="str">
        <f t="shared" si="195"/>
        <v>SI</v>
      </c>
      <c r="AH1396" t="str">
        <f t="shared" si="196"/>
        <v>SI</v>
      </c>
      <c r="AI1396" t="str">
        <f t="shared" si="197"/>
        <v>SI</v>
      </c>
    </row>
    <row r="1397" spans="6:35" ht="15.75" thickBot="1" x14ac:dyDescent="0.3">
      <c r="F1397" s="499">
        <v>9</v>
      </c>
      <c r="G1397" s="499">
        <v>33</v>
      </c>
      <c r="H1397" s="498">
        <f t="shared" si="189"/>
        <v>0</v>
      </c>
      <c r="K1397" s="498">
        <f t="shared" si="190"/>
        <v>0</v>
      </c>
      <c r="N1397" s="498">
        <f t="shared" si="191"/>
        <v>0</v>
      </c>
      <c r="Q1397" s="487">
        <f t="shared" si="192"/>
        <v>9</v>
      </c>
      <c r="W1397">
        <f t="shared" si="193"/>
        <v>9</v>
      </c>
      <c r="Y1397" s="497">
        <v>9</v>
      </c>
      <c r="Z1397" s="497">
        <v>33</v>
      </c>
      <c r="AA1397" s="491">
        <v>0</v>
      </c>
      <c r="AB1397" s="490">
        <v>0</v>
      </c>
      <c r="AC1397" s="489">
        <v>0</v>
      </c>
      <c r="AD1397" s="488">
        <v>9</v>
      </c>
      <c r="AF1397" t="str">
        <f t="shared" si="194"/>
        <v>SI</v>
      </c>
      <c r="AG1397" t="str">
        <f t="shared" si="195"/>
        <v>SI</v>
      </c>
      <c r="AH1397" t="str">
        <f t="shared" si="196"/>
        <v>SI</v>
      </c>
      <c r="AI1397" t="str">
        <f t="shared" si="197"/>
        <v>SI</v>
      </c>
    </row>
    <row r="1398" spans="6:35" ht="15.75" thickBot="1" x14ac:dyDescent="0.3">
      <c r="F1398" s="499">
        <v>10</v>
      </c>
      <c r="G1398" s="499">
        <v>33</v>
      </c>
      <c r="H1398" s="498">
        <f t="shared" si="189"/>
        <v>0</v>
      </c>
      <c r="K1398" s="498">
        <f t="shared" si="190"/>
        <v>0</v>
      </c>
      <c r="N1398" s="498">
        <f t="shared" si="191"/>
        <v>0</v>
      </c>
      <c r="Q1398" s="487">
        <f t="shared" si="192"/>
        <v>10</v>
      </c>
      <c r="W1398">
        <f t="shared" si="193"/>
        <v>10</v>
      </c>
      <c r="Y1398" s="497">
        <v>10</v>
      </c>
      <c r="Z1398" s="497">
        <v>33</v>
      </c>
      <c r="AA1398" s="491">
        <v>0</v>
      </c>
      <c r="AB1398" s="490">
        <v>0</v>
      </c>
      <c r="AC1398" s="489">
        <v>0</v>
      </c>
      <c r="AD1398" s="488">
        <v>10</v>
      </c>
      <c r="AF1398" t="str">
        <f t="shared" si="194"/>
        <v>SI</v>
      </c>
      <c r="AG1398" t="str">
        <f t="shared" si="195"/>
        <v>SI</v>
      </c>
      <c r="AH1398" t="str">
        <f t="shared" si="196"/>
        <v>SI</v>
      </c>
      <c r="AI1398" t="str">
        <f t="shared" si="197"/>
        <v>SI</v>
      </c>
    </row>
    <row r="1399" spans="6:35" ht="15.75" thickBot="1" x14ac:dyDescent="0.3">
      <c r="F1399" s="499">
        <v>11</v>
      </c>
      <c r="G1399" s="499">
        <v>33</v>
      </c>
      <c r="H1399" s="498">
        <f t="shared" si="189"/>
        <v>0</v>
      </c>
      <c r="K1399" s="498">
        <f t="shared" si="190"/>
        <v>0</v>
      </c>
      <c r="N1399" s="498">
        <f t="shared" si="191"/>
        <v>0</v>
      </c>
      <c r="Q1399" s="487">
        <f t="shared" si="192"/>
        <v>11</v>
      </c>
      <c r="W1399">
        <f t="shared" si="193"/>
        <v>11</v>
      </c>
      <c r="Y1399" s="497">
        <v>11</v>
      </c>
      <c r="Z1399" s="497">
        <v>33</v>
      </c>
      <c r="AA1399" s="491">
        <v>0</v>
      </c>
      <c r="AB1399" s="490">
        <v>0</v>
      </c>
      <c r="AC1399" s="489">
        <v>0</v>
      </c>
      <c r="AD1399" s="488">
        <v>11</v>
      </c>
      <c r="AF1399" t="str">
        <f t="shared" si="194"/>
        <v>SI</v>
      </c>
      <c r="AG1399" t="str">
        <f t="shared" si="195"/>
        <v>SI</v>
      </c>
      <c r="AH1399" t="str">
        <f t="shared" si="196"/>
        <v>SI</v>
      </c>
      <c r="AI1399" t="str">
        <f t="shared" si="197"/>
        <v>SI</v>
      </c>
    </row>
    <row r="1400" spans="6:35" ht="15.75" thickBot="1" x14ac:dyDescent="0.3">
      <c r="F1400" s="499">
        <v>12</v>
      </c>
      <c r="G1400" s="499">
        <v>33</v>
      </c>
      <c r="H1400" s="498">
        <f t="shared" si="189"/>
        <v>0</v>
      </c>
      <c r="K1400" s="498">
        <f t="shared" si="190"/>
        <v>0</v>
      </c>
      <c r="N1400" s="498">
        <f t="shared" si="191"/>
        <v>0</v>
      </c>
      <c r="Q1400" s="487">
        <f t="shared" si="192"/>
        <v>12</v>
      </c>
      <c r="W1400">
        <f t="shared" si="193"/>
        <v>12</v>
      </c>
      <c r="Y1400" s="497">
        <v>12</v>
      </c>
      <c r="Z1400" s="497">
        <v>33</v>
      </c>
      <c r="AA1400" s="491">
        <v>0</v>
      </c>
      <c r="AB1400" s="490">
        <v>0</v>
      </c>
      <c r="AC1400" s="489">
        <v>0</v>
      </c>
      <c r="AD1400" s="488">
        <v>12</v>
      </c>
      <c r="AF1400" t="str">
        <f t="shared" si="194"/>
        <v>SI</v>
      </c>
      <c r="AG1400" t="str">
        <f t="shared" si="195"/>
        <v>SI</v>
      </c>
      <c r="AH1400" t="str">
        <f t="shared" si="196"/>
        <v>SI</v>
      </c>
      <c r="AI1400" t="str">
        <f t="shared" si="197"/>
        <v>SI</v>
      </c>
    </row>
    <row r="1401" spans="6:35" ht="15.75" thickBot="1" x14ac:dyDescent="0.3">
      <c r="F1401" s="499">
        <v>13</v>
      </c>
      <c r="G1401" s="499">
        <v>33</v>
      </c>
      <c r="H1401" s="498">
        <f t="shared" si="189"/>
        <v>0</v>
      </c>
      <c r="K1401" s="498">
        <f t="shared" si="190"/>
        <v>0</v>
      </c>
      <c r="N1401" s="498">
        <f t="shared" si="191"/>
        <v>0</v>
      </c>
      <c r="Q1401" s="487">
        <f t="shared" si="192"/>
        <v>13</v>
      </c>
      <c r="W1401">
        <f t="shared" si="193"/>
        <v>13</v>
      </c>
      <c r="Y1401" s="497">
        <v>13</v>
      </c>
      <c r="Z1401" s="497">
        <v>33</v>
      </c>
      <c r="AA1401" s="491">
        <v>0</v>
      </c>
      <c r="AB1401" s="490">
        <v>0</v>
      </c>
      <c r="AC1401" s="489">
        <v>0</v>
      </c>
      <c r="AD1401" s="488">
        <v>13</v>
      </c>
      <c r="AF1401" t="str">
        <f t="shared" si="194"/>
        <v>SI</v>
      </c>
      <c r="AG1401" t="str">
        <f t="shared" si="195"/>
        <v>SI</v>
      </c>
      <c r="AH1401" t="str">
        <f t="shared" si="196"/>
        <v>SI</v>
      </c>
      <c r="AI1401" t="str">
        <f t="shared" si="197"/>
        <v>SI</v>
      </c>
    </row>
    <row r="1402" spans="6:35" ht="15.75" thickBot="1" x14ac:dyDescent="0.3">
      <c r="F1402" s="499">
        <v>14</v>
      </c>
      <c r="G1402" s="499">
        <v>33</v>
      </c>
      <c r="H1402" s="498">
        <f t="shared" si="189"/>
        <v>0</v>
      </c>
      <c r="K1402" s="498">
        <f t="shared" si="190"/>
        <v>0</v>
      </c>
      <c r="N1402" s="498">
        <f t="shared" si="191"/>
        <v>0</v>
      </c>
      <c r="Q1402" s="487">
        <f t="shared" si="192"/>
        <v>14</v>
      </c>
      <c r="W1402">
        <f t="shared" si="193"/>
        <v>14</v>
      </c>
      <c r="Y1402" s="497">
        <v>14</v>
      </c>
      <c r="Z1402" s="497">
        <v>33</v>
      </c>
      <c r="AA1402" s="491">
        <v>0</v>
      </c>
      <c r="AB1402" s="490">
        <v>0</v>
      </c>
      <c r="AC1402" s="489">
        <v>0</v>
      </c>
      <c r="AD1402" s="488">
        <v>14</v>
      </c>
      <c r="AF1402" t="str">
        <f t="shared" si="194"/>
        <v>SI</v>
      </c>
      <c r="AG1402" t="str">
        <f t="shared" si="195"/>
        <v>SI</v>
      </c>
      <c r="AH1402" t="str">
        <f t="shared" si="196"/>
        <v>SI</v>
      </c>
      <c r="AI1402" t="str">
        <f t="shared" si="197"/>
        <v>SI</v>
      </c>
    </row>
    <row r="1403" spans="6:35" ht="15.75" thickBot="1" x14ac:dyDescent="0.3">
      <c r="F1403" s="499">
        <v>15</v>
      </c>
      <c r="G1403" s="499">
        <v>33</v>
      </c>
      <c r="H1403" s="498">
        <f t="shared" si="189"/>
        <v>0</v>
      </c>
      <c r="K1403" s="498">
        <f t="shared" si="190"/>
        <v>0</v>
      </c>
      <c r="N1403" s="498">
        <f t="shared" si="191"/>
        <v>0</v>
      </c>
      <c r="Q1403" s="487">
        <f t="shared" si="192"/>
        <v>15</v>
      </c>
      <c r="W1403">
        <f t="shared" si="193"/>
        <v>15</v>
      </c>
      <c r="Y1403" s="497">
        <v>15</v>
      </c>
      <c r="Z1403" s="497">
        <v>33</v>
      </c>
      <c r="AA1403" s="491">
        <v>0</v>
      </c>
      <c r="AB1403" s="490">
        <v>0</v>
      </c>
      <c r="AC1403" s="489">
        <v>0</v>
      </c>
      <c r="AD1403" s="488">
        <v>15</v>
      </c>
      <c r="AF1403" t="str">
        <f t="shared" si="194"/>
        <v>SI</v>
      </c>
      <c r="AG1403" t="str">
        <f t="shared" si="195"/>
        <v>SI</v>
      </c>
      <c r="AH1403" t="str">
        <f t="shared" si="196"/>
        <v>SI</v>
      </c>
      <c r="AI1403" t="str">
        <f t="shared" si="197"/>
        <v>SI</v>
      </c>
    </row>
    <row r="1404" spans="6:35" ht="15.75" thickBot="1" x14ac:dyDescent="0.3">
      <c r="F1404" s="499">
        <v>16</v>
      </c>
      <c r="G1404" s="499">
        <v>33</v>
      </c>
      <c r="H1404" s="498">
        <f t="shared" si="189"/>
        <v>0</v>
      </c>
      <c r="K1404" s="498">
        <f t="shared" si="190"/>
        <v>0</v>
      </c>
      <c r="N1404" s="498">
        <f t="shared" si="191"/>
        <v>0</v>
      </c>
      <c r="Q1404" s="487">
        <f t="shared" si="192"/>
        <v>16</v>
      </c>
      <c r="W1404">
        <f t="shared" si="193"/>
        <v>16</v>
      </c>
      <c r="Y1404" s="497">
        <v>16</v>
      </c>
      <c r="Z1404" s="497">
        <v>33</v>
      </c>
      <c r="AA1404" s="491">
        <v>0</v>
      </c>
      <c r="AB1404" s="490">
        <v>0</v>
      </c>
      <c r="AC1404" s="489">
        <v>0</v>
      </c>
      <c r="AD1404" s="488">
        <v>16</v>
      </c>
      <c r="AF1404" t="str">
        <f t="shared" si="194"/>
        <v>SI</v>
      </c>
      <c r="AG1404" t="str">
        <f t="shared" si="195"/>
        <v>SI</v>
      </c>
      <c r="AH1404" t="str">
        <f t="shared" si="196"/>
        <v>SI</v>
      </c>
      <c r="AI1404" t="str">
        <f t="shared" si="197"/>
        <v>SI</v>
      </c>
    </row>
    <row r="1405" spans="6:35" ht="15.75" thickBot="1" x14ac:dyDescent="0.3">
      <c r="F1405" s="499">
        <v>17</v>
      </c>
      <c r="G1405" s="499">
        <v>33</v>
      </c>
      <c r="H1405" s="498">
        <f t="shared" si="189"/>
        <v>0</v>
      </c>
      <c r="K1405" s="498">
        <f t="shared" si="190"/>
        <v>0</v>
      </c>
      <c r="N1405" s="498">
        <f t="shared" si="191"/>
        <v>0</v>
      </c>
      <c r="Q1405" s="487">
        <f t="shared" si="192"/>
        <v>17</v>
      </c>
      <c r="W1405">
        <f t="shared" si="193"/>
        <v>17</v>
      </c>
      <c r="Y1405" s="497">
        <v>17</v>
      </c>
      <c r="Z1405" s="497">
        <v>33</v>
      </c>
      <c r="AA1405" s="491">
        <v>0</v>
      </c>
      <c r="AB1405" s="490">
        <v>0</v>
      </c>
      <c r="AC1405" s="489">
        <v>0</v>
      </c>
      <c r="AD1405" s="488">
        <v>17</v>
      </c>
      <c r="AF1405" t="str">
        <f t="shared" si="194"/>
        <v>SI</v>
      </c>
      <c r="AG1405" t="str">
        <f t="shared" si="195"/>
        <v>SI</v>
      </c>
      <c r="AH1405" t="str">
        <f t="shared" si="196"/>
        <v>SI</v>
      </c>
      <c r="AI1405" t="str">
        <f t="shared" si="197"/>
        <v>SI</v>
      </c>
    </row>
    <row r="1406" spans="6:35" ht="15.75" thickBot="1" x14ac:dyDescent="0.3">
      <c r="F1406" s="499">
        <v>18</v>
      </c>
      <c r="G1406" s="499">
        <v>33</v>
      </c>
      <c r="H1406" s="498">
        <f t="shared" si="189"/>
        <v>0</v>
      </c>
      <c r="K1406" s="498">
        <f t="shared" si="190"/>
        <v>0</v>
      </c>
      <c r="N1406" s="498">
        <f t="shared" si="191"/>
        <v>0</v>
      </c>
      <c r="Q1406" s="487">
        <f t="shared" si="192"/>
        <v>18</v>
      </c>
      <c r="W1406">
        <f t="shared" si="193"/>
        <v>18</v>
      </c>
      <c r="Y1406" s="497">
        <v>18</v>
      </c>
      <c r="Z1406" s="497">
        <v>33</v>
      </c>
      <c r="AA1406" s="491">
        <v>0</v>
      </c>
      <c r="AB1406" s="490">
        <v>0</v>
      </c>
      <c r="AC1406" s="489">
        <v>0</v>
      </c>
      <c r="AD1406" s="488">
        <v>18</v>
      </c>
      <c r="AF1406" t="str">
        <f t="shared" si="194"/>
        <v>SI</v>
      </c>
      <c r="AG1406" t="str">
        <f t="shared" si="195"/>
        <v>SI</v>
      </c>
      <c r="AH1406" t="str">
        <f t="shared" si="196"/>
        <v>SI</v>
      </c>
      <c r="AI1406" t="str">
        <f t="shared" si="197"/>
        <v>SI</v>
      </c>
    </row>
    <row r="1407" spans="6:35" ht="15.75" thickBot="1" x14ac:dyDescent="0.3">
      <c r="F1407" s="499">
        <v>19</v>
      </c>
      <c r="G1407" s="499">
        <v>33</v>
      </c>
      <c r="H1407" s="498">
        <f t="shared" si="189"/>
        <v>0</v>
      </c>
      <c r="K1407" s="498">
        <f t="shared" si="190"/>
        <v>0</v>
      </c>
      <c r="N1407" s="498">
        <f t="shared" si="191"/>
        <v>0</v>
      </c>
      <c r="Q1407" s="487">
        <f t="shared" si="192"/>
        <v>19</v>
      </c>
      <c r="W1407">
        <f t="shared" si="193"/>
        <v>19</v>
      </c>
      <c r="Y1407" s="497">
        <v>19</v>
      </c>
      <c r="Z1407" s="497">
        <v>33</v>
      </c>
      <c r="AA1407" s="491">
        <v>0</v>
      </c>
      <c r="AB1407" s="490">
        <v>0</v>
      </c>
      <c r="AC1407" s="489">
        <v>0</v>
      </c>
      <c r="AD1407" s="488">
        <v>19</v>
      </c>
      <c r="AF1407" t="str">
        <f t="shared" si="194"/>
        <v>SI</v>
      </c>
      <c r="AG1407" t="str">
        <f t="shared" si="195"/>
        <v>SI</v>
      </c>
      <c r="AH1407" t="str">
        <f t="shared" si="196"/>
        <v>SI</v>
      </c>
      <c r="AI1407" t="str">
        <f t="shared" si="197"/>
        <v>SI</v>
      </c>
    </row>
    <row r="1408" spans="6:35" ht="15.75" thickBot="1" x14ac:dyDescent="0.3">
      <c r="F1408" s="499">
        <v>20</v>
      </c>
      <c r="G1408" s="499">
        <v>33</v>
      </c>
      <c r="H1408" s="498">
        <f t="shared" si="189"/>
        <v>0</v>
      </c>
      <c r="K1408" s="498">
        <f t="shared" si="190"/>
        <v>0</v>
      </c>
      <c r="N1408" s="498">
        <f t="shared" si="191"/>
        <v>0</v>
      </c>
      <c r="Q1408" s="487">
        <f t="shared" si="192"/>
        <v>20</v>
      </c>
      <c r="W1408">
        <f t="shared" si="193"/>
        <v>20</v>
      </c>
      <c r="Y1408" s="497">
        <v>20</v>
      </c>
      <c r="Z1408" s="497">
        <v>33</v>
      </c>
      <c r="AA1408" s="491">
        <v>0</v>
      </c>
      <c r="AB1408" s="490">
        <v>0</v>
      </c>
      <c r="AC1408" s="489">
        <v>0</v>
      </c>
      <c r="AD1408" s="488">
        <v>20</v>
      </c>
      <c r="AF1408" t="str">
        <f t="shared" si="194"/>
        <v>SI</v>
      </c>
      <c r="AG1408" t="str">
        <f t="shared" si="195"/>
        <v>SI</v>
      </c>
      <c r="AH1408" t="str">
        <f t="shared" si="196"/>
        <v>SI</v>
      </c>
      <c r="AI1408" t="str">
        <f t="shared" si="197"/>
        <v>SI</v>
      </c>
    </row>
    <row r="1409" spans="6:35" ht="15.75" thickBot="1" x14ac:dyDescent="0.3">
      <c r="F1409" s="499">
        <v>21</v>
      </c>
      <c r="G1409" s="499">
        <v>33</v>
      </c>
      <c r="H1409" s="498">
        <f t="shared" si="189"/>
        <v>0</v>
      </c>
      <c r="K1409" s="498">
        <f t="shared" si="190"/>
        <v>0</v>
      </c>
      <c r="N1409" s="498">
        <f t="shared" si="191"/>
        <v>0</v>
      </c>
      <c r="Q1409" s="487">
        <f t="shared" si="192"/>
        <v>21</v>
      </c>
      <c r="W1409">
        <f t="shared" si="193"/>
        <v>21</v>
      </c>
      <c r="Y1409" s="497">
        <v>21</v>
      </c>
      <c r="Z1409" s="497">
        <v>33</v>
      </c>
      <c r="AA1409" s="491">
        <v>0</v>
      </c>
      <c r="AB1409" s="490">
        <v>0</v>
      </c>
      <c r="AC1409" s="489">
        <v>0</v>
      </c>
      <c r="AD1409" s="488">
        <v>21</v>
      </c>
      <c r="AF1409" t="str">
        <f t="shared" si="194"/>
        <v>SI</v>
      </c>
      <c r="AG1409" t="str">
        <f t="shared" si="195"/>
        <v>SI</v>
      </c>
      <c r="AH1409" t="str">
        <f t="shared" si="196"/>
        <v>SI</v>
      </c>
      <c r="AI1409" t="str">
        <f t="shared" si="197"/>
        <v>SI</v>
      </c>
    </row>
    <row r="1410" spans="6:35" ht="15.75" thickBot="1" x14ac:dyDescent="0.3">
      <c r="F1410" s="499">
        <v>22</v>
      </c>
      <c r="G1410" s="499">
        <v>33</v>
      </c>
      <c r="H1410" s="498">
        <f t="shared" si="189"/>
        <v>0</v>
      </c>
      <c r="K1410" s="498">
        <f t="shared" si="190"/>
        <v>0</v>
      </c>
      <c r="N1410" s="498">
        <f t="shared" si="191"/>
        <v>0</v>
      </c>
      <c r="Q1410" s="487">
        <f t="shared" si="192"/>
        <v>22</v>
      </c>
      <c r="W1410">
        <f t="shared" si="193"/>
        <v>22</v>
      </c>
      <c r="Y1410" s="497">
        <v>22</v>
      </c>
      <c r="Z1410" s="497">
        <v>33</v>
      </c>
      <c r="AA1410" s="491">
        <v>0</v>
      </c>
      <c r="AB1410" s="490">
        <v>0</v>
      </c>
      <c r="AC1410" s="489">
        <v>0</v>
      </c>
      <c r="AD1410" s="488">
        <v>22</v>
      </c>
      <c r="AF1410" t="str">
        <f t="shared" si="194"/>
        <v>SI</v>
      </c>
      <c r="AG1410" t="str">
        <f t="shared" si="195"/>
        <v>SI</v>
      </c>
      <c r="AH1410" t="str">
        <f t="shared" si="196"/>
        <v>SI</v>
      </c>
      <c r="AI1410" t="str">
        <f t="shared" si="197"/>
        <v>SI</v>
      </c>
    </row>
    <row r="1411" spans="6:35" ht="15.75" thickBot="1" x14ac:dyDescent="0.3">
      <c r="F1411" s="499">
        <v>23</v>
      </c>
      <c r="G1411" s="499">
        <v>33</v>
      </c>
      <c r="H1411" s="498">
        <f t="shared" si="189"/>
        <v>0</v>
      </c>
      <c r="K1411" s="498">
        <f t="shared" si="190"/>
        <v>0</v>
      </c>
      <c r="N1411" s="498">
        <f t="shared" si="191"/>
        <v>0</v>
      </c>
      <c r="Q1411" s="487">
        <f t="shared" si="192"/>
        <v>23</v>
      </c>
      <c r="W1411">
        <f t="shared" si="193"/>
        <v>23</v>
      </c>
      <c r="Y1411" s="497">
        <v>23</v>
      </c>
      <c r="Z1411" s="497">
        <v>33</v>
      </c>
      <c r="AA1411" s="491">
        <v>0</v>
      </c>
      <c r="AB1411" s="490">
        <v>0</v>
      </c>
      <c r="AC1411" s="489">
        <v>0</v>
      </c>
      <c r="AD1411" s="488">
        <v>23</v>
      </c>
      <c r="AF1411" t="str">
        <f t="shared" si="194"/>
        <v>SI</v>
      </c>
      <c r="AG1411" t="str">
        <f t="shared" si="195"/>
        <v>SI</v>
      </c>
      <c r="AH1411" t="str">
        <f t="shared" si="196"/>
        <v>SI</v>
      </c>
      <c r="AI1411" t="str">
        <f t="shared" si="197"/>
        <v>SI</v>
      </c>
    </row>
    <row r="1412" spans="6:35" ht="15.75" thickBot="1" x14ac:dyDescent="0.3">
      <c r="F1412" s="499">
        <v>24</v>
      </c>
      <c r="G1412" s="499">
        <v>33</v>
      </c>
      <c r="H1412" s="498">
        <f t="shared" si="189"/>
        <v>0</v>
      </c>
      <c r="K1412" s="498">
        <f t="shared" si="190"/>
        <v>0</v>
      </c>
      <c r="N1412" s="498">
        <f t="shared" si="191"/>
        <v>0</v>
      </c>
      <c r="Q1412" s="487">
        <f t="shared" si="192"/>
        <v>24</v>
      </c>
      <c r="W1412">
        <f t="shared" si="193"/>
        <v>24</v>
      </c>
      <c r="Y1412" s="497">
        <v>24</v>
      </c>
      <c r="Z1412" s="497">
        <v>33</v>
      </c>
      <c r="AA1412" s="491">
        <v>0</v>
      </c>
      <c r="AB1412" s="490">
        <v>0</v>
      </c>
      <c r="AC1412" s="489">
        <v>0</v>
      </c>
      <c r="AD1412" s="488">
        <v>24</v>
      </c>
      <c r="AF1412" t="str">
        <f t="shared" si="194"/>
        <v>SI</v>
      </c>
      <c r="AG1412" t="str">
        <f t="shared" si="195"/>
        <v>SI</v>
      </c>
      <c r="AH1412" t="str">
        <f t="shared" si="196"/>
        <v>SI</v>
      </c>
      <c r="AI1412" t="str">
        <f t="shared" si="197"/>
        <v>SI</v>
      </c>
    </row>
    <row r="1413" spans="6:35" ht="15.75" thickBot="1" x14ac:dyDescent="0.3">
      <c r="F1413" s="499">
        <v>25</v>
      </c>
      <c r="G1413" s="499">
        <v>33</v>
      </c>
      <c r="H1413" s="498">
        <f t="shared" si="189"/>
        <v>0</v>
      </c>
      <c r="K1413" s="498">
        <f t="shared" si="190"/>
        <v>0</v>
      </c>
      <c r="N1413" s="498">
        <f t="shared" si="191"/>
        <v>0</v>
      </c>
      <c r="Q1413" s="487">
        <f t="shared" si="192"/>
        <v>25</v>
      </c>
      <c r="W1413">
        <f t="shared" si="193"/>
        <v>25</v>
      </c>
      <c r="Y1413" s="497">
        <v>25</v>
      </c>
      <c r="Z1413" s="497">
        <v>33</v>
      </c>
      <c r="AA1413" s="491">
        <v>0</v>
      </c>
      <c r="AB1413" s="490">
        <v>0</v>
      </c>
      <c r="AC1413" s="489">
        <v>0</v>
      </c>
      <c r="AD1413" s="488">
        <v>25</v>
      </c>
      <c r="AF1413" t="str">
        <f t="shared" si="194"/>
        <v>SI</v>
      </c>
      <c r="AG1413" t="str">
        <f t="shared" si="195"/>
        <v>SI</v>
      </c>
      <c r="AH1413" t="str">
        <f t="shared" si="196"/>
        <v>SI</v>
      </c>
      <c r="AI1413" t="str">
        <f t="shared" si="197"/>
        <v>SI</v>
      </c>
    </row>
    <row r="1414" spans="6:35" ht="15.75" thickBot="1" x14ac:dyDescent="0.3">
      <c r="F1414" s="499">
        <v>26</v>
      </c>
      <c r="G1414" s="499">
        <v>33</v>
      </c>
      <c r="H1414" s="498">
        <f t="shared" si="189"/>
        <v>0</v>
      </c>
      <c r="K1414" s="498">
        <f t="shared" si="190"/>
        <v>0</v>
      </c>
      <c r="N1414" s="498">
        <f t="shared" si="191"/>
        <v>0</v>
      </c>
      <c r="Q1414" s="487">
        <f t="shared" si="192"/>
        <v>26</v>
      </c>
      <c r="W1414">
        <f t="shared" si="193"/>
        <v>26</v>
      </c>
      <c r="Y1414" s="497">
        <v>26</v>
      </c>
      <c r="Z1414" s="497">
        <v>33</v>
      </c>
      <c r="AA1414" s="491">
        <v>0</v>
      </c>
      <c r="AB1414" s="490">
        <v>0</v>
      </c>
      <c r="AC1414" s="489">
        <v>0</v>
      </c>
      <c r="AD1414" s="488">
        <v>26</v>
      </c>
      <c r="AF1414" t="str">
        <f t="shared" si="194"/>
        <v>SI</v>
      </c>
      <c r="AG1414" t="str">
        <f t="shared" si="195"/>
        <v>SI</v>
      </c>
      <c r="AH1414" t="str">
        <f t="shared" si="196"/>
        <v>SI</v>
      </c>
      <c r="AI1414" t="str">
        <f t="shared" si="197"/>
        <v>SI</v>
      </c>
    </row>
    <row r="1415" spans="6:35" ht="15.75" thickBot="1" x14ac:dyDescent="0.3">
      <c r="F1415" s="499">
        <v>27</v>
      </c>
      <c r="G1415" s="499">
        <v>33</v>
      </c>
      <c r="H1415" s="498">
        <f t="shared" si="189"/>
        <v>0</v>
      </c>
      <c r="K1415" s="498">
        <f t="shared" si="190"/>
        <v>0</v>
      </c>
      <c r="N1415" s="498">
        <f t="shared" si="191"/>
        <v>0</v>
      </c>
      <c r="Q1415" s="487">
        <f t="shared" si="192"/>
        <v>27</v>
      </c>
      <c r="W1415">
        <f t="shared" si="193"/>
        <v>27</v>
      </c>
      <c r="Y1415" s="497">
        <v>27</v>
      </c>
      <c r="Z1415" s="497">
        <v>33</v>
      </c>
      <c r="AA1415" s="491">
        <v>0</v>
      </c>
      <c r="AB1415" s="490">
        <v>0</v>
      </c>
      <c r="AC1415" s="489">
        <v>0</v>
      </c>
      <c r="AD1415" s="488">
        <v>27</v>
      </c>
      <c r="AF1415" t="str">
        <f t="shared" si="194"/>
        <v>SI</v>
      </c>
      <c r="AG1415" t="str">
        <f t="shared" si="195"/>
        <v>SI</v>
      </c>
      <c r="AH1415" t="str">
        <f t="shared" si="196"/>
        <v>SI</v>
      </c>
      <c r="AI1415" t="str">
        <f t="shared" si="197"/>
        <v>SI</v>
      </c>
    </row>
    <row r="1416" spans="6:35" ht="15.75" thickBot="1" x14ac:dyDescent="0.3">
      <c r="F1416" s="499">
        <v>28</v>
      </c>
      <c r="G1416" s="499">
        <v>33</v>
      </c>
      <c r="H1416" s="498">
        <f t="shared" si="189"/>
        <v>0</v>
      </c>
      <c r="K1416" s="498">
        <f t="shared" si="190"/>
        <v>0</v>
      </c>
      <c r="N1416" s="498">
        <f t="shared" si="191"/>
        <v>0</v>
      </c>
      <c r="Q1416" s="487">
        <f t="shared" si="192"/>
        <v>28</v>
      </c>
      <c r="W1416">
        <f t="shared" si="193"/>
        <v>28</v>
      </c>
      <c r="Y1416" s="497">
        <v>28</v>
      </c>
      <c r="Z1416" s="497">
        <v>33</v>
      </c>
      <c r="AA1416" s="491">
        <v>0</v>
      </c>
      <c r="AB1416" s="490">
        <v>0</v>
      </c>
      <c r="AC1416" s="489">
        <v>0</v>
      </c>
      <c r="AD1416" s="488">
        <v>28</v>
      </c>
      <c r="AF1416" t="str">
        <f t="shared" si="194"/>
        <v>SI</v>
      </c>
      <c r="AG1416" t="str">
        <f t="shared" si="195"/>
        <v>SI</v>
      </c>
      <c r="AH1416" t="str">
        <f t="shared" si="196"/>
        <v>SI</v>
      </c>
      <c r="AI1416" t="str">
        <f t="shared" si="197"/>
        <v>SI</v>
      </c>
    </row>
    <row r="1417" spans="6:35" ht="15.75" thickBot="1" x14ac:dyDescent="0.3">
      <c r="F1417" s="499">
        <v>29</v>
      </c>
      <c r="G1417" s="499">
        <v>33</v>
      </c>
      <c r="H1417" s="498">
        <f t="shared" si="189"/>
        <v>0</v>
      </c>
      <c r="K1417" s="498">
        <f t="shared" si="190"/>
        <v>0</v>
      </c>
      <c r="N1417" s="498">
        <f t="shared" si="191"/>
        <v>0</v>
      </c>
      <c r="Q1417" s="487">
        <f t="shared" si="192"/>
        <v>29</v>
      </c>
      <c r="W1417">
        <f t="shared" si="193"/>
        <v>29</v>
      </c>
      <c r="Y1417" s="497">
        <v>29</v>
      </c>
      <c r="Z1417" s="497">
        <v>33</v>
      </c>
      <c r="AA1417" s="491">
        <v>0</v>
      </c>
      <c r="AB1417" s="490">
        <v>0</v>
      </c>
      <c r="AC1417" s="489">
        <v>0</v>
      </c>
      <c r="AD1417" s="488">
        <v>29</v>
      </c>
      <c r="AF1417" t="str">
        <f t="shared" si="194"/>
        <v>SI</v>
      </c>
      <c r="AG1417" t="str">
        <f t="shared" si="195"/>
        <v>SI</v>
      </c>
      <c r="AH1417" t="str">
        <f t="shared" si="196"/>
        <v>SI</v>
      </c>
      <c r="AI1417" t="str">
        <f t="shared" si="197"/>
        <v>SI</v>
      </c>
    </row>
    <row r="1418" spans="6:35" ht="15.75" thickBot="1" x14ac:dyDescent="0.3">
      <c r="F1418" s="499">
        <v>30</v>
      </c>
      <c r="G1418" s="499">
        <v>33</v>
      </c>
      <c r="H1418" s="498">
        <f t="shared" si="189"/>
        <v>0</v>
      </c>
      <c r="K1418" s="498">
        <f t="shared" si="190"/>
        <v>0</v>
      </c>
      <c r="N1418" s="498">
        <f t="shared" si="191"/>
        <v>0</v>
      </c>
      <c r="Q1418" s="487">
        <f t="shared" si="192"/>
        <v>30</v>
      </c>
      <c r="W1418">
        <f t="shared" si="193"/>
        <v>30</v>
      </c>
      <c r="Y1418" s="497">
        <v>30</v>
      </c>
      <c r="Z1418" s="497">
        <v>33</v>
      </c>
      <c r="AA1418" s="491">
        <v>0</v>
      </c>
      <c r="AB1418" s="490">
        <v>0</v>
      </c>
      <c r="AC1418" s="489">
        <v>0</v>
      </c>
      <c r="AD1418" s="488">
        <v>30</v>
      </c>
      <c r="AF1418" t="str">
        <f t="shared" si="194"/>
        <v>SI</v>
      </c>
      <c r="AG1418" t="str">
        <f t="shared" si="195"/>
        <v>SI</v>
      </c>
      <c r="AH1418" t="str">
        <f t="shared" si="196"/>
        <v>SI</v>
      </c>
      <c r="AI1418" t="str">
        <f t="shared" si="197"/>
        <v>SI</v>
      </c>
    </row>
    <row r="1419" spans="6:35" ht="15.75" thickBot="1" x14ac:dyDescent="0.3">
      <c r="F1419" s="499">
        <v>31</v>
      </c>
      <c r="G1419" s="499">
        <v>33</v>
      </c>
      <c r="H1419" s="498">
        <f t="shared" ref="H1419:H1482" si="198">IF(G1419&lt;3,
IF(G1419+F1419&lt;=3,F1419,3-G1419),
0)</f>
        <v>0</v>
      </c>
      <c r="K1419" s="498">
        <f t="shared" ref="K1419:K1482" si="199">IF(AND(G1419&gt;=3,G1419&lt;15),
IF(G1419+F1419&lt;=15,F1419,15-G1419),
IF(AND(G1419&lt;3,G1419+F1419&gt;3),IF(F1419-H1419&lt;=12,F1419-H1419,12),0) )</f>
        <v>0</v>
      </c>
      <c r="N1419" s="498">
        <f t="shared" ref="N1419:N1482" si="200">IF(AND(G1419&gt;=15,G1419&lt;20),
IF(G1419+F1419&lt;=20,F1419,20-G1419),
IF(AND(G1419&lt;15,G1419+F1419&gt;15),       IF((F1419-H1419-K1419)&lt;=5,   F1419-H1419-K1419,5    ),0)  )</f>
        <v>0</v>
      </c>
      <c r="Q1419" s="487">
        <f t="shared" ref="Q1419:Q1482" si="201">IF(AND(G1419&gt;=20),
IF(F1419&gt;30,30,F1419),
IF(AND(G1419&lt;20,G1419+F1419&gt;20),IF((F1419-H1419-K1419-N1419)&gt;=(30-H1419-K1419-N1419),30-H1419-K1419-N1419,F1419-H1419-K1419-N1419),0))</f>
        <v>30</v>
      </c>
      <c r="W1419">
        <f t="shared" ref="W1419:W1482" si="202">SUM(H1419+K1419+N1419+Q1419)</f>
        <v>30</v>
      </c>
      <c r="Y1419" s="497">
        <v>31</v>
      </c>
      <c r="Z1419" s="497">
        <v>33</v>
      </c>
      <c r="AA1419" s="491">
        <v>0</v>
      </c>
      <c r="AB1419" s="490">
        <v>0</v>
      </c>
      <c r="AC1419" s="489">
        <v>0</v>
      </c>
      <c r="AD1419" s="488">
        <v>31</v>
      </c>
      <c r="AF1419" t="str">
        <f t="shared" ref="AF1419:AF1482" si="203">IF(AA1419=H1419,"SI","NO")</f>
        <v>SI</v>
      </c>
      <c r="AG1419" t="str">
        <f t="shared" ref="AG1419:AG1482" si="204">IF(K1419=AB1419,"SI","NO")</f>
        <v>SI</v>
      </c>
      <c r="AH1419" t="str">
        <f t="shared" ref="AH1419:AH1482" si="205">IF(N1419=AC1419,"SI","NO")</f>
        <v>SI</v>
      </c>
      <c r="AI1419" t="str">
        <f t="shared" ref="AI1419:AI1482" si="206">IF(Q1419=AD1419,"SI","NO")</f>
        <v>NO</v>
      </c>
    </row>
    <row r="1420" spans="6:35" ht="15.75" thickBot="1" x14ac:dyDescent="0.3">
      <c r="F1420" s="499">
        <v>32</v>
      </c>
      <c r="G1420" s="499">
        <v>33</v>
      </c>
      <c r="H1420" s="498">
        <f t="shared" si="198"/>
        <v>0</v>
      </c>
      <c r="K1420" s="498">
        <f t="shared" si="199"/>
        <v>0</v>
      </c>
      <c r="N1420" s="498">
        <f t="shared" si="200"/>
        <v>0</v>
      </c>
      <c r="Q1420" s="487">
        <f t="shared" si="201"/>
        <v>30</v>
      </c>
      <c r="W1420">
        <f t="shared" si="202"/>
        <v>30</v>
      </c>
      <c r="Y1420" s="497">
        <v>32</v>
      </c>
      <c r="Z1420" s="497">
        <v>33</v>
      </c>
      <c r="AA1420" s="491">
        <v>0</v>
      </c>
      <c r="AB1420" s="490">
        <v>0</v>
      </c>
      <c r="AC1420" s="489">
        <v>0</v>
      </c>
      <c r="AD1420" s="488">
        <v>32</v>
      </c>
      <c r="AF1420" t="str">
        <f t="shared" si="203"/>
        <v>SI</v>
      </c>
      <c r="AG1420" t="str">
        <f t="shared" si="204"/>
        <v>SI</v>
      </c>
      <c r="AH1420" t="str">
        <f t="shared" si="205"/>
        <v>SI</v>
      </c>
      <c r="AI1420" t="str">
        <f t="shared" si="206"/>
        <v>NO</v>
      </c>
    </row>
    <row r="1421" spans="6:35" ht="15.75" thickBot="1" x14ac:dyDescent="0.3">
      <c r="F1421" s="496">
        <v>33</v>
      </c>
      <c r="G1421" s="496">
        <v>33</v>
      </c>
      <c r="H1421" s="495">
        <f t="shared" si="198"/>
        <v>0</v>
      </c>
      <c r="I1421" s="494"/>
      <c r="J1421" s="494"/>
      <c r="K1421" s="495">
        <f t="shared" si="199"/>
        <v>0</v>
      </c>
      <c r="L1421" s="494"/>
      <c r="M1421" s="494"/>
      <c r="N1421" s="495">
        <f t="shared" si="200"/>
        <v>0</v>
      </c>
      <c r="O1421" s="494"/>
      <c r="P1421" s="494"/>
      <c r="Q1421" s="493">
        <f t="shared" si="201"/>
        <v>30</v>
      </c>
      <c r="W1421">
        <f t="shared" si="202"/>
        <v>30</v>
      </c>
      <c r="Y1421" s="497">
        <v>33</v>
      </c>
      <c r="Z1421" s="497">
        <v>33</v>
      </c>
      <c r="AA1421" s="491">
        <v>0</v>
      </c>
      <c r="AB1421" s="490">
        <v>0</v>
      </c>
      <c r="AC1421" s="489">
        <v>0</v>
      </c>
      <c r="AD1421" s="488">
        <v>33</v>
      </c>
      <c r="AF1421" t="str">
        <f t="shared" si="203"/>
        <v>SI</v>
      </c>
      <c r="AG1421" t="str">
        <f t="shared" si="204"/>
        <v>SI</v>
      </c>
      <c r="AH1421" t="str">
        <f t="shared" si="205"/>
        <v>SI</v>
      </c>
      <c r="AI1421" t="str">
        <f t="shared" si="206"/>
        <v>NO</v>
      </c>
    </row>
    <row r="1422" spans="6:35" ht="16.5" thickTop="1" thickBot="1" x14ac:dyDescent="0.3">
      <c r="F1422" s="499">
        <v>0</v>
      </c>
      <c r="G1422" s="499">
        <v>34</v>
      </c>
      <c r="H1422" s="498">
        <f t="shared" si="198"/>
        <v>0</v>
      </c>
      <c r="K1422" s="498">
        <f t="shared" si="199"/>
        <v>0</v>
      </c>
      <c r="N1422" s="498">
        <f t="shared" si="200"/>
        <v>0</v>
      </c>
      <c r="Q1422" s="487">
        <f t="shared" si="201"/>
        <v>0</v>
      </c>
      <c r="W1422">
        <f t="shared" si="202"/>
        <v>0</v>
      </c>
      <c r="Y1422" s="497">
        <v>0</v>
      </c>
      <c r="Z1422" s="497">
        <v>34</v>
      </c>
      <c r="AA1422" s="491">
        <v>0</v>
      </c>
      <c r="AB1422" s="490">
        <v>0</v>
      </c>
      <c r="AC1422" s="489">
        <v>0</v>
      </c>
      <c r="AD1422" s="488">
        <v>0</v>
      </c>
      <c r="AF1422" t="str">
        <f t="shared" si="203"/>
        <v>SI</v>
      </c>
      <c r="AG1422" t="str">
        <f t="shared" si="204"/>
        <v>SI</v>
      </c>
      <c r="AH1422" t="str">
        <f t="shared" si="205"/>
        <v>SI</v>
      </c>
      <c r="AI1422" t="str">
        <f t="shared" si="206"/>
        <v>SI</v>
      </c>
    </row>
    <row r="1423" spans="6:35" ht="15.75" thickBot="1" x14ac:dyDescent="0.3">
      <c r="F1423" s="499">
        <v>1</v>
      </c>
      <c r="G1423" s="499">
        <v>34</v>
      </c>
      <c r="H1423" s="498">
        <f t="shared" si="198"/>
        <v>0</v>
      </c>
      <c r="K1423" s="498">
        <f t="shared" si="199"/>
        <v>0</v>
      </c>
      <c r="N1423" s="498">
        <f t="shared" si="200"/>
        <v>0</v>
      </c>
      <c r="Q1423" s="487">
        <f t="shared" si="201"/>
        <v>1</v>
      </c>
      <c r="W1423">
        <f t="shared" si="202"/>
        <v>1</v>
      </c>
      <c r="Y1423" s="497">
        <v>1</v>
      </c>
      <c r="Z1423" s="497">
        <v>34</v>
      </c>
      <c r="AA1423" s="491">
        <v>0</v>
      </c>
      <c r="AB1423" s="490">
        <v>1</v>
      </c>
      <c r="AC1423" s="489">
        <v>0</v>
      </c>
      <c r="AD1423" s="488">
        <v>0</v>
      </c>
      <c r="AF1423" t="str">
        <f t="shared" si="203"/>
        <v>SI</v>
      </c>
      <c r="AG1423" t="str">
        <f t="shared" si="204"/>
        <v>NO</v>
      </c>
      <c r="AH1423" t="str">
        <f t="shared" si="205"/>
        <v>SI</v>
      </c>
      <c r="AI1423" t="str">
        <f t="shared" si="206"/>
        <v>NO</v>
      </c>
    </row>
    <row r="1424" spans="6:35" ht="15.75" thickBot="1" x14ac:dyDescent="0.3">
      <c r="F1424" s="499">
        <v>2</v>
      </c>
      <c r="G1424" s="499">
        <v>34</v>
      </c>
      <c r="H1424" s="498">
        <f t="shared" si="198"/>
        <v>0</v>
      </c>
      <c r="K1424" s="498">
        <f t="shared" si="199"/>
        <v>0</v>
      </c>
      <c r="N1424" s="498">
        <f t="shared" si="200"/>
        <v>0</v>
      </c>
      <c r="Q1424" s="487">
        <f t="shared" si="201"/>
        <v>2</v>
      </c>
      <c r="W1424">
        <f t="shared" si="202"/>
        <v>2</v>
      </c>
      <c r="Y1424" s="497">
        <v>2</v>
      </c>
      <c r="Z1424" s="497">
        <v>34</v>
      </c>
      <c r="AA1424" s="491">
        <v>0</v>
      </c>
      <c r="AB1424" s="490">
        <v>2</v>
      </c>
      <c r="AC1424" s="489">
        <v>0</v>
      </c>
      <c r="AD1424" s="488">
        <v>0</v>
      </c>
      <c r="AF1424" t="str">
        <f t="shared" si="203"/>
        <v>SI</v>
      </c>
      <c r="AG1424" t="str">
        <f t="shared" si="204"/>
        <v>NO</v>
      </c>
      <c r="AH1424" t="str">
        <f t="shared" si="205"/>
        <v>SI</v>
      </c>
      <c r="AI1424" t="str">
        <f t="shared" si="206"/>
        <v>NO</v>
      </c>
    </row>
    <row r="1425" spans="6:35" ht="15.75" thickBot="1" x14ac:dyDescent="0.3">
      <c r="F1425" s="499">
        <v>3</v>
      </c>
      <c r="G1425" s="499">
        <v>34</v>
      </c>
      <c r="H1425" s="498">
        <f t="shared" si="198"/>
        <v>0</v>
      </c>
      <c r="K1425" s="498">
        <f t="shared" si="199"/>
        <v>0</v>
      </c>
      <c r="N1425" s="498">
        <f t="shared" si="200"/>
        <v>0</v>
      </c>
      <c r="Q1425" s="487">
        <f t="shared" si="201"/>
        <v>3</v>
      </c>
      <c r="W1425">
        <f t="shared" si="202"/>
        <v>3</v>
      </c>
      <c r="Y1425" s="497">
        <v>3</v>
      </c>
      <c r="Z1425" s="497">
        <v>34</v>
      </c>
      <c r="AA1425" s="491">
        <v>0</v>
      </c>
      <c r="AB1425" s="490">
        <v>3</v>
      </c>
      <c r="AC1425" s="489">
        <v>0</v>
      </c>
      <c r="AD1425" s="488">
        <v>0</v>
      </c>
      <c r="AF1425" t="str">
        <f t="shared" si="203"/>
        <v>SI</v>
      </c>
      <c r="AG1425" t="str">
        <f t="shared" si="204"/>
        <v>NO</v>
      </c>
      <c r="AH1425" t="str">
        <f t="shared" si="205"/>
        <v>SI</v>
      </c>
      <c r="AI1425" t="str">
        <f t="shared" si="206"/>
        <v>NO</v>
      </c>
    </row>
    <row r="1426" spans="6:35" ht="15.75" thickBot="1" x14ac:dyDescent="0.3">
      <c r="F1426" s="499">
        <v>4</v>
      </c>
      <c r="G1426" s="499">
        <v>34</v>
      </c>
      <c r="H1426" s="498">
        <f t="shared" si="198"/>
        <v>0</v>
      </c>
      <c r="K1426" s="498">
        <f t="shared" si="199"/>
        <v>0</v>
      </c>
      <c r="N1426" s="498">
        <f t="shared" si="200"/>
        <v>0</v>
      </c>
      <c r="Q1426" s="487">
        <f t="shared" si="201"/>
        <v>4</v>
      </c>
      <c r="W1426">
        <f t="shared" si="202"/>
        <v>4</v>
      </c>
      <c r="Y1426" s="497">
        <v>4</v>
      </c>
      <c r="Z1426" s="497">
        <v>34</v>
      </c>
      <c r="AA1426" s="491">
        <v>0</v>
      </c>
      <c r="AB1426" s="490">
        <v>0</v>
      </c>
      <c r="AC1426" s="489">
        <v>0</v>
      </c>
      <c r="AD1426" s="488">
        <v>4</v>
      </c>
      <c r="AF1426" t="str">
        <f t="shared" si="203"/>
        <v>SI</v>
      </c>
      <c r="AG1426" t="str">
        <f t="shared" si="204"/>
        <v>SI</v>
      </c>
      <c r="AH1426" t="str">
        <f t="shared" si="205"/>
        <v>SI</v>
      </c>
      <c r="AI1426" t="str">
        <f t="shared" si="206"/>
        <v>SI</v>
      </c>
    </row>
    <row r="1427" spans="6:35" ht="15.75" thickBot="1" x14ac:dyDescent="0.3">
      <c r="F1427" s="499">
        <v>5</v>
      </c>
      <c r="G1427" s="499">
        <v>34</v>
      </c>
      <c r="H1427" s="498">
        <f t="shared" si="198"/>
        <v>0</v>
      </c>
      <c r="K1427" s="498">
        <f t="shared" si="199"/>
        <v>0</v>
      </c>
      <c r="N1427" s="498">
        <f t="shared" si="200"/>
        <v>0</v>
      </c>
      <c r="Q1427" s="487">
        <f t="shared" si="201"/>
        <v>5</v>
      </c>
      <c r="W1427">
        <f t="shared" si="202"/>
        <v>5</v>
      </c>
      <c r="Y1427" s="497">
        <v>5</v>
      </c>
      <c r="Z1427" s="497">
        <v>34</v>
      </c>
      <c r="AA1427" s="491">
        <v>0</v>
      </c>
      <c r="AB1427" s="490">
        <v>0</v>
      </c>
      <c r="AC1427" s="489">
        <v>0</v>
      </c>
      <c r="AD1427" s="488">
        <v>5</v>
      </c>
      <c r="AF1427" t="str">
        <f t="shared" si="203"/>
        <v>SI</v>
      </c>
      <c r="AG1427" t="str">
        <f t="shared" si="204"/>
        <v>SI</v>
      </c>
      <c r="AH1427" t="str">
        <f t="shared" si="205"/>
        <v>SI</v>
      </c>
      <c r="AI1427" t="str">
        <f t="shared" si="206"/>
        <v>SI</v>
      </c>
    </row>
    <row r="1428" spans="6:35" ht="15.75" thickBot="1" x14ac:dyDescent="0.3">
      <c r="F1428" s="499">
        <v>6</v>
      </c>
      <c r="G1428" s="499">
        <v>34</v>
      </c>
      <c r="H1428" s="498">
        <f t="shared" si="198"/>
        <v>0</v>
      </c>
      <c r="K1428" s="498">
        <f t="shared" si="199"/>
        <v>0</v>
      </c>
      <c r="N1428" s="498">
        <f t="shared" si="200"/>
        <v>0</v>
      </c>
      <c r="Q1428" s="487">
        <f t="shared" si="201"/>
        <v>6</v>
      </c>
      <c r="W1428">
        <f t="shared" si="202"/>
        <v>6</v>
      </c>
      <c r="Y1428" s="497">
        <v>6</v>
      </c>
      <c r="Z1428" s="497">
        <v>34</v>
      </c>
      <c r="AA1428" s="491">
        <v>0</v>
      </c>
      <c r="AB1428" s="490">
        <v>0</v>
      </c>
      <c r="AC1428" s="489">
        <v>0</v>
      </c>
      <c r="AD1428" s="488">
        <v>6</v>
      </c>
      <c r="AF1428" t="str">
        <f t="shared" si="203"/>
        <v>SI</v>
      </c>
      <c r="AG1428" t="str">
        <f t="shared" si="204"/>
        <v>SI</v>
      </c>
      <c r="AH1428" t="str">
        <f t="shared" si="205"/>
        <v>SI</v>
      </c>
      <c r="AI1428" t="str">
        <f t="shared" si="206"/>
        <v>SI</v>
      </c>
    </row>
    <row r="1429" spans="6:35" ht="15.75" thickBot="1" x14ac:dyDescent="0.3">
      <c r="F1429" s="499">
        <v>7</v>
      </c>
      <c r="G1429" s="499">
        <v>34</v>
      </c>
      <c r="H1429" s="498">
        <f t="shared" si="198"/>
        <v>0</v>
      </c>
      <c r="K1429" s="498">
        <f t="shared" si="199"/>
        <v>0</v>
      </c>
      <c r="N1429" s="498">
        <f t="shared" si="200"/>
        <v>0</v>
      </c>
      <c r="Q1429" s="487">
        <f t="shared" si="201"/>
        <v>7</v>
      </c>
      <c r="W1429">
        <f t="shared" si="202"/>
        <v>7</v>
      </c>
      <c r="Y1429" s="497">
        <v>7</v>
      </c>
      <c r="Z1429" s="497">
        <v>34</v>
      </c>
      <c r="AA1429" s="491">
        <v>0</v>
      </c>
      <c r="AB1429" s="490">
        <v>0</v>
      </c>
      <c r="AC1429" s="489">
        <v>0</v>
      </c>
      <c r="AD1429" s="488">
        <v>7</v>
      </c>
      <c r="AF1429" t="str">
        <f t="shared" si="203"/>
        <v>SI</v>
      </c>
      <c r="AG1429" t="str">
        <f t="shared" si="204"/>
        <v>SI</v>
      </c>
      <c r="AH1429" t="str">
        <f t="shared" si="205"/>
        <v>SI</v>
      </c>
      <c r="AI1429" t="str">
        <f t="shared" si="206"/>
        <v>SI</v>
      </c>
    </row>
    <row r="1430" spans="6:35" ht="15.75" thickBot="1" x14ac:dyDescent="0.3">
      <c r="F1430" s="499">
        <v>8</v>
      </c>
      <c r="G1430" s="499">
        <v>34</v>
      </c>
      <c r="H1430" s="498">
        <f t="shared" si="198"/>
        <v>0</v>
      </c>
      <c r="K1430" s="498">
        <f t="shared" si="199"/>
        <v>0</v>
      </c>
      <c r="N1430" s="498">
        <f t="shared" si="200"/>
        <v>0</v>
      </c>
      <c r="Q1430" s="487">
        <f t="shared" si="201"/>
        <v>8</v>
      </c>
      <c r="W1430">
        <f t="shared" si="202"/>
        <v>8</v>
      </c>
      <c r="Y1430" s="497">
        <v>8</v>
      </c>
      <c r="Z1430" s="497">
        <v>34</v>
      </c>
      <c r="AA1430" s="491">
        <v>0</v>
      </c>
      <c r="AB1430" s="490">
        <v>0</v>
      </c>
      <c r="AC1430" s="489">
        <v>0</v>
      </c>
      <c r="AD1430" s="488">
        <v>8</v>
      </c>
      <c r="AF1430" t="str">
        <f t="shared" si="203"/>
        <v>SI</v>
      </c>
      <c r="AG1430" t="str">
        <f t="shared" si="204"/>
        <v>SI</v>
      </c>
      <c r="AH1430" t="str">
        <f t="shared" si="205"/>
        <v>SI</v>
      </c>
      <c r="AI1430" t="str">
        <f t="shared" si="206"/>
        <v>SI</v>
      </c>
    </row>
    <row r="1431" spans="6:35" ht="15.75" thickBot="1" x14ac:dyDescent="0.3">
      <c r="F1431" s="499">
        <v>9</v>
      </c>
      <c r="G1431" s="499">
        <v>34</v>
      </c>
      <c r="H1431" s="498">
        <f t="shared" si="198"/>
        <v>0</v>
      </c>
      <c r="K1431" s="498">
        <f t="shared" si="199"/>
        <v>0</v>
      </c>
      <c r="N1431" s="498">
        <f t="shared" si="200"/>
        <v>0</v>
      </c>
      <c r="Q1431" s="487">
        <f t="shared" si="201"/>
        <v>9</v>
      </c>
      <c r="W1431">
        <f t="shared" si="202"/>
        <v>9</v>
      </c>
      <c r="Y1431" s="497">
        <v>9</v>
      </c>
      <c r="Z1431" s="497">
        <v>34</v>
      </c>
      <c r="AA1431" s="491">
        <v>0</v>
      </c>
      <c r="AB1431" s="490">
        <v>0</v>
      </c>
      <c r="AC1431" s="489">
        <v>0</v>
      </c>
      <c r="AD1431" s="488">
        <v>9</v>
      </c>
      <c r="AF1431" t="str">
        <f t="shared" si="203"/>
        <v>SI</v>
      </c>
      <c r="AG1431" t="str">
        <f t="shared" si="204"/>
        <v>SI</v>
      </c>
      <c r="AH1431" t="str">
        <f t="shared" si="205"/>
        <v>SI</v>
      </c>
      <c r="AI1431" t="str">
        <f t="shared" si="206"/>
        <v>SI</v>
      </c>
    </row>
    <row r="1432" spans="6:35" ht="15.75" thickBot="1" x14ac:dyDescent="0.3">
      <c r="F1432" s="499">
        <v>10</v>
      </c>
      <c r="G1432" s="499">
        <v>34</v>
      </c>
      <c r="H1432" s="498">
        <f t="shared" si="198"/>
        <v>0</v>
      </c>
      <c r="K1432" s="498">
        <f t="shared" si="199"/>
        <v>0</v>
      </c>
      <c r="N1432" s="498">
        <f t="shared" si="200"/>
        <v>0</v>
      </c>
      <c r="Q1432" s="487">
        <f t="shared" si="201"/>
        <v>10</v>
      </c>
      <c r="W1432">
        <f t="shared" si="202"/>
        <v>10</v>
      </c>
      <c r="Y1432" s="497">
        <v>10</v>
      </c>
      <c r="Z1432" s="497">
        <v>34</v>
      </c>
      <c r="AA1432" s="491">
        <v>0</v>
      </c>
      <c r="AB1432" s="490">
        <v>0</v>
      </c>
      <c r="AC1432" s="489">
        <v>0</v>
      </c>
      <c r="AD1432" s="488">
        <v>10</v>
      </c>
      <c r="AF1432" t="str">
        <f t="shared" si="203"/>
        <v>SI</v>
      </c>
      <c r="AG1432" t="str">
        <f t="shared" si="204"/>
        <v>SI</v>
      </c>
      <c r="AH1432" t="str">
        <f t="shared" si="205"/>
        <v>SI</v>
      </c>
      <c r="AI1432" t="str">
        <f t="shared" si="206"/>
        <v>SI</v>
      </c>
    </row>
    <row r="1433" spans="6:35" ht="15.75" thickBot="1" x14ac:dyDescent="0.3">
      <c r="F1433" s="499">
        <v>11</v>
      </c>
      <c r="G1433" s="499">
        <v>34</v>
      </c>
      <c r="H1433" s="498">
        <f t="shared" si="198"/>
        <v>0</v>
      </c>
      <c r="K1433" s="498">
        <f t="shared" si="199"/>
        <v>0</v>
      </c>
      <c r="N1433" s="498">
        <f t="shared" si="200"/>
        <v>0</v>
      </c>
      <c r="Q1433" s="487">
        <f t="shared" si="201"/>
        <v>11</v>
      </c>
      <c r="W1433">
        <f t="shared" si="202"/>
        <v>11</v>
      </c>
      <c r="Y1433" s="497">
        <v>11</v>
      </c>
      <c r="Z1433" s="497">
        <v>34</v>
      </c>
      <c r="AA1433" s="491">
        <v>0</v>
      </c>
      <c r="AB1433" s="490">
        <v>0</v>
      </c>
      <c r="AC1433" s="489">
        <v>0</v>
      </c>
      <c r="AD1433" s="488">
        <v>11</v>
      </c>
      <c r="AF1433" t="str">
        <f t="shared" si="203"/>
        <v>SI</v>
      </c>
      <c r="AG1433" t="str">
        <f t="shared" si="204"/>
        <v>SI</v>
      </c>
      <c r="AH1433" t="str">
        <f t="shared" si="205"/>
        <v>SI</v>
      </c>
      <c r="AI1433" t="str">
        <f t="shared" si="206"/>
        <v>SI</v>
      </c>
    </row>
    <row r="1434" spans="6:35" ht="15.75" thickBot="1" x14ac:dyDescent="0.3">
      <c r="F1434" s="499">
        <v>12</v>
      </c>
      <c r="G1434" s="499">
        <v>34</v>
      </c>
      <c r="H1434" s="498">
        <f t="shared" si="198"/>
        <v>0</v>
      </c>
      <c r="K1434" s="498">
        <f t="shared" si="199"/>
        <v>0</v>
      </c>
      <c r="N1434" s="498">
        <f t="shared" si="200"/>
        <v>0</v>
      </c>
      <c r="Q1434" s="487">
        <f t="shared" si="201"/>
        <v>12</v>
      </c>
      <c r="W1434">
        <f t="shared" si="202"/>
        <v>12</v>
      </c>
      <c r="Y1434" s="497">
        <v>12</v>
      </c>
      <c r="Z1434" s="497">
        <v>34</v>
      </c>
      <c r="AA1434" s="491">
        <v>0</v>
      </c>
      <c r="AB1434" s="490">
        <v>0</v>
      </c>
      <c r="AC1434" s="489">
        <v>0</v>
      </c>
      <c r="AD1434" s="488">
        <v>12</v>
      </c>
      <c r="AF1434" t="str">
        <f t="shared" si="203"/>
        <v>SI</v>
      </c>
      <c r="AG1434" t="str">
        <f t="shared" si="204"/>
        <v>SI</v>
      </c>
      <c r="AH1434" t="str">
        <f t="shared" si="205"/>
        <v>SI</v>
      </c>
      <c r="AI1434" t="str">
        <f t="shared" si="206"/>
        <v>SI</v>
      </c>
    </row>
    <row r="1435" spans="6:35" ht="15.75" thickBot="1" x14ac:dyDescent="0.3">
      <c r="F1435" s="499">
        <v>13</v>
      </c>
      <c r="G1435" s="499">
        <v>34</v>
      </c>
      <c r="H1435" s="498">
        <f t="shared" si="198"/>
        <v>0</v>
      </c>
      <c r="K1435" s="498">
        <f t="shared" si="199"/>
        <v>0</v>
      </c>
      <c r="N1435" s="498">
        <f t="shared" si="200"/>
        <v>0</v>
      </c>
      <c r="Q1435" s="487">
        <f t="shared" si="201"/>
        <v>13</v>
      </c>
      <c r="W1435">
        <f t="shared" si="202"/>
        <v>13</v>
      </c>
      <c r="Y1435" s="497">
        <v>13</v>
      </c>
      <c r="Z1435" s="497">
        <v>34</v>
      </c>
      <c r="AA1435" s="491">
        <v>0</v>
      </c>
      <c r="AB1435" s="490">
        <v>0</v>
      </c>
      <c r="AC1435" s="489">
        <v>0</v>
      </c>
      <c r="AD1435" s="488">
        <v>13</v>
      </c>
      <c r="AF1435" t="str">
        <f t="shared" si="203"/>
        <v>SI</v>
      </c>
      <c r="AG1435" t="str">
        <f t="shared" si="204"/>
        <v>SI</v>
      </c>
      <c r="AH1435" t="str">
        <f t="shared" si="205"/>
        <v>SI</v>
      </c>
      <c r="AI1435" t="str">
        <f t="shared" si="206"/>
        <v>SI</v>
      </c>
    </row>
    <row r="1436" spans="6:35" ht="15.75" thickBot="1" x14ac:dyDescent="0.3">
      <c r="F1436" s="499">
        <v>14</v>
      </c>
      <c r="G1436" s="499">
        <v>34</v>
      </c>
      <c r="H1436" s="498">
        <f t="shared" si="198"/>
        <v>0</v>
      </c>
      <c r="K1436" s="498">
        <f t="shared" si="199"/>
        <v>0</v>
      </c>
      <c r="N1436" s="498">
        <f t="shared" si="200"/>
        <v>0</v>
      </c>
      <c r="Q1436" s="487">
        <f t="shared" si="201"/>
        <v>14</v>
      </c>
      <c r="W1436">
        <f t="shared" si="202"/>
        <v>14</v>
      </c>
      <c r="Y1436" s="497">
        <v>14</v>
      </c>
      <c r="Z1436" s="497">
        <v>34</v>
      </c>
      <c r="AA1436" s="491">
        <v>0</v>
      </c>
      <c r="AB1436" s="490">
        <v>0</v>
      </c>
      <c r="AC1436" s="489">
        <v>0</v>
      </c>
      <c r="AD1436" s="488">
        <v>14</v>
      </c>
      <c r="AF1436" t="str">
        <f t="shared" si="203"/>
        <v>SI</v>
      </c>
      <c r="AG1436" t="str">
        <f t="shared" si="204"/>
        <v>SI</v>
      </c>
      <c r="AH1436" t="str">
        <f t="shared" si="205"/>
        <v>SI</v>
      </c>
      <c r="AI1436" t="str">
        <f t="shared" si="206"/>
        <v>SI</v>
      </c>
    </row>
    <row r="1437" spans="6:35" ht="15.75" thickBot="1" x14ac:dyDescent="0.3">
      <c r="F1437" s="499">
        <v>15</v>
      </c>
      <c r="G1437" s="499">
        <v>34</v>
      </c>
      <c r="H1437" s="498">
        <f t="shared" si="198"/>
        <v>0</v>
      </c>
      <c r="K1437" s="498">
        <f t="shared" si="199"/>
        <v>0</v>
      </c>
      <c r="N1437" s="498">
        <f t="shared" si="200"/>
        <v>0</v>
      </c>
      <c r="Q1437" s="487">
        <f t="shared" si="201"/>
        <v>15</v>
      </c>
      <c r="W1437">
        <f t="shared" si="202"/>
        <v>15</v>
      </c>
      <c r="Y1437" s="497">
        <v>15</v>
      </c>
      <c r="Z1437" s="497">
        <v>34</v>
      </c>
      <c r="AA1437" s="491">
        <v>0</v>
      </c>
      <c r="AB1437" s="490">
        <v>0</v>
      </c>
      <c r="AC1437" s="489">
        <v>0</v>
      </c>
      <c r="AD1437" s="488">
        <v>15</v>
      </c>
      <c r="AF1437" t="str">
        <f t="shared" si="203"/>
        <v>SI</v>
      </c>
      <c r="AG1437" t="str">
        <f t="shared" si="204"/>
        <v>SI</v>
      </c>
      <c r="AH1437" t="str">
        <f t="shared" si="205"/>
        <v>SI</v>
      </c>
      <c r="AI1437" t="str">
        <f t="shared" si="206"/>
        <v>SI</v>
      </c>
    </row>
    <row r="1438" spans="6:35" ht="15.75" thickBot="1" x14ac:dyDescent="0.3">
      <c r="F1438" s="499">
        <v>16</v>
      </c>
      <c r="G1438" s="499">
        <v>34</v>
      </c>
      <c r="H1438" s="498">
        <f t="shared" si="198"/>
        <v>0</v>
      </c>
      <c r="K1438" s="498">
        <f t="shared" si="199"/>
        <v>0</v>
      </c>
      <c r="N1438" s="498">
        <f t="shared" si="200"/>
        <v>0</v>
      </c>
      <c r="Q1438" s="487">
        <f t="shared" si="201"/>
        <v>16</v>
      </c>
      <c r="W1438">
        <f t="shared" si="202"/>
        <v>16</v>
      </c>
      <c r="Y1438" s="497">
        <v>16</v>
      </c>
      <c r="Z1438" s="497">
        <v>34</v>
      </c>
      <c r="AA1438" s="491">
        <v>0</v>
      </c>
      <c r="AB1438" s="490">
        <v>0</v>
      </c>
      <c r="AC1438" s="489">
        <v>0</v>
      </c>
      <c r="AD1438" s="488">
        <v>16</v>
      </c>
      <c r="AF1438" t="str">
        <f t="shared" si="203"/>
        <v>SI</v>
      </c>
      <c r="AG1438" t="str">
        <f t="shared" si="204"/>
        <v>SI</v>
      </c>
      <c r="AH1438" t="str">
        <f t="shared" si="205"/>
        <v>SI</v>
      </c>
      <c r="AI1438" t="str">
        <f t="shared" si="206"/>
        <v>SI</v>
      </c>
    </row>
    <row r="1439" spans="6:35" ht="15.75" thickBot="1" x14ac:dyDescent="0.3">
      <c r="F1439" s="499">
        <v>17</v>
      </c>
      <c r="G1439" s="499">
        <v>34</v>
      </c>
      <c r="H1439" s="498">
        <f t="shared" si="198"/>
        <v>0</v>
      </c>
      <c r="K1439" s="498">
        <f t="shared" si="199"/>
        <v>0</v>
      </c>
      <c r="N1439" s="498">
        <f t="shared" si="200"/>
        <v>0</v>
      </c>
      <c r="Q1439" s="487">
        <f t="shared" si="201"/>
        <v>17</v>
      </c>
      <c r="W1439">
        <f t="shared" si="202"/>
        <v>17</v>
      </c>
      <c r="Y1439" s="497">
        <v>17</v>
      </c>
      <c r="Z1439" s="497">
        <v>34</v>
      </c>
      <c r="AA1439" s="491">
        <v>0</v>
      </c>
      <c r="AB1439" s="490">
        <v>0</v>
      </c>
      <c r="AC1439" s="489">
        <v>0</v>
      </c>
      <c r="AD1439" s="488">
        <v>17</v>
      </c>
      <c r="AF1439" t="str">
        <f t="shared" si="203"/>
        <v>SI</v>
      </c>
      <c r="AG1439" t="str">
        <f t="shared" si="204"/>
        <v>SI</v>
      </c>
      <c r="AH1439" t="str">
        <f t="shared" si="205"/>
        <v>SI</v>
      </c>
      <c r="AI1439" t="str">
        <f t="shared" si="206"/>
        <v>SI</v>
      </c>
    </row>
    <row r="1440" spans="6:35" ht="15.75" thickBot="1" x14ac:dyDescent="0.3">
      <c r="F1440" s="499">
        <v>18</v>
      </c>
      <c r="G1440" s="499">
        <v>34</v>
      </c>
      <c r="H1440" s="498">
        <f t="shared" si="198"/>
        <v>0</v>
      </c>
      <c r="K1440" s="498">
        <f t="shared" si="199"/>
        <v>0</v>
      </c>
      <c r="N1440" s="498">
        <f t="shared" si="200"/>
        <v>0</v>
      </c>
      <c r="Q1440" s="487">
        <f t="shared" si="201"/>
        <v>18</v>
      </c>
      <c r="W1440">
        <f t="shared" si="202"/>
        <v>18</v>
      </c>
      <c r="Y1440" s="497">
        <v>18</v>
      </c>
      <c r="Z1440" s="497">
        <v>34</v>
      </c>
      <c r="AA1440" s="491">
        <v>0</v>
      </c>
      <c r="AB1440" s="490">
        <v>0</v>
      </c>
      <c r="AC1440" s="489">
        <v>0</v>
      </c>
      <c r="AD1440" s="488">
        <v>18</v>
      </c>
      <c r="AF1440" t="str">
        <f t="shared" si="203"/>
        <v>SI</v>
      </c>
      <c r="AG1440" t="str">
        <f t="shared" si="204"/>
        <v>SI</v>
      </c>
      <c r="AH1440" t="str">
        <f t="shared" si="205"/>
        <v>SI</v>
      </c>
      <c r="AI1440" t="str">
        <f t="shared" si="206"/>
        <v>SI</v>
      </c>
    </row>
    <row r="1441" spans="6:35" ht="15.75" thickBot="1" x14ac:dyDescent="0.3">
      <c r="F1441" s="499">
        <v>19</v>
      </c>
      <c r="G1441" s="499">
        <v>34</v>
      </c>
      <c r="H1441" s="498">
        <f t="shared" si="198"/>
        <v>0</v>
      </c>
      <c r="K1441" s="498">
        <f t="shared" si="199"/>
        <v>0</v>
      </c>
      <c r="N1441" s="498">
        <f t="shared" si="200"/>
        <v>0</v>
      </c>
      <c r="Q1441" s="487">
        <f t="shared" si="201"/>
        <v>19</v>
      </c>
      <c r="W1441">
        <f t="shared" si="202"/>
        <v>19</v>
      </c>
      <c r="Y1441" s="497">
        <v>19</v>
      </c>
      <c r="Z1441" s="497">
        <v>34</v>
      </c>
      <c r="AA1441" s="491">
        <v>0</v>
      </c>
      <c r="AB1441" s="490">
        <v>0</v>
      </c>
      <c r="AC1441" s="489">
        <v>0</v>
      </c>
      <c r="AD1441" s="488">
        <v>19</v>
      </c>
      <c r="AF1441" t="str">
        <f t="shared" si="203"/>
        <v>SI</v>
      </c>
      <c r="AG1441" t="str">
        <f t="shared" si="204"/>
        <v>SI</v>
      </c>
      <c r="AH1441" t="str">
        <f t="shared" si="205"/>
        <v>SI</v>
      </c>
      <c r="AI1441" t="str">
        <f t="shared" si="206"/>
        <v>SI</v>
      </c>
    </row>
    <row r="1442" spans="6:35" ht="15.75" thickBot="1" x14ac:dyDescent="0.3">
      <c r="F1442" s="499">
        <v>20</v>
      </c>
      <c r="G1442" s="499">
        <v>34</v>
      </c>
      <c r="H1442" s="498">
        <f t="shared" si="198"/>
        <v>0</v>
      </c>
      <c r="K1442" s="498">
        <f t="shared" si="199"/>
        <v>0</v>
      </c>
      <c r="N1442" s="498">
        <f t="shared" si="200"/>
        <v>0</v>
      </c>
      <c r="Q1442" s="487">
        <f t="shared" si="201"/>
        <v>20</v>
      </c>
      <c r="W1442">
        <f t="shared" si="202"/>
        <v>20</v>
      </c>
      <c r="Y1442" s="497">
        <v>20</v>
      </c>
      <c r="Z1442" s="497">
        <v>34</v>
      </c>
      <c r="AA1442" s="491">
        <v>0</v>
      </c>
      <c r="AB1442" s="490">
        <v>0</v>
      </c>
      <c r="AC1442" s="489">
        <v>0</v>
      </c>
      <c r="AD1442" s="488">
        <v>20</v>
      </c>
      <c r="AF1442" t="str">
        <f t="shared" si="203"/>
        <v>SI</v>
      </c>
      <c r="AG1442" t="str">
        <f t="shared" si="204"/>
        <v>SI</v>
      </c>
      <c r="AH1442" t="str">
        <f t="shared" si="205"/>
        <v>SI</v>
      </c>
      <c r="AI1442" t="str">
        <f t="shared" si="206"/>
        <v>SI</v>
      </c>
    </row>
    <row r="1443" spans="6:35" ht="15.75" thickBot="1" x14ac:dyDescent="0.3">
      <c r="F1443" s="499">
        <v>21</v>
      </c>
      <c r="G1443" s="499">
        <v>34</v>
      </c>
      <c r="H1443" s="498">
        <f t="shared" si="198"/>
        <v>0</v>
      </c>
      <c r="K1443" s="498">
        <f t="shared" si="199"/>
        <v>0</v>
      </c>
      <c r="N1443" s="498">
        <f t="shared" si="200"/>
        <v>0</v>
      </c>
      <c r="Q1443" s="487">
        <f t="shared" si="201"/>
        <v>21</v>
      </c>
      <c r="W1443">
        <f t="shared" si="202"/>
        <v>21</v>
      </c>
      <c r="Y1443" s="497">
        <v>21</v>
      </c>
      <c r="Z1443" s="497">
        <v>34</v>
      </c>
      <c r="AA1443" s="491">
        <v>0</v>
      </c>
      <c r="AB1443" s="490">
        <v>0</v>
      </c>
      <c r="AC1443" s="489">
        <v>0</v>
      </c>
      <c r="AD1443" s="488">
        <v>21</v>
      </c>
      <c r="AF1443" t="str">
        <f t="shared" si="203"/>
        <v>SI</v>
      </c>
      <c r="AG1443" t="str">
        <f t="shared" si="204"/>
        <v>SI</v>
      </c>
      <c r="AH1443" t="str">
        <f t="shared" si="205"/>
        <v>SI</v>
      </c>
      <c r="AI1443" t="str">
        <f t="shared" si="206"/>
        <v>SI</v>
      </c>
    </row>
    <row r="1444" spans="6:35" ht="15.75" thickBot="1" x14ac:dyDescent="0.3">
      <c r="F1444" s="499">
        <v>22</v>
      </c>
      <c r="G1444" s="499">
        <v>34</v>
      </c>
      <c r="H1444" s="498">
        <f t="shared" si="198"/>
        <v>0</v>
      </c>
      <c r="K1444" s="498">
        <f t="shared" si="199"/>
        <v>0</v>
      </c>
      <c r="N1444" s="498">
        <f t="shared" si="200"/>
        <v>0</v>
      </c>
      <c r="Q1444" s="487">
        <f t="shared" si="201"/>
        <v>22</v>
      </c>
      <c r="W1444">
        <f t="shared" si="202"/>
        <v>22</v>
      </c>
      <c r="Y1444" s="497">
        <v>22</v>
      </c>
      <c r="Z1444" s="497">
        <v>34</v>
      </c>
      <c r="AA1444" s="491">
        <v>0</v>
      </c>
      <c r="AB1444" s="490">
        <v>0</v>
      </c>
      <c r="AC1444" s="489">
        <v>0</v>
      </c>
      <c r="AD1444" s="488">
        <v>22</v>
      </c>
      <c r="AF1444" t="str">
        <f t="shared" si="203"/>
        <v>SI</v>
      </c>
      <c r="AG1444" t="str">
        <f t="shared" si="204"/>
        <v>SI</v>
      </c>
      <c r="AH1444" t="str">
        <f t="shared" si="205"/>
        <v>SI</v>
      </c>
      <c r="AI1444" t="str">
        <f t="shared" si="206"/>
        <v>SI</v>
      </c>
    </row>
    <row r="1445" spans="6:35" ht="15.75" thickBot="1" x14ac:dyDescent="0.3">
      <c r="F1445" s="499">
        <v>23</v>
      </c>
      <c r="G1445" s="499">
        <v>33</v>
      </c>
      <c r="H1445" s="498">
        <f t="shared" si="198"/>
        <v>0</v>
      </c>
      <c r="K1445" s="498">
        <f t="shared" si="199"/>
        <v>0</v>
      </c>
      <c r="N1445" s="498">
        <f t="shared" si="200"/>
        <v>0</v>
      </c>
      <c r="Q1445" s="487">
        <f t="shared" si="201"/>
        <v>23</v>
      </c>
      <c r="W1445">
        <f t="shared" si="202"/>
        <v>23</v>
      </c>
      <c r="Y1445" s="497">
        <v>23</v>
      </c>
      <c r="Z1445" s="497">
        <v>33</v>
      </c>
      <c r="AA1445" s="491">
        <v>0</v>
      </c>
      <c r="AB1445" s="490">
        <v>0</v>
      </c>
      <c r="AC1445" s="489">
        <v>0</v>
      </c>
      <c r="AD1445" s="488">
        <v>23</v>
      </c>
      <c r="AF1445" t="str">
        <f t="shared" si="203"/>
        <v>SI</v>
      </c>
      <c r="AG1445" t="str">
        <f t="shared" si="204"/>
        <v>SI</v>
      </c>
      <c r="AH1445" t="str">
        <f t="shared" si="205"/>
        <v>SI</v>
      </c>
      <c r="AI1445" t="str">
        <f t="shared" si="206"/>
        <v>SI</v>
      </c>
    </row>
    <row r="1446" spans="6:35" ht="15.75" thickBot="1" x14ac:dyDescent="0.3">
      <c r="F1446" s="499">
        <v>24</v>
      </c>
      <c r="G1446" s="499">
        <v>33</v>
      </c>
      <c r="H1446" s="498">
        <f t="shared" si="198"/>
        <v>0</v>
      </c>
      <c r="K1446" s="498">
        <f t="shared" si="199"/>
        <v>0</v>
      </c>
      <c r="N1446" s="498">
        <f t="shared" si="200"/>
        <v>0</v>
      </c>
      <c r="Q1446" s="487">
        <f t="shared" si="201"/>
        <v>24</v>
      </c>
      <c r="W1446">
        <f t="shared" si="202"/>
        <v>24</v>
      </c>
      <c r="Y1446" s="497">
        <v>24</v>
      </c>
      <c r="Z1446" s="497">
        <v>33</v>
      </c>
      <c r="AA1446" s="491">
        <v>0</v>
      </c>
      <c r="AB1446" s="490">
        <v>0</v>
      </c>
      <c r="AC1446" s="489">
        <v>0</v>
      </c>
      <c r="AD1446" s="488">
        <v>24</v>
      </c>
      <c r="AF1446" t="str">
        <f t="shared" si="203"/>
        <v>SI</v>
      </c>
      <c r="AG1446" t="str">
        <f t="shared" si="204"/>
        <v>SI</v>
      </c>
      <c r="AH1446" t="str">
        <f t="shared" si="205"/>
        <v>SI</v>
      </c>
      <c r="AI1446" t="str">
        <f t="shared" si="206"/>
        <v>SI</v>
      </c>
    </row>
    <row r="1447" spans="6:35" ht="15.75" thickBot="1" x14ac:dyDescent="0.3">
      <c r="F1447" s="499">
        <v>25</v>
      </c>
      <c r="G1447" s="499">
        <v>33</v>
      </c>
      <c r="H1447" s="498">
        <f t="shared" si="198"/>
        <v>0</v>
      </c>
      <c r="K1447" s="498">
        <f t="shared" si="199"/>
        <v>0</v>
      </c>
      <c r="N1447" s="498">
        <f t="shared" si="200"/>
        <v>0</v>
      </c>
      <c r="Q1447" s="487">
        <f t="shared" si="201"/>
        <v>25</v>
      </c>
      <c r="W1447">
        <f t="shared" si="202"/>
        <v>25</v>
      </c>
      <c r="Y1447" s="497">
        <v>25</v>
      </c>
      <c r="Z1447" s="497">
        <v>33</v>
      </c>
      <c r="AA1447" s="491">
        <v>0</v>
      </c>
      <c r="AB1447" s="490">
        <v>0</v>
      </c>
      <c r="AC1447" s="489">
        <v>0</v>
      </c>
      <c r="AD1447" s="488">
        <v>25</v>
      </c>
      <c r="AF1447" t="str">
        <f t="shared" si="203"/>
        <v>SI</v>
      </c>
      <c r="AG1447" t="str">
        <f t="shared" si="204"/>
        <v>SI</v>
      </c>
      <c r="AH1447" t="str">
        <f t="shared" si="205"/>
        <v>SI</v>
      </c>
      <c r="AI1447" t="str">
        <f t="shared" si="206"/>
        <v>SI</v>
      </c>
    </row>
    <row r="1448" spans="6:35" ht="15.75" thickBot="1" x14ac:dyDescent="0.3">
      <c r="F1448" s="499">
        <v>26</v>
      </c>
      <c r="G1448" s="499">
        <v>33</v>
      </c>
      <c r="H1448" s="498">
        <f t="shared" si="198"/>
        <v>0</v>
      </c>
      <c r="K1448" s="498">
        <f t="shared" si="199"/>
        <v>0</v>
      </c>
      <c r="N1448" s="498">
        <f t="shared" si="200"/>
        <v>0</v>
      </c>
      <c r="Q1448" s="487">
        <f t="shared" si="201"/>
        <v>26</v>
      </c>
      <c r="W1448">
        <f t="shared" si="202"/>
        <v>26</v>
      </c>
      <c r="Y1448" s="497">
        <v>26</v>
      </c>
      <c r="Z1448" s="497">
        <v>33</v>
      </c>
      <c r="AA1448" s="491">
        <v>0</v>
      </c>
      <c r="AB1448" s="490">
        <v>0</v>
      </c>
      <c r="AC1448" s="489">
        <v>0</v>
      </c>
      <c r="AD1448" s="488">
        <v>26</v>
      </c>
      <c r="AF1448" t="str">
        <f t="shared" si="203"/>
        <v>SI</v>
      </c>
      <c r="AG1448" t="str">
        <f t="shared" si="204"/>
        <v>SI</v>
      </c>
      <c r="AH1448" t="str">
        <f t="shared" si="205"/>
        <v>SI</v>
      </c>
      <c r="AI1448" t="str">
        <f t="shared" si="206"/>
        <v>SI</v>
      </c>
    </row>
    <row r="1449" spans="6:35" ht="15.75" thickBot="1" x14ac:dyDescent="0.3">
      <c r="F1449" s="499">
        <v>27</v>
      </c>
      <c r="G1449" s="499">
        <v>33</v>
      </c>
      <c r="H1449" s="498">
        <f t="shared" si="198"/>
        <v>0</v>
      </c>
      <c r="K1449" s="498">
        <f t="shared" si="199"/>
        <v>0</v>
      </c>
      <c r="N1449" s="498">
        <f t="shared" si="200"/>
        <v>0</v>
      </c>
      <c r="Q1449" s="487">
        <f t="shared" si="201"/>
        <v>27</v>
      </c>
      <c r="W1449">
        <f t="shared" si="202"/>
        <v>27</v>
      </c>
      <c r="Y1449" s="497">
        <v>27</v>
      </c>
      <c r="Z1449" s="497">
        <v>33</v>
      </c>
      <c r="AA1449" s="491">
        <v>0</v>
      </c>
      <c r="AB1449" s="490">
        <v>0</v>
      </c>
      <c r="AC1449" s="489">
        <v>0</v>
      </c>
      <c r="AD1449" s="488">
        <v>27</v>
      </c>
      <c r="AF1449" t="str">
        <f t="shared" si="203"/>
        <v>SI</v>
      </c>
      <c r="AG1449" t="str">
        <f t="shared" si="204"/>
        <v>SI</v>
      </c>
      <c r="AH1449" t="str">
        <f t="shared" si="205"/>
        <v>SI</v>
      </c>
      <c r="AI1449" t="str">
        <f t="shared" si="206"/>
        <v>SI</v>
      </c>
    </row>
    <row r="1450" spans="6:35" ht="15.75" thickBot="1" x14ac:dyDescent="0.3">
      <c r="F1450" s="499">
        <v>28</v>
      </c>
      <c r="G1450" s="499">
        <v>33</v>
      </c>
      <c r="H1450" s="498">
        <f t="shared" si="198"/>
        <v>0</v>
      </c>
      <c r="K1450" s="498">
        <f t="shared" si="199"/>
        <v>0</v>
      </c>
      <c r="N1450" s="498">
        <f t="shared" si="200"/>
        <v>0</v>
      </c>
      <c r="Q1450" s="487">
        <f t="shared" si="201"/>
        <v>28</v>
      </c>
      <c r="W1450">
        <f t="shared" si="202"/>
        <v>28</v>
      </c>
      <c r="Y1450" s="497">
        <v>28</v>
      </c>
      <c r="Z1450" s="497">
        <v>33</v>
      </c>
      <c r="AA1450" s="491">
        <v>0</v>
      </c>
      <c r="AB1450" s="490">
        <v>0</v>
      </c>
      <c r="AC1450" s="489">
        <v>0</v>
      </c>
      <c r="AD1450" s="488">
        <v>28</v>
      </c>
      <c r="AF1450" t="str">
        <f t="shared" si="203"/>
        <v>SI</v>
      </c>
      <c r="AG1450" t="str">
        <f t="shared" si="204"/>
        <v>SI</v>
      </c>
      <c r="AH1450" t="str">
        <f t="shared" si="205"/>
        <v>SI</v>
      </c>
      <c r="AI1450" t="str">
        <f t="shared" si="206"/>
        <v>SI</v>
      </c>
    </row>
    <row r="1451" spans="6:35" ht="15.75" thickBot="1" x14ac:dyDescent="0.3">
      <c r="F1451" s="499">
        <v>29</v>
      </c>
      <c r="G1451" s="499">
        <v>33</v>
      </c>
      <c r="H1451" s="498">
        <f t="shared" si="198"/>
        <v>0</v>
      </c>
      <c r="K1451" s="498">
        <f t="shared" si="199"/>
        <v>0</v>
      </c>
      <c r="N1451" s="498">
        <f t="shared" si="200"/>
        <v>0</v>
      </c>
      <c r="Q1451" s="487">
        <f t="shared" si="201"/>
        <v>29</v>
      </c>
      <c r="W1451">
        <f t="shared" si="202"/>
        <v>29</v>
      </c>
      <c r="Y1451" s="497">
        <v>29</v>
      </c>
      <c r="Z1451" s="497">
        <v>33</v>
      </c>
      <c r="AA1451" s="491">
        <v>0</v>
      </c>
      <c r="AB1451" s="490">
        <v>0</v>
      </c>
      <c r="AC1451" s="489">
        <v>0</v>
      </c>
      <c r="AD1451" s="488">
        <v>29</v>
      </c>
      <c r="AF1451" t="str">
        <f t="shared" si="203"/>
        <v>SI</v>
      </c>
      <c r="AG1451" t="str">
        <f t="shared" si="204"/>
        <v>SI</v>
      </c>
      <c r="AH1451" t="str">
        <f t="shared" si="205"/>
        <v>SI</v>
      </c>
      <c r="AI1451" t="str">
        <f t="shared" si="206"/>
        <v>SI</v>
      </c>
    </row>
    <row r="1452" spans="6:35" ht="15.75" thickBot="1" x14ac:dyDescent="0.3">
      <c r="F1452" s="499">
        <v>30</v>
      </c>
      <c r="G1452" s="499">
        <v>33</v>
      </c>
      <c r="H1452" s="498">
        <f t="shared" si="198"/>
        <v>0</v>
      </c>
      <c r="K1452" s="498">
        <f t="shared" si="199"/>
        <v>0</v>
      </c>
      <c r="N1452" s="498">
        <f t="shared" si="200"/>
        <v>0</v>
      </c>
      <c r="Q1452" s="487">
        <f t="shared" si="201"/>
        <v>30</v>
      </c>
      <c r="W1452">
        <f t="shared" si="202"/>
        <v>30</v>
      </c>
      <c r="Y1452" s="497">
        <v>30</v>
      </c>
      <c r="Z1452" s="497">
        <v>33</v>
      </c>
      <c r="AA1452" s="491">
        <v>0</v>
      </c>
      <c r="AB1452" s="490">
        <v>0</v>
      </c>
      <c r="AC1452" s="489">
        <v>0</v>
      </c>
      <c r="AD1452" s="488">
        <v>30</v>
      </c>
      <c r="AF1452" t="str">
        <f t="shared" si="203"/>
        <v>SI</v>
      </c>
      <c r="AG1452" t="str">
        <f t="shared" si="204"/>
        <v>SI</v>
      </c>
      <c r="AH1452" t="str">
        <f t="shared" si="205"/>
        <v>SI</v>
      </c>
      <c r="AI1452" t="str">
        <f t="shared" si="206"/>
        <v>SI</v>
      </c>
    </row>
    <row r="1453" spans="6:35" ht="15.75" thickBot="1" x14ac:dyDescent="0.3">
      <c r="F1453" s="499">
        <v>31</v>
      </c>
      <c r="G1453" s="499">
        <v>33</v>
      </c>
      <c r="H1453" s="498">
        <f t="shared" si="198"/>
        <v>0</v>
      </c>
      <c r="K1453" s="498">
        <f t="shared" si="199"/>
        <v>0</v>
      </c>
      <c r="N1453" s="498">
        <f t="shared" si="200"/>
        <v>0</v>
      </c>
      <c r="Q1453" s="487">
        <f t="shared" si="201"/>
        <v>30</v>
      </c>
      <c r="W1453">
        <f t="shared" si="202"/>
        <v>30</v>
      </c>
      <c r="Y1453" s="497">
        <v>31</v>
      </c>
      <c r="Z1453" s="497">
        <v>33</v>
      </c>
      <c r="AA1453" s="491">
        <v>0</v>
      </c>
      <c r="AB1453" s="490">
        <v>0</v>
      </c>
      <c r="AC1453" s="489">
        <v>0</v>
      </c>
      <c r="AD1453" s="488">
        <v>31</v>
      </c>
      <c r="AF1453" t="str">
        <f t="shared" si="203"/>
        <v>SI</v>
      </c>
      <c r="AG1453" t="str">
        <f t="shared" si="204"/>
        <v>SI</v>
      </c>
      <c r="AH1453" t="str">
        <f t="shared" si="205"/>
        <v>SI</v>
      </c>
      <c r="AI1453" t="str">
        <f t="shared" si="206"/>
        <v>NO</v>
      </c>
    </row>
    <row r="1454" spans="6:35" ht="15.75" thickBot="1" x14ac:dyDescent="0.3">
      <c r="F1454" s="499">
        <v>32</v>
      </c>
      <c r="G1454" s="499">
        <v>33</v>
      </c>
      <c r="H1454" s="498">
        <f t="shared" si="198"/>
        <v>0</v>
      </c>
      <c r="K1454" s="498">
        <f t="shared" si="199"/>
        <v>0</v>
      </c>
      <c r="N1454" s="498">
        <f t="shared" si="200"/>
        <v>0</v>
      </c>
      <c r="Q1454" s="487">
        <f t="shared" si="201"/>
        <v>30</v>
      </c>
      <c r="W1454">
        <f t="shared" si="202"/>
        <v>30</v>
      </c>
      <c r="Y1454" s="497">
        <v>32</v>
      </c>
      <c r="Z1454" s="497">
        <v>33</v>
      </c>
      <c r="AA1454" s="491">
        <v>0</v>
      </c>
      <c r="AB1454" s="490">
        <v>0</v>
      </c>
      <c r="AC1454" s="489">
        <v>0</v>
      </c>
      <c r="AD1454" s="488">
        <v>32</v>
      </c>
      <c r="AF1454" t="str">
        <f t="shared" si="203"/>
        <v>SI</v>
      </c>
      <c r="AG1454" t="str">
        <f t="shared" si="204"/>
        <v>SI</v>
      </c>
      <c r="AH1454" t="str">
        <f t="shared" si="205"/>
        <v>SI</v>
      </c>
      <c r="AI1454" t="str">
        <f t="shared" si="206"/>
        <v>NO</v>
      </c>
    </row>
    <row r="1455" spans="6:35" ht="15.75" thickBot="1" x14ac:dyDescent="0.3">
      <c r="F1455" s="499">
        <v>33</v>
      </c>
      <c r="G1455" s="499">
        <v>33</v>
      </c>
      <c r="H1455" s="498">
        <f t="shared" si="198"/>
        <v>0</v>
      </c>
      <c r="K1455" s="498">
        <f t="shared" si="199"/>
        <v>0</v>
      </c>
      <c r="N1455" s="498">
        <f t="shared" si="200"/>
        <v>0</v>
      </c>
      <c r="Q1455" s="487">
        <f t="shared" si="201"/>
        <v>30</v>
      </c>
      <c r="W1455">
        <f t="shared" si="202"/>
        <v>30</v>
      </c>
      <c r="Y1455" s="497">
        <v>33</v>
      </c>
      <c r="Z1455" s="497">
        <v>33</v>
      </c>
      <c r="AA1455" s="491">
        <v>0</v>
      </c>
      <c r="AB1455" s="490">
        <v>0</v>
      </c>
      <c r="AC1455" s="489">
        <v>0</v>
      </c>
      <c r="AD1455" s="488">
        <v>33</v>
      </c>
      <c r="AF1455" t="str">
        <f t="shared" si="203"/>
        <v>SI</v>
      </c>
      <c r="AG1455" t="str">
        <f t="shared" si="204"/>
        <v>SI</v>
      </c>
      <c r="AH1455" t="str">
        <f t="shared" si="205"/>
        <v>SI</v>
      </c>
      <c r="AI1455" t="str">
        <f t="shared" si="206"/>
        <v>NO</v>
      </c>
    </row>
    <row r="1456" spans="6:35" ht="15.75" thickBot="1" x14ac:dyDescent="0.3">
      <c r="F1456" s="499">
        <v>34</v>
      </c>
      <c r="G1456" s="499">
        <v>33</v>
      </c>
      <c r="H1456" s="498">
        <f t="shared" si="198"/>
        <v>0</v>
      </c>
      <c r="K1456" s="498">
        <f t="shared" si="199"/>
        <v>0</v>
      </c>
      <c r="N1456" s="498">
        <f t="shared" si="200"/>
        <v>0</v>
      </c>
      <c r="Q1456" s="487">
        <f t="shared" si="201"/>
        <v>30</v>
      </c>
      <c r="W1456">
        <f t="shared" si="202"/>
        <v>30</v>
      </c>
      <c r="Y1456" s="497">
        <v>34</v>
      </c>
      <c r="Z1456" s="497">
        <v>33</v>
      </c>
      <c r="AA1456" s="491">
        <v>0</v>
      </c>
      <c r="AB1456" s="490">
        <v>0</v>
      </c>
      <c r="AC1456" s="489">
        <v>0</v>
      </c>
      <c r="AD1456" s="488">
        <v>34</v>
      </c>
      <c r="AF1456" t="str">
        <f t="shared" si="203"/>
        <v>SI</v>
      </c>
      <c r="AG1456" t="str">
        <f t="shared" si="204"/>
        <v>SI</v>
      </c>
      <c r="AH1456" t="str">
        <f t="shared" si="205"/>
        <v>SI</v>
      </c>
      <c r="AI1456" t="str">
        <f t="shared" si="206"/>
        <v>NO</v>
      </c>
    </row>
    <row r="1457" spans="6:35" ht="15.75" thickBot="1" x14ac:dyDescent="0.3">
      <c r="F1457" s="499">
        <v>35</v>
      </c>
      <c r="G1457" s="499">
        <v>33</v>
      </c>
      <c r="H1457" s="498">
        <f t="shared" si="198"/>
        <v>0</v>
      </c>
      <c r="K1457" s="498">
        <f t="shared" si="199"/>
        <v>0</v>
      </c>
      <c r="N1457" s="498">
        <f t="shared" si="200"/>
        <v>0</v>
      </c>
      <c r="Q1457" s="487">
        <f t="shared" si="201"/>
        <v>30</v>
      </c>
      <c r="W1457">
        <f t="shared" si="202"/>
        <v>30</v>
      </c>
      <c r="Y1457" s="497">
        <v>35</v>
      </c>
      <c r="Z1457" s="497">
        <v>33</v>
      </c>
      <c r="AA1457" s="491">
        <v>0</v>
      </c>
      <c r="AB1457" s="490">
        <v>0</v>
      </c>
      <c r="AC1457" s="489">
        <v>0</v>
      </c>
      <c r="AD1457" s="488">
        <v>35</v>
      </c>
      <c r="AF1457" t="str">
        <f t="shared" si="203"/>
        <v>SI</v>
      </c>
      <c r="AG1457" t="str">
        <f t="shared" si="204"/>
        <v>SI</v>
      </c>
      <c r="AH1457" t="str">
        <f t="shared" si="205"/>
        <v>SI</v>
      </c>
      <c r="AI1457" t="str">
        <f t="shared" si="206"/>
        <v>NO</v>
      </c>
    </row>
    <row r="1458" spans="6:35" ht="15.75" thickBot="1" x14ac:dyDescent="0.3">
      <c r="F1458" s="496">
        <v>36</v>
      </c>
      <c r="G1458" s="496">
        <v>33</v>
      </c>
      <c r="H1458" s="495">
        <f t="shared" si="198"/>
        <v>0</v>
      </c>
      <c r="I1458" s="494"/>
      <c r="J1458" s="494"/>
      <c r="K1458" s="495">
        <f t="shared" si="199"/>
        <v>0</v>
      </c>
      <c r="L1458" s="494"/>
      <c r="M1458" s="494"/>
      <c r="N1458" s="495">
        <f t="shared" si="200"/>
        <v>0</v>
      </c>
      <c r="O1458" s="494"/>
      <c r="P1458" s="494"/>
      <c r="Q1458" s="493">
        <f t="shared" si="201"/>
        <v>30</v>
      </c>
      <c r="W1458">
        <f t="shared" si="202"/>
        <v>30</v>
      </c>
      <c r="Y1458" s="497">
        <v>36</v>
      </c>
      <c r="Z1458" s="497">
        <v>33</v>
      </c>
      <c r="AA1458" s="491">
        <v>0</v>
      </c>
      <c r="AB1458" s="490">
        <v>0</v>
      </c>
      <c r="AC1458" s="489">
        <v>0</v>
      </c>
      <c r="AD1458" s="488">
        <v>36</v>
      </c>
      <c r="AF1458" t="str">
        <f t="shared" si="203"/>
        <v>SI</v>
      </c>
      <c r="AG1458" t="str">
        <f t="shared" si="204"/>
        <v>SI</v>
      </c>
      <c r="AH1458" t="str">
        <f t="shared" si="205"/>
        <v>SI</v>
      </c>
      <c r="AI1458" t="str">
        <f t="shared" si="206"/>
        <v>NO</v>
      </c>
    </row>
    <row r="1459" spans="6:35" ht="16.5" thickTop="1" thickBot="1" x14ac:dyDescent="0.3">
      <c r="F1459" s="499">
        <v>0</v>
      </c>
      <c r="G1459" s="499">
        <v>35</v>
      </c>
      <c r="H1459" s="498">
        <f t="shared" si="198"/>
        <v>0</v>
      </c>
      <c r="K1459" s="498">
        <f t="shared" si="199"/>
        <v>0</v>
      </c>
      <c r="N1459" s="498">
        <f t="shared" si="200"/>
        <v>0</v>
      </c>
      <c r="Q1459" s="487">
        <f t="shared" si="201"/>
        <v>0</v>
      </c>
      <c r="W1459">
        <f t="shared" si="202"/>
        <v>0</v>
      </c>
      <c r="Y1459" s="497">
        <v>0</v>
      </c>
      <c r="Z1459" s="497">
        <v>35</v>
      </c>
      <c r="AA1459" s="491">
        <v>0</v>
      </c>
      <c r="AB1459" s="490">
        <v>0</v>
      </c>
      <c r="AC1459" s="489">
        <v>0</v>
      </c>
      <c r="AD1459" s="488">
        <v>0</v>
      </c>
      <c r="AF1459" t="str">
        <f t="shared" si="203"/>
        <v>SI</v>
      </c>
      <c r="AG1459" t="str">
        <f t="shared" si="204"/>
        <v>SI</v>
      </c>
      <c r="AH1459" t="str">
        <f t="shared" si="205"/>
        <v>SI</v>
      </c>
      <c r="AI1459" t="str">
        <f t="shared" si="206"/>
        <v>SI</v>
      </c>
    </row>
    <row r="1460" spans="6:35" ht="15.75" thickBot="1" x14ac:dyDescent="0.3">
      <c r="F1460" s="499">
        <v>1</v>
      </c>
      <c r="G1460" s="499">
        <v>35</v>
      </c>
      <c r="H1460" s="498">
        <f t="shared" si="198"/>
        <v>0</v>
      </c>
      <c r="K1460" s="498">
        <f t="shared" si="199"/>
        <v>0</v>
      </c>
      <c r="N1460" s="498">
        <f t="shared" si="200"/>
        <v>0</v>
      </c>
      <c r="Q1460" s="487">
        <f t="shared" si="201"/>
        <v>1</v>
      </c>
      <c r="W1460">
        <f t="shared" si="202"/>
        <v>1</v>
      </c>
      <c r="Y1460" s="497">
        <v>1</v>
      </c>
      <c r="Z1460" s="497">
        <v>35</v>
      </c>
      <c r="AA1460" s="491">
        <v>0</v>
      </c>
      <c r="AB1460" s="490">
        <v>1</v>
      </c>
      <c r="AC1460" s="489">
        <v>0</v>
      </c>
      <c r="AD1460" s="488">
        <v>0</v>
      </c>
      <c r="AF1460" t="str">
        <f t="shared" si="203"/>
        <v>SI</v>
      </c>
      <c r="AG1460" t="str">
        <f t="shared" si="204"/>
        <v>NO</v>
      </c>
      <c r="AH1460" t="str">
        <f t="shared" si="205"/>
        <v>SI</v>
      </c>
      <c r="AI1460" t="str">
        <f t="shared" si="206"/>
        <v>NO</v>
      </c>
    </row>
    <row r="1461" spans="6:35" ht="15.75" thickBot="1" x14ac:dyDescent="0.3">
      <c r="F1461" s="499">
        <v>2</v>
      </c>
      <c r="G1461" s="499">
        <v>35</v>
      </c>
      <c r="H1461" s="498">
        <f t="shared" si="198"/>
        <v>0</v>
      </c>
      <c r="K1461" s="498">
        <f t="shared" si="199"/>
        <v>0</v>
      </c>
      <c r="N1461" s="498">
        <f t="shared" si="200"/>
        <v>0</v>
      </c>
      <c r="Q1461" s="487">
        <f t="shared" si="201"/>
        <v>2</v>
      </c>
      <c r="W1461">
        <f t="shared" si="202"/>
        <v>2</v>
      </c>
      <c r="Y1461" s="497">
        <v>2</v>
      </c>
      <c r="Z1461" s="497">
        <v>35</v>
      </c>
      <c r="AA1461" s="491">
        <v>0</v>
      </c>
      <c r="AB1461" s="490">
        <v>2</v>
      </c>
      <c r="AC1461" s="489">
        <v>0</v>
      </c>
      <c r="AD1461" s="488">
        <v>0</v>
      </c>
      <c r="AF1461" t="str">
        <f t="shared" si="203"/>
        <v>SI</v>
      </c>
      <c r="AG1461" t="str">
        <f t="shared" si="204"/>
        <v>NO</v>
      </c>
      <c r="AH1461" t="str">
        <f t="shared" si="205"/>
        <v>SI</v>
      </c>
      <c r="AI1461" t="str">
        <f t="shared" si="206"/>
        <v>NO</v>
      </c>
    </row>
    <row r="1462" spans="6:35" ht="15.75" thickBot="1" x14ac:dyDescent="0.3">
      <c r="F1462" s="499">
        <v>3</v>
      </c>
      <c r="G1462" s="499">
        <v>35</v>
      </c>
      <c r="H1462" s="498">
        <f t="shared" si="198"/>
        <v>0</v>
      </c>
      <c r="K1462" s="498">
        <f t="shared" si="199"/>
        <v>0</v>
      </c>
      <c r="N1462" s="498">
        <f t="shared" si="200"/>
        <v>0</v>
      </c>
      <c r="Q1462" s="487">
        <f t="shared" si="201"/>
        <v>3</v>
      </c>
      <c r="W1462">
        <f t="shared" si="202"/>
        <v>3</v>
      </c>
      <c r="Y1462" s="497">
        <v>3</v>
      </c>
      <c r="Z1462" s="497">
        <v>35</v>
      </c>
      <c r="AA1462" s="491">
        <v>0</v>
      </c>
      <c r="AB1462" s="490">
        <v>3</v>
      </c>
      <c r="AC1462" s="489">
        <v>0</v>
      </c>
      <c r="AD1462" s="488">
        <v>0</v>
      </c>
      <c r="AF1462" t="str">
        <f t="shared" si="203"/>
        <v>SI</v>
      </c>
      <c r="AG1462" t="str">
        <f t="shared" si="204"/>
        <v>NO</v>
      </c>
      <c r="AH1462" t="str">
        <f t="shared" si="205"/>
        <v>SI</v>
      </c>
      <c r="AI1462" t="str">
        <f t="shared" si="206"/>
        <v>NO</v>
      </c>
    </row>
    <row r="1463" spans="6:35" ht="15.75" thickBot="1" x14ac:dyDescent="0.3">
      <c r="F1463" s="499">
        <v>4</v>
      </c>
      <c r="G1463" s="499">
        <v>35</v>
      </c>
      <c r="H1463" s="498">
        <f t="shared" si="198"/>
        <v>0</v>
      </c>
      <c r="K1463" s="498">
        <f t="shared" si="199"/>
        <v>0</v>
      </c>
      <c r="N1463" s="498">
        <f t="shared" si="200"/>
        <v>0</v>
      </c>
      <c r="Q1463" s="487">
        <f t="shared" si="201"/>
        <v>4</v>
      </c>
      <c r="W1463">
        <f t="shared" si="202"/>
        <v>4</v>
      </c>
      <c r="Y1463" s="497">
        <v>4</v>
      </c>
      <c r="Z1463" s="497">
        <v>35</v>
      </c>
      <c r="AA1463" s="491">
        <v>0</v>
      </c>
      <c r="AB1463" s="490">
        <v>0</v>
      </c>
      <c r="AC1463" s="489">
        <v>0</v>
      </c>
      <c r="AD1463" s="488">
        <v>4</v>
      </c>
      <c r="AF1463" t="str">
        <f t="shared" si="203"/>
        <v>SI</v>
      </c>
      <c r="AG1463" t="str">
        <f t="shared" si="204"/>
        <v>SI</v>
      </c>
      <c r="AH1463" t="str">
        <f t="shared" si="205"/>
        <v>SI</v>
      </c>
      <c r="AI1463" t="str">
        <f t="shared" si="206"/>
        <v>SI</v>
      </c>
    </row>
    <row r="1464" spans="6:35" ht="15.75" thickBot="1" x14ac:dyDescent="0.3">
      <c r="F1464" s="499">
        <v>5</v>
      </c>
      <c r="G1464" s="499">
        <v>35</v>
      </c>
      <c r="H1464" s="498">
        <f t="shared" si="198"/>
        <v>0</v>
      </c>
      <c r="K1464" s="498">
        <f t="shared" si="199"/>
        <v>0</v>
      </c>
      <c r="N1464" s="498">
        <f t="shared" si="200"/>
        <v>0</v>
      </c>
      <c r="Q1464" s="487">
        <f t="shared" si="201"/>
        <v>5</v>
      </c>
      <c r="W1464">
        <f t="shared" si="202"/>
        <v>5</v>
      </c>
      <c r="Y1464" s="497">
        <v>5</v>
      </c>
      <c r="Z1464" s="497">
        <v>35</v>
      </c>
      <c r="AA1464" s="491">
        <v>0</v>
      </c>
      <c r="AB1464" s="490">
        <v>0</v>
      </c>
      <c r="AC1464" s="489">
        <v>0</v>
      </c>
      <c r="AD1464" s="488">
        <v>5</v>
      </c>
      <c r="AF1464" t="str">
        <f t="shared" si="203"/>
        <v>SI</v>
      </c>
      <c r="AG1464" t="str">
        <f t="shared" si="204"/>
        <v>SI</v>
      </c>
      <c r="AH1464" t="str">
        <f t="shared" si="205"/>
        <v>SI</v>
      </c>
      <c r="AI1464" t="str">
        <f t="shared" si="206"/>
        <v>SI</v>
      </c>
    </row>
    <row r="1465" spans="6:35" ht="15.75" thickBot="1" x14ac:dyDescent="0.3">
      <c r="F1465" s="499">
        <v>6</v>
      </c>
      <c r="G1465" s="499">
        <v>35</v>
      </c>
      <c r="H1465" s="498">
        <f t="shared" si="198"/>
        <v>0</v>
      </c>
      <c r="K1465" s="498">
        <f t="shared" si="199"/>
        <v>0</v>
      </c>
      <c r="N1465" s="498">
        <f t="shared" si="200"/>
        <v>0</v>
      </c>
      <c r="Q1465" s="487">
        <f t="shared" si="201"/>
        <v>6</v>
      </c>
      <c r="W1465">
        <f t="shared" si="202"/>
        <v>6</v>
      </c>
      <c r="Y1465" s="497">
        <v>6</v>
      </c>
      <c r="Z1465" s="497">
        <v>35</v>
      </c>
      <c r="AA1465" s="491">
        <v>0</v>
      </c>
      <c r="AB1465" s="490">
        <v>0</v>
      </c>
      <c r="AC1465" s="489">
        <v>0</v>
      </c>
      <c r="AD1465" s="488">
        <v>6</v>
      </c>
      <c r="AF1465" t="str">
        <f t="shared" si="203"/>
        <v>SI</v>
      </c>
      <c r="AG1465" t="str">
        <f t="shared" si="204"/>
        <v>SI</v>
      </c>
      <c r="AH1465" t="str">
        <f t="shared" si="205"/>
        <v>SI</v>
      </c>
      <c r="AI1465" t="str">
        <f t="shared" si="206"/>
        <v>SI</v>
      </c>
    </row>
    <row r="1466" spans="6:35" ht="15.75" thickBot="1" x14ac:dyDescent="0.3">
      <c r="F1466" s="499">
        <v>7</v>
      </c>
      <c r="G1466" s="499">
        <v>35</v>
      </c>
      <c r="H1466" s="498">
        <f t="shared" si="198"/>
        <v>0</v>
      </c>
      <c r="K1466" s="498">
        <f t="shared" si="199"/>
        <v>0</v>
      </c>
      <c r="N1466" s="498">
        <f t="shared" si="200"/>
        <v>0</v>
      </c>
      <c r="Q1466" s="487">
        <f t="shared" si="201"/>
        <v>7</v>
      </c>
      <c r="W1466">
        <f t="shared" si="202"/>
        <v>7</v>
      </c>
      <c r="Y1466" s="497">
        <v>7</v>
      </c>
      <c r="Z1466" s="497">
        <v>35</v>
      </c>
      <c r="AA1466" s="491">
        <v>0</v>
      </c>
      <c r="AB1466" s="490">
        <v>0</v>
      </c>
      <c r="AC1466" s="489">
        <v>0</v>
      </c>
      <c r="AD1466" s="488">
        <v>7</v>
      </c>
      <c r="AF1466" t="str">
        <f t="shared" si="203"/>
        <v>SI</v>
      </c>
      <c r="AG1466" t="str">
        <f t="shared" si="204"/>
        <v>SI</v>
      </c>
      <c r="AH1466" t="str">
        <f t="shared" si="205"/>
        <v>SI</v>
      </c>
      <c r="AI1466" t="str">
        <f t="shared" si="206"/>
        <v>SI</v>
      </c>
    </row>
    <row r="1467" spans="6:35" ht="15.75" thickBot="1" x14ac:dyDescent="0.3">
      <c r="F1467" s="499">
        <v>8</v>
      </c>
      <c r="G1467" s="499">
        <v>35</v>
      </c>
      <c r="H1467" s="498">
        <f t="shared" si="198"/>
        <v>0</v>
      </c>
      <c r="K1467" s="498">
        <f t="shared" si="199"/>
        <v>0</v>
      </c>
      <c r="N1467" s="498">
        <f t="shared" si="200"/>
        <v>0</v>
      </c>
      <c r="Q1467" s="487">
        <f t="shared" si="201"/>
        <v>8</v>
      </c>
      <c r="W1467">
        <f t="shared" si="202"/>
        <v>8</v>
      </c>
      <c r="Y1467" s="497">
        <v>8</v>
      </c>
      <c r="Z1467" s="497">
        <v>35</v>
      </c>
      <c r="AA1467" s="491">
        <v>0</v>
      </c>
      <c r="AB1467" s="490">
        <v>0</v>
      </c>
      <c r="AC1467" s="489">
        <v>0</v>
      </c>
      <c r="AD1467" s="488">
        <v>8</v>
      </c>
      <c r="AF1467" t="str">
        <f t="shared" si="203"/>
        <v>SI</v>
      </c>
      <c r="AG1467" t="str">
        <f t="shared" si="204"/>
        <v>SI</v>
      </c>
      <c r="AH1467" t="str">
        <f t="shared" si="205"/>
        <v>SI</v>
      </c>
      <c r="AI1467" t="str">
        <f t="shared" si="206"/>
        <v>SI</v>
      </c>
    </row>
    <row r="1468" spans="6:35" ht="15.75" thickBot="1" x14ac:dyDescent="0.3">
      <c r="F1468" s="499">
        <v>9</v>
      </c>
      <c r="G1468" s="499">
        <v>35</v>
      </c>
      <c r="H1468" s="498">
        <f t="shared" si="198"/>
        <v>0</v>
      </c>
      <c r="K1468" s="498">
        <f t="shared" si="199"/>
        <v>0</v>
      </c>
      <c r="N1468" s="498">
        <f t="shared" si="200"/>
        <v>0</v>
      </c>
      <c r="Q1468" s="487">
        <f t="shared" si="201"/>
        <v>9</v>
      </c>
      <c r="W1468">
        <f t="shared" si="202"/>
        <v>9</v>
      </c>
      <c r="Y1468" s="497">
        <v>9</v>
      </c>
      <c r="Z1468" s="497">
        <v>35</v>
      </c>
      <c r="AA1468" s="491">
        <v>0</v>
      </c>
      <c r="AB1468" s="490">
        <v>0</v>
      </c>
      <c r="AC1468" s="489">
        <v>0</v>
      </c>
      <c r="AD1468" s="488">
        <v>9</v>
      </c>
      <c r="AF1468" t="str">
        <f t="shared" si="203"/>
        <v>SI</v>
      </c>
      <c r="AG1468" t="str">
        <f t="shared" si="204"/>
        <v>SI</v>
      </c>
      <c r="AH1468" t="str">
        <f t="shared" si="205"/>
        <v>SI</v>
      </c>
      <c r="AI1468" t="str">
        <f t="shared" si="206"/>
        <v>SI</v>
      </c>
    </row>
    <row r="1469" spans="6:35" ht="15.75" thickBot="1" x14ac:dyDescent="0.3">
      <c r="F1469" s="499">
        <v>10</v>
      </c>
      <c r="G1469" s="499">
        <v>35</v>
      </c>
      <c r="H1469" s="498">
        <f t="shared" si="198"/>
        <v>0</v>
      </c>
      <c r="K1469" s="498">
        <f t="shared" si="199"/>
        <v>0</v>
      </c>
      <c r="N1469" s="498">
        <f t="shared" si="200"/>
        <v>0</v>
      </c>
      <c r="Q1469" s="487">
        <f t="shared" si="201"/>
        <v>10</v>
      </c>
      <c r="W1469">
        <f t="shared" si="202"/>
        <v>10</v>
      </c>
      <c r="Y1469" s="497">
        <v>10</v>
      </c>
      <c r="Z1469" s="497">
        <v>35</v>
      </c>
      <c r="AA1469" s="491">
        <v>0</v>
      </c>
      <c r="AB1469" s="490">
        <v>0</v>
      </c>
      <c r="AC1469" s="489">
        <v>0</v>
      </c>
      <c r="AD1469" s="488">
        <v>10</v>
      </c>
      <c r="AF1469" t="str">
        <f t="shared" si="203"/>
        <v>SI</v>
      </c>
      <c r="AG1469" t="str">
        <f t="shared" si="204"/>
        <v>SI</v>
      </c>
      <c r="AH1469" t="str">
        <f t="shared" si="205"/>
        <v>SI</v>
      </c>
      <c r="AI1469" t="str">
        <f t="shared" si="206"/>
        <v>SI</v>
      </c>
    </row>
    <row r="1470" spans="6:35" ht="15.75" thickBot="1" x14ac:dyDescent="0.3">
      <c r="F1470" s="499">
        <v>11</v>
      </c>
      <c r="G1470" s="499">
        <v>35</v>
      </c>
      <c r="H1470" s="498">
        <f t="shared" si="198"/>
        <v>0</v>
      </c>
      <c r="K1470" s="498">
        <f t="shared" si="199"/>
        <v>0</v>
      </c>
      <c r="N1470" s="498">
        <f t="shared" si="200"/>
        <v>0</v>
      </c>
      <c r="Q1470" s="487">
        <f t="shared" si="201"/>
        <v>11</v>
      </c>
      <c r="W1470">
        <f t="shared" si="202"/>
        <v>11</v>
      </c>
      <c r="Y1470" s="497">
        <v>11</v>
      </c>
      <c r="Z1470" s="497">
        <v>35</v>
      </c>
      <c r="AA1470" s="491">
        <v>0</v>
      </c>
      <c r="AB1470" s="490">
        <v>0</v>
      </c>
      <c r="AC1470" s="489">
        <v>0</v>
      </c>
      <c r="AD1470" s="488">
        <v>11</v>
      </c>
      <c r="AF1470" t="str">
        <f t="shared" si="203"/>
        <v>SI</v>
      </c>
      <c r="AG1470" t="str">
        <f t="shared" si="204"/>
        <v>SI</v>
      </c>
      <c r="AH1470" t="str">
        <f t="shared" si="205"/>
        <v>SI</v>
      </c>
      <c r="AI1470" t="str">
        <f t="shared" si="206"/>
        <v>SI</v>
      </c>
    </row>
    <row r="1471" spans="6:35" ht="15.75" thickBot="1" x14ac:dyDescent="0.3">
      <c r="F1471" s="499">
        <v>12</v>
      </c>
      <c r="G1471" s="499">
        <v>35</v>
      </c>
      <c r="H1471" s="498">
        <f t="shared" si="198"/>
        <v>0</v>
      </c>
      <c r="K1471" s="498">
        <f t="shared" si="199"/>
        <v>0</v>
      </c>
      <c r="N1471" s="498">
        <f t="shared" si="200"/>
        <v>0</v>
      </c>
      <c r="Q1471" s="487">
        <f t="shared" si="201"/>
        <v>12</v>
      </c>
      <c r="W1471">
        <f t="shared" si="202"/>
        <v>12</v>
      </c>
      <c r="Y1471" s="497">
        <v>12</v>
      </c>
      <c r="Z1471" s="497">
        <v>35</v>
      </c>
      <c r="AA1471" s="491">
        <v>0</v>
      </c>
      <c r="AB1471" s="490">
        <v>0</v>
      </c>
      <c r="AC1471" s="489">
        <v>0</v>
      </c>
      <c r="AD1471" s="488">
        <v>12</v>
      </c>
      <c r="AF1471" t="str">
        <f t="shared" si="203"/>
        <v>SI</v>
      </c>
      <c r="AG1471" t="str">
        <f t="shared" si="204"/>
        <v>SI</v>
      </c>
      <c r="AH1471" t="str">
        <f t="shared" si="205"/>
        <v>SI</v>
      </c>
      <c r="AI1471" t="str">
        <f t="shared" si="206"/>
        <v>SI</v>
      </c>
    </row>
    <row r="1472" spans="6:35" ht="15.75" thickBot="1" x14ac:dyDescent="0.3">
      <c r="F1472" s="499">
        <v>13</v>
      </c>
      <c r="G1472" s="499">
        <v>35</v>
      </c>
      <c r="H1472" s="498">
        <f t="shared" si="198"/>
        <v>0</v>
      </c>
      <c r="K1472" s="498">
        <f t="shared" si="199"/>
        <v>0</v>
      </c>
      <c r="N1472" s="498">
        <f t="shared" si="200"/>
        <v>0</v>
      </c>
      <c r="Q1472" s="487">
        <f t="shared" si="201"/>
        <v>13</v>
      </c>
      <c r="W1472">
        <f t="shared" si="202"/>
        <v>13</v>
      </c>
      <c r="Y1472" s="497">
        <v>13</v>
      </c>
      <c r="Z1472" s="497">
        <v>35</v>
      </c>
      <c r="AA1472" s="491">
        <v>0</v>
      </c>
      <c r="AB1472" s="490">
        <v>0</v>
      </c>
      <c r="AC1472" s="489">
        <v>0</v>
      </c>
      <c r="AD1472" s="488">
        <v>13</v>
      </c>
      <c r="AF1472" t="str">
        <f t="shared" si="203"/>
        <v>SI</v>
      </c>
      <c r="AG1472" t="str">
        <f t="shared" si="204"/>
        <v>SI</v>
      </c>
      <c r="AH1472" t="str">
        <f t="shared" si="205"/>
        <v>SI</v>
      </c>
      <c r="AI1472" t="str">
        <f t="shared" si="206"/>
        <v>SI</v>
      </c>
    </row>
    <row r="1473" spans="6:35" ht="15.75" thickBot="1" x14ac:dyDescent="0.3">
      <c r="F1473" s="499">
        <v>14</v>
      </c>
      <c r="G1473" s="499">
        <v>35</v>
      </c>
      <c r="H1473" s="498">
        <f t="shared" si="198"/>
        <v>0</v>
      </c>
      <c r="K1473" s="498">
        <f t="shared" si="199"/>
        <v>0</v>
      </c>
      <c r="N1473" s="498">
        <f t="shared" si="200"/>
        <v>0</v>
      </c>
      <c r="Q1473" s="487">
        <f t="shared" si="201"/>
        <v>14</v>
      </c>
      <c r="W1473">
        <f t="shared" si="202"/>
        <v>14</v>
      </c>
      <c r="Y1473" s="497">
        <v>14</v>
      </c>
      <c r="Z1473" s="497">
        <v>35</v>
      </c>
      <c r="AA1473" s="491">
        <v>0</v>
      </c>
      <c r="AB1473" s="490">
        <v>0</v>
      </c>
      <c r="AC1473" s="489">
        <v>0</v>
      </c>
      <c r="AD1473" s="488">
        <v>14</v>
      </c>
      <c r="AF1473" t="str">
        <f t="shared" si="203"/>
        <v>SI</v>
      </c>
      <c r="AG1473" t="str">
        <f t="shared" si="204"/>
        <v>SI</v>
      </c>
      <c r="AH1473" t="str">
        <f t="shared" si="205"/>
        <v>SI</v>
      </c>
      <c r="AI1473" t="str">
        <f t="shared" si="206"/>
        <v>SI</v>
      </c>
    </row>
    <row r="1474" spans="6:35" ht="15.75" thickBot="1" x14ac:dyDescent="0.3">
      <c r="F1474" s="499">
        <v>15</v>
      </c>
      <c r="G1474" s="499">
        <v>35</v>
      </c>
      <c r="H1474" s="498">
        <f t="shared" si="198"/>
        <v>0</v>
      </c>
      <c r="K1474" s="498">
        <f t="shared" si="199"/>
        <v>0</v>
      </c>
      <c r="N1474" s="498">
        <f t="shared" si="200"/>
        <v>0</v>
      </c>
      <c r="Q1474" s="487">
        <f t="shared" si="201"/>
        <v>15</v>
      </c>
      <c r="W1474">
        <f t="shared" si="202"/>
        <v>15</v>
      </c>
      <c r="Y1474" s="497">
        <v>15</v>
      </c>
      <c r="Z1474" s="497">
        <v>35</v>
      </c>
      <c r="AA1474" s="491">
        <v>0</v>
      </c>
      <c r="AB1474" s="490">
        <v>0</v>
      </c>
      <c r="AC1474" s="489">
        <v>0</v>
      </c>
      <c r="AD1474" s="488">
        <v>15</v>
      </c>
      <c r="AF1474" t="str">
        <f t="shared" si="203"/>
        <v>SI</v>
      </c>
      <c r="AG1474" t="str">
        <f t="shared" si="204"/>
        <v>SI</v>
      </c>
      <c r="AH1474" t="str">
        <f t="shared" si="205"/>
        <v>SI</v>
      </c>
      <c r="AI1474" t="str">
        <f t="shared" si="206"/>
        <v>SI</v>
      </c>
    </row>
    <row r="1475" spans="6:35" ht="15.75" thickBot="1" x14ac:dyDescent="0.3">
      <c r="F1475" s="499">
        <v>16</v>
      </c>
      <c r="G1475" s="499">
        <v>35</v>
      </c>
      <c r="H1475" s="498">
        <f t="shared" si="198"/>
        <v>0</v>
      </c>
      <c r="K1475" s="498">
        <f t="shared" si="199"/>
        <v>0</v>
      </c>
      <c r="N1475" s="498">
        <f t="shared" si="200"/>
        <v>0</v>
      </c>
      <c r="Q1475" s="487">
        <f t="shared" si="201"/>
        <v>16</v>
      </c>
      <c r="W1475">
        <f t="shared" si="202"/>
        <v>16</v>
      </c>
      <c r="Y1475" s="497">
        <v>16</v>
      </c>
      <c r="Z1475" s="497">
        <v>35</v>
      </c>
      <c r="AA1475" s="491">
        <v>0</v>
      </c>
      <c r="AB1475" s="490">
        <v>0</v>
      </c>
      <c r="AC1475" s="489">
        <v>0</v>
      </c>
      <c r="AD1475" s="488">
        <v>16</v>
      </c>
      <c r="AF1475" t="str">
        <f t="shared" si="203"/>
        <v>SI</v>
      </c>
      <c r="AG1475" t="str">
        <f t="shared" si="204"/>
        <v>SI</v>
      </c>
      <c r="AH1475" t="str">
        <f t="shared" si="205"/>
        <v>SI</v>
      </c>
      <c r="AI1475" t="str">
        <f t="shared" si="206"/>
        <v>SI</v>
      </c>
    </row>
    <row r="1476" spans="6:35" ht="15.75" thickBot="1" x14ac:dyDescent="0.3">
      <c r="F1476" s="499">
        <v>17</v>
      </c>
      <c r="G1476" s="499">
        <v>35</v>
      </c>
      <c r="H1476" s="498">
        <f t="shared" si="198"/>
        <v>0</v>
      </c>
      <c r="K1476" s="498">
        <f t="shared" si="199"/>
        <v>0</v>
      </c>
      <c r="N1476" s="498">
        <f t="shared" si="200"/>
        <v>0</v>
      </c>
      <c r="Q1476" s="487">
        <f t="shared" si="201"/>
        <v>17</v>
      </c>
      <c r="W1476">
        <f t="shared" si="202"/>
        <v>17</v>
      </c>
      <c r="Y1476" s="497">
        <v>17</v>
      </c>
      <c r="Z1476" s="497">
        <v>35</v>
      </c>
      <c r="AA1476" s="491">
        <v>0</v>
      </c>
      <c r="AB1476" s="490">
        <v>0</v>
      </c>
      <c r="AC1476" s="489">
        <v>0</v>
      </c>
      <c r="AD1476" s="488">
        <v>17</v>
      </c>
      <c r="AF1476" t="str">
        <f t="shared" si="203"/>
        <v>SI</v>
      </c>
      <c r="AG1476" t="str">
        <f t="shared" si="204"/>
        <v>SI</v>
      </c>
      <c r="AH1476" t="str">
        <f t="shared" si="205"/>
        <v>SI</v>
      </c>
      <c r="AI1476" t="str">
        <f t="shared" si="206"/>
        <v>SI</v>
      </c>
    </row>
    <row r="1477" spans="6:35" ht="15.75" thickBot="1" x14ac:dyDescent="0.3">
      <c r="F1477" s="499">
        <v>18</v>
      </c>
      <c r="G1477" s="499">
        <v>35</v>
      </c>
      <c r="H1477" s="498">
        <f t="shared" si="198"/>
        <v>0</v>
      </c>
      <c r="K1477" s="498">
        <f t="shared" si="199"/>
        <v>0</v>
      </c>
      <c r="N1477" s="498">
        <f t="shared" si="200"/>
        <v>0</v>
      </c>
      <c r="Q1477" s="487">
        <f t="shared" si="201"/>
        <v>18</v>
      </c>
      <c r="W1477">
        <f t="shared" si="202"/>
        <v>18</v>
      </c>
      <c r="Y1477" s="497">
        <v>18</v>
      </c>
      <c r="Z1477" s="497">
        <v>35</v>
      </c>
      <c r="AA1477" s="491">
        <v>0</v>
      </c>
      <c r="AB1477" s="490">
        <v>0</v>
      </c>
      <c r="AC1477" s="489">
        <v>0</v>
      </c>
      <c r="AD1477" s="488">
        <v>18</v>
      </c>
      <c r="AF1477" t="str">
        <f t="shared" si="203"/>
        <v>SI</v>
      </c>
      <c r="AG1477" t="str">
        <f t="shared" si="204"/>
        <v>SI</v>
      </c>
      <c r="AH1477" t="str">
        <f t="shared" si="205"/>
        <v>SI</v>
      </c>
      <c r="AI1477" t="str">
        <f t="shared" si="206"/>
        <v>SI</v>
      </c>
    </row>
    <row r="1478" spans="6:35" ht="15.75" thickBot="1" x14ac:dyDescent="0.3">
      <c r="F1478" s="499">
        <v>19</v>
      </c>
      <c r="G1478" s="499">
        <v>35</v>
      </c>
      <c r="H1478" s="498">
        <f t="shared" si="198"/>
        <v>0</v>
      </c>
      <c r="K1478" s="498">
        <f t="shared" si="199"/>
        <v>0</v>
      </c>
      <c r="N1478" s="498">
        <f t="shared" si="200"/>
        <v>0</v>
      </c>
      <c r="Q1478" s="487">
        <f t="shared" si="201"/>
        <v>19</v>
      </c>
      <c r="W1478">
        <f t="shared" si="202"/>
        <v>19</v>
      </c>
      <c r="Y1478" s="497">
        <v>19</v>
      </c>
      <c r="Z1478" s="497">
        <v>35</v>
      </c>
      <c r="AA1478" s="491">
        <v>0</v>
      </c>
      <c r="AB1478" s="490">
        <v>0</v>
      </c>
      <c r="AC1478" s="489">
        <v>0</v>
      </c>
      <c r="AD1478" s="488">
        <v>19</v>
      </c>
      <c r="AF1478" t="str">
        <f t="shared" si="203"/>
        <v>SI</v>
      </c>
      <c r="AG1478" t="str">
        <f t="shared" si="204"/>
        <v>SI</v>
      </c>
      <c r="AH1478" t="str">
        <f t="shared" si="205"/>
        <v>SI</v>
      </c>
      <c r="AI1478" t="str">
        <f t="shared" si="206"/>
        <v>SI</v>
      </c>
    </row>
    <row r="1479" spans="6:35" ht="15.75" thickBot="1" x14ac:dyDescent="0.3">
      <c r="F1479" s="499">
        <v>20</v>
      </c>
      <c r="G1479" s="499">
        <v>35</v>
      </c>
      <c r="H1479" s="498">
        <f t="shared" si="198"/>
        <v>0</v>
      </c>
      <c r="K1479" s="498">
        <f t="shared" si="199"/>
        <v>0</v>
      </c>
      <c r="N1479" s="498">
        <f t="shared" si="200"/>
        <v>0</v>
      </c>
      <c r="Q1479" s="487">
        <f t="shared" si="201"/>
        <v>20</v>
      </c>
      <c r="W1479">
        <f t="shared" si="202"/>
        <v>20</v>
      </c>
      <c r="Y1479" s="497">
        <v>20</v>
      </c>
      <c r="Z1479" s="497">
        <v>35</v>
      </c>
      <c r="AA1479" s="491">
        <v>0</v>
      </c>
      <c r="AB1479" s="490">
        <v>0</v>
      </c>
      <c r="AC1479" s="489">
        <v>0</v>
      </c>
      <c r="AD1479" s="488">
        <v>20</v>
      </c>
      <c r="AF1479" t="str">
        <f t="shared" si="203"/>
        <v>SI</v>
      </c>
      <c r="AG1479" t="str">
        <f t="shared" si="204"/>
        <v>SI</v>
      </c>
      <c r="AH1479" t="str">
        <f t="shared" si="205"/>
        <v>SI</v>
      </c>
      <c r="AI1479" t="str">
        <f t="shared" si="206"/>
        <v>SI</v>
      </c>
    </row>
    <row r="1480" spans="6:35" ht="15.75" thickBot="1" x14ac:dyDescent="0.3">
      <c r="F1480" s="499">
        <v>21</v>
      </c>
      <c r="G1480" s="499">
        <v>35</v>
      </c>
      <c r="H1480" s="498">
        <f t="shared" si="198"/>
        <v>0</v>
      </c>
      <c r="K1480" s="498">
        <f t="shared" si="199"/>
        <v>0</v>
      </c>
      <c r="N1480" s="498">
        <f t="shared" si="200"/>
        <v>0</v>
      </c>
      <c r="Q1480" s="487">
        <f t="shared" si="201"/>
        <v>21</v>
      </c>
      <c r="W1480">
        <f t="shared" si="202"/>
        <v>21</v>
      </c>
      <c r="Y1480" s="497">
        <v>21</v>
      </c>
      <c r="Z1480" s="497">
        <v>35</v>
      </c>
      <c r="AA1480" s="491">
        <v>0</v>
      </c>
      <c r="AB1480" s="490">
        <v>0</v>
      </c>
      <c r="AC1480" s="489">
        <v>0</v>
      </c>
      <c r="AD1480" s="488">
        <v>21</v>
      </c>
      <c r="AF1480" t="str">
        <f t="shared" si="203"/>
        <v>SI</v>
      </c>
      <c r="AG1480" t="str">
        <f t="shared" si="204"/>
        <v>SI</v>
      </c>
      <c r="AH1480" t="str">
        <f t="shared" si="205"/>
        <v>SI</v>
      </c>
      <c r="AI1480" t="str">
        <f t="shared" si="206"/>
        <v>SI</v>
      </c>
    </row>
    <row r="1481" spans="6:35" ht="15.75" thickBot="1" x14ac:dyDescent="0.3">
      <c r="F1481" s="499">
        <v>22</v>
      </c>
      <c r="G1481" s="499">
        <v>35</v>
      </c>
      <c r="H1481" s="498">
        <f t="shared" si="198"/>
        <v>0</v>
      </c>
      <c r="K1481" s="498">
        <f t="shared" si="199"/>
        <v>0</v>
      </c>
      <c r="N1481" s="498">
        <f t="shared" si="200"/>
        <v>0</v>
      </c>
      <c r="Q1481" s="487">
        <f t="shared" si="201"/>
        <v>22</v>
      </c>
      <c r="W1481">
        <f t="shared" si="202"/>
        <v>22</v>
      </c>
      <c r="Y1481" s="497">
        <v>22</v>
      </c>
      <c r="Z1481" s="497">
        <v>35</v>
      </c>
      <c r="AA1481" s="491">
        <v>0</v>
      </c>
      <c r="AB1481" s="490">
        <v>0</v>
      </c>
      <c r="AC1481" s="489">
        <v>0</v>
      </c>
      <c r="AD1481" s="488">
        <v>22</v>
      </c>
      <c r="AF1481" t="str">
        <f t="shared" si="203"/>
        <v>SI</v>
      </c>
      <c r="AG1481" t="str">
        <f t="shared" si="204"/>
        <v>SI</v>
      </c>
      <c r="AH1481" t="str">
        <f t="shared" si="205"/>
        <v>SI</v>
      </c>
      <c r="AI1481" t="str">
        <f t="shared" si="206"/>
        <v>SI</v>
      </c>
    </row>
    <row r="1482" spans="6:35" ht="15.75" thickBot="1" x14ac:dyDescent="0.3">
      <c r="F1482" s="499">
        <v>23</v>
      </c>
      <c r="G1482" s="499">
        <v>35</v>
      </c>
      <c r="H1482" s="498">
        <f t="shared" si="198"/>
        <v>0</v>
      </c>
      <c r="K1482" s="498">
        <f t="shared" si="199"/>
        <v>0</v>
      </c>
      <c r="N1482" s="498">
        <f t="shared" si="200"/>
        <v>0</v>
      </c>
      <c r="Q1482" s="487">
        <f t="shared" si="201"/>
        <v>23</v>
      </c>
      <c r="W1482">
        <f t="shared" si="202"/>
        <v>23</v>
      </c>
      <c r="Y1482" s="497">
        <v>23</v>
      </c>
      <c r="Z1482" s="497">
        <v>35</v>
      </c>
      <c r="AA1482" s="491">
        <v>0</v>
      </c>
      <c r="AB1482" s="490">
        <v>0</v>
      </c>
      <c r="AC1482" s="489">
        <v>0</v>
      </c>
      <c r="AD1482" s="488">
        <v>23</v>
      </c>
      <c r="AF1482" t="str">
        <f t="shared" si="203"/>
        <v>SI</v>
      </c>
      <c r="AG1482" t="str">
        <f t="shared" si="204"/>
        <v>SI</v>
      </c>
      <c r="AH1482" t="str">
        <f t="shared" si="205"/>
        <v>SI</v>
      </c>
      <c r="AI1482" t="str">
        <f t="shared" si="206"/>
        <v>SI</v>
      </c>
    </row>
    <row r="1483" spans="6:35" ht="15.75" thickBot="1" x14ac:dyDescent="0.3">
      <c r="F1483" s="499">
        <v>24</v>
      </c>
      <c r="G1483" s="499">
        <v>35</v>
      </c>
      <c r="H1483" s="498">
        <f t="shared" ref="H1483:H1546" si="207">IF(G1483&lt;3,
IF(G1483+F1483&lt;=3,F1483,3-G1483),
0)</f>
        <v>0</v>
      </c>
      <c r="K1483" s="498">
        <f t="shared" ref="K1483:K1546" si="208">IF(AND(G1483&gt;=3,G1483&lt;15),
IF(G1483+F1483&lt;=15,F1483,15-G1483),
IF(AND(G1483&lt;3,G1483+F1483&gt;3),IF(F1483-H1483&lt;=12,F1483-H1483,12),0) )</f>
        <v>0</v>
      </c>
      <c r="N1483" s="498">
        <f t="shared" ref="N1483:N1546" si="209">IF(AND(G1483&gt;=15,G1483&lt;20),
IF(G1483+F1483&lt;=20,F1483,20-G1483),
IF(AND(G1483&lt;15,G1483+F1483&gt;15),       IF((F1483-H1483-K1483)&lt;=5,   F1483-H1483-K1483,5    ),0)  )</f>
        <v>0</v>
      </c>
      <c r="Q1483" s="487">
        <f t="shared" ref="Q1483:Q1546" si="210">IF(AND(G1483&gt;=20),
IF(F1483&gt;30,30,F1483),
IF(AND(G1483&lt;20,G1483+F1483&gt;20),IF((F1483-H1483-K1483-N1483)&gt;=(30-H1483-K1483-N1483),30-H1483-K1483-N1483,F1483-H1483-K1483-N1483),0))</f>
        <v>24</v>
      </c>
      <c r="W1483">
        <f t="shared" ref="W1483:W1546" si="211">SUM(H1483+K1483+N1483+Q1483)</f>
        <v>24</v>
      </c>
      <c r="Y1483" s="497">
        <v>24</v>
      </c>
      <c r="Z1483" s="497">
        <v>35</v>
      </c>
      <c r="AA1483" s="491">
        <v>0</v>
      </c>
      <c r="AB1483" s="490">
        <v>0</v>
      </c>
      <c r="AC1483" s="489">
        <v>0</v>
      </c>
      <c r="AD1483" s="488">
        <v>24</v>
      </c>
      <c r="AF1483" t="str">
        <f t="shared" ref="AF1483:AF1546" si="212">IF(AA1483=H1483,"SI","NO")</f>
        <v>SI</v>
      </c>
      <c r="AG1483" t="str">
        <f t="shared" ref="AG1483:AG1546" si="213">IF(K1483=AB1483,"SI","NO")</f>
        <v>SI</v>
      </c>
      <c r="AH1483" t="str">
        <f t="shared" ref="AH1483:AH1546" si="214">IF(N1483=AC1483,"SI","NO")</f>
        <v>SI</v>
      </c>
      <c r="AI1483" t="str">
        <f t="shared" ref="AI1483:AI1546" si="215">IF(Q1483=AD1483,"SI","NO")</f>
        <v>SI</v>
      </c>
    </row>
    <row r="1484" spans="6:35" ht="15.75" thickBot="1" x14ac:dyDescent="0.3">
      <c r="F1484" s="499">
        <v>25</v>
      </c>
      <c r="G1484" s="499">
        <v>35</v>
      </c>
      <c r="H1484" s="498">
        <f t="shared" si="207"/>
        <v>0</v>
      </c>
      <c r="K1484" s="498">
        <f t="shared" si="208"/>
        <v>0</v>
      </c>
      <c r="N1484" s="498">
        <f t="shared" si="209"/>
        <v>0</v>
      </c>
      <c r="Q1484" s="487">
        <f t="shared" si="210"/>
        <v>25</v>
      </c>
      <c r="W1484">
        <f t="shared" si="211"/>
        <v>25</v>
      </c>
      <c r="Y1484" s="497">
        <v>25</v>
      </c>
      <c r="Z1484" s="497">
        <v>35</v>
      </c>
      <c r="AA1484" s="491">
        <v>0</v>
      </c>
      <c r="AB1484" s="490">
        <v>0</v>
      </c>
      <c r="AC1484" s="489">
        <v>0</v>
      </c>
      <c r="AD1484" s="488">
        <v>25</v>
      </c>
      <c r="AF1484" t="str">
        <f t="shared" si="212"/>
        <v>SI</v>
      </c>
      <c r="AG1484" t="str">
        <f t="shared" si="213"/>
        <v>SI</v>
      </c>
      <c r="AH1484" t="str">
        <f t="shared" si="214"/>
        <v>SI</v>
      </c>
      <c r="AI1484" t="str">
        <f t="shared" si="215"/>
        <v>SI</v>
      </c>
    </row>
    <row r="1485" spans="6:35" ht="15.75" thickBot="1" x14ac:dyDescent="0.3">
      <c r="F1485" s="499">
        <v>26</v>
      </c>
      <c r="G1485" s="499">
        <v>35</v>
      </c>
      <c r="H1485" s="498">
        <f t="shared" si="207"/>
        <v>0</v>
      </c>
      <c r="K1485" s="498">
        <f t="shared" si="208"/>
        <v>0</v>
      </c>
      <c r="N1485" s="498">
        <f t="shared" si="209"/>
        <v>0</v>
      </c>
      <c r="Q1485" s="487">
        <f t="shared" si="210"/>
        <v>26</v>
      </c>
      <c r="W1485">
        <f t="shared" si="211"/>
        <v>26</v>
      </c>
      <c r="Y1485" s="497">
        <v>26</v>
      </c>
      <c r="Z1485" s="497">
        <v>35</v>
      </c>
      <c r="AA1485" s="491">
        <v>0</v>
      </c>
      <c r="AB1485" s="490">
        <v>0</v>
      </c>
      <c r="AC1485" s="489">
        <v>0</v>
      </c>
      <c r="AD1485" s="488">
        <v>26</v>
      </c>
      <c r="AF1485" t="str">
        <f t="shared" si="212"/>
        <v>SI</v>
      </c>
      <c r="AG1485" t="str">
        <f t="shared" si="213"/>
        <v>SI</v>
      </c>
      <c r="AH1485" t="str">
        <f t="shared" si="214"/>
        <v>SI</v>
      </c>
      <c r="AI1485" t="str">
        <f t="shared" si="215"/>
        <v>SI</v>
      </c>
    </row>
    <row r="1486" spans="6:35" ht="15.75" thickBot="1" x14ac:dyDescent="0.3">
      <c r="F1486" s="499">
        <v>27</v>
      </c>
      <c r="G1486" s="499">
        <v>35</v>
      </c>
      <c r="H1486" s="498">
        <f t="shared" si="207"/>
        <v>0</v>
      </c>
      <c r="K1486" s="498">
        <f t="shared" si="208"/>
        <v>0</v>
      </c>
      <c r="N1486" s="498">
        <f t="shared" si="209"/>
        <v>0</v>
      </c>
      <c r="Q1486" s="487">
        <f t="shared" si="210"/>
        <v>27</v>
      </c>
      <c r="W1486">
        <f t="shared" si="211"/>
        <v>27</v>
      </c>
      <c r="Y1486" s="497">
        <v>27</v>
      </c>
      <c r="Z1486" s="497">
        <v>35</v>
      </c>
      <c r="AA1486" s="491">
        <v>0</v>
      </c>
      <c r="AB1486" s="490">
        <v>0</v>
      </c>
      <c r="AC1486" s="489">
        <v>0</v>
      </c>
      <c r="AD1486" s="488">
        <v>27</v>
      </c>
      <c r="AF1486" t="str">
        <f t="shared" si="212"/>
        <v>SI</v>
      </c>
      <c r="AG1486" t="str">
        <f t="shared" si="213"/>
        <v>SI</v>
      </c>
      <c r="AH1486" t="str">
        <f t="shared" si="214"/>
        <v>SI</v>
      </c>
      <c r="AI1486" t="str">
        <f t="shared" si="215"/>
        <v>SI</v>
      </c>
    </row>
    <row r="1487" spans="6:35" ht="15.75" thickBot="1" x14ac:dyDescent="0.3">
      <c r="F1487" s="499">
        <v>28</v>
      </c>
      <c r="G1487" s="499">
        <v>35</v>
      </c>
      <c r="H1487" s="498">
        <f t="shared" si="207"/>
        <v>0</v>
      </c>
      <c r="K1487" s="498">
        <f t="shared" si="208"/>
        <v>0</v>
      </c>
      <c r="N1487" s="498">
        <f t="shared" si="209"/>
        <v>0</v>
      </c>
      <c r="Q1487" s="487">
        <f t="shared" si="210"/>
        <v>28</v>
      </c>
      <c r="W1487">
        <f t="shared" si="211"/>
        <v>28</v>
      </c>
      <c r="Y1487" s="497">
        <v>28</v>
      </c>
      <c r="Z1487" s="497">
        <v>35</v>
      </c>
      <c r="AA1487" s="491">
        <v>0</v>
      </c>
      <c r="AB1487" s="490">
        <v>0</v>
      </c>
      <c r="AC1487" s="489">
        <v>0</v>
      </c>
      <c r="AD1487" s="488">
        <v>28</v>
      </c>
      <c r="AF1487" t="str">
        <f t="shared" si="212"/>
        <v>SI</v>
      </c>
      <c r="AG1487" t="str">
        <f t="shared" si="213"/>
        <v>SI</v>
      </c>
      <c r="AH1487" t="str">
        <f t="shared" si="214"/>
        <v>SI</v>
      </c>
      <c r="AI1487" t="str">
        <f t="shared" si="215"/>
        <v>SI</v>
      </c>
    </row>
    <row r="1488" spans="6:35" ht="15.75" thickBot="1" x14ac:dyDescent="0.3">
      <c r="F1488" s="499">
        <v>29</v>
      </c>
      <c r="G1488" s="499">
        <v>35</v>
      </c>
      <c r="H1488" s="498">
        <f t="shared" si="207"/>
        <v>0</v>
      </c>
      <c r="K1488" s="498">
        <f t="shared" si="208"/>
        <v>0</v>
      </c>
      <c r="N1488" s="498">
        <f t="shared" si="209"/>
        <v>0</v>
      </c>
      <c r="Q1488" s="487">
        <f t="shared" si="210"/>
        <v>29</v>
      </c>
      <c r="W1488">
        <f t="shared" si="211"/>
        <v>29</v>
      </c>
      <c r="Y1488" s="497">
        <v>29</v>
      </c>
      <c r="Z1488" s="497">
        <v>35</v>
      </c>
      <c r="AA1488" s="491">
        <v>0</v>
      </c>
      <c r="AB1488" s="490">
        <v>0</v>
      </c>
      <c r="AC1488" s="489">
        <v>0</v>
      </c>
      <c r="AD1488" s="488">
        <v>29</v>
      </c>
      <c r="AF1488" t="str">
        <f t="shared" si="212"/>
        <v>SI</v>
      </c>
      <c r="AG1488" t="str">
        <f t="shared" si="213"/>
        <v>SI</v>
      </c>
      <c r="AH1488" t="str">
        <f t="shared" si="214"/>
        <v>SI</v>
      </c>
      <c r="AI1488" t="str">
        <f t="shared" si="215"/>
        <v>SI</v>
      </c>
    </row>
    <row r="1489" spans="6:35" ht="15.75" thickBot="1" x14ac:dyDescent="0.3">
      <c r="F1489" s="499">
        <v>30</v>
      </c>
      <c r="G1489" s="499">
        <v>35</v>
      </c>
      <c r="H1489" s="498">
        <f t="shared" si="207"/>
        <v>0</v>
      </c>
      <c r="K1489" s="498">
        <f t="shared" si="208"/>
        <v>0</v>
      </c>
      <c r="N1489" s="498">
        <f t="shared" si="209"/>
        <v>0</v>
      </c>
      <c r="Q1489" s="487">
        <f t="shared" si="210"/>
        <v>30</v>
      </c>
      <c r="W1489">
        <f t="shared" si="211"/>
        <v>30</v>
      </c>
      <c r="Y1489" s="497">
        <v>30</v>
      </c>
      <c r="Z1489" s="497">
        <v>35</v>
      </c>
      <c r="AA1489" s="491">
        <v>0</v>
      </c>
      <c r="AB1489" s="490">
        <v>0</v>
      </c>
      <c r="AC1489" s="489">
        <v>0</v>
      </c>
      <c r="AD1489" s="488">
        <v>30</v>
      </c>
      <c r="AF1489" t="str">
        <f t="shared" si="212"/>
        <v>SI</v>
      </c>
      <c r="AG1489" t="str">
        <f t="shared" si="213"/>
        <v>SI</v>
      </c>
      <c r="AH1489" t="str">
        <f t="shared" si="214"/>
        <v>SI</v>
      </c>
      <c r="AI1489" t="str">
        <f t="shared" si="215"/>
        <v>SI</v>
      </c>
    </row>
    <row r="1490" spans="6:35" ht="15.75" thickBot="1" x14ac:dyDescent="0.3">
      <c r="F1490" s="499">
        <v>31</v>
      </c>
      <c r="G1490" s="499">
        <v>35</v>
      </c>
      <c r="H1490" s="498">
        <f t="shared" si="207"/>
        <v>0</v>
      </c>
      <c r="K1490" s="498">
        <f t="shared" si="208"/>
        <v>0</v>
      </c>
      <c r="N1490" s="498">
        <f t="shared" si="209"/>
        <v>0</v>
      </c>
      <c r="Q1490" s="487">
        <f t="shared" si="210"/>
        <v>30</v>
      </c>
      <c r="W1490">
        <f t="shared" si="211"/>
        <v>30</v>
      </c>
      <c r="Y1490" s="497">
        <v>31</v>
      </c>
      <c r="Z1490" s="497">
        <v>35</v>
      </c>
      <c r="AA1490" s="491">
        <v>0</v>
      </c>
      <c r="AB1490" s="490">
        <v>0</v>
      </c>
      <c r="AC1490" s="489">
        <v>0</v>
      </c>
      <c r="AD1490" s="488">
        <v>31</v>
      </c>
      <c r="AF1490" t="str">
        <f t="shared" si="212"/>
        <v>SI</v>
      </c>
      <c r="AG1490" t="str">
        <f t="shared" si="213"/>
        <v>SI</v>
      </c>
      <c r="AH1490" t="str">
        <f t="shared" si="214"/>
        <v>SI</v>
      </c>
      <c r="AI1490" t="str">
        <f t="shared" si="215"/>
        <v>NO</v>
      </c>
    </row>
    <row r="1491" spans="6:35" ht="15.75" thickBot="1" x14ac:dyDescent="0.3">
      <c r="F1491" s="499">
        <v>32</v>
      </c>
      <c r="G1491" s="499">
        <v>35</v>
      </c>
      <c r="H1491" s="498">
        <f t="shared" si="207"/>
        <v>0</v>
      </c>
      <c r="K1491" s="498">
        <f t="shared" si="208"/>
        <v>0</v>
      </c>
      <c r="N1491" s="498">
        <f t="shared" si="209"/>
        <v>0</v>
      </c>
      <c r="Q1491" s="487">
        <f t="shared" si="210"/>
        <v>30</v>
      </c>
      <c r="W1491">
        <f t="shared" si="211"/>
        <v>30</v>
      </c>
      <c r="Y1491" s="497">
        <v>32</v>
      </c>
      <c r="Z1491" s="497">
        <v>35</v>
      </c>
      <c r="AA1491" s="491">
        <v>0</v>
      </c>
      <c r="AB1491" s="490">
        <v>0</v>
      </c>
      <c r="AC1491" s="489">
        <v>0</v>
      </c>
      <c r="AD1491" s="488">
        <v>32</v>
      </c>
      <c r="AF1491" t="str">
        <f t="shared" si="212"/>
        <v>SI</v>
      </c>
      <c r="AG1491" t="str">
        <f t="shared" si="213"/>
        <v>SI</v>
      </c>
      <c r="AH1491" t="str">
        <f t="shared" si="214"/>
        <v>SI</v>
      </c>
      <c r="AI1491" t="str">
        <f t="shared" si="215"/>
        <v>NO</v>
      </c>
    </row>
    <row r="1492" spans="6:35" ht="15.75" thickBot="1" x14ac:dyDescent="0.3">
      <c r="F1492" s="496">
        <v>33</v>
      </c>
      <c r="G1492" s="496">
        <v>35</v>
      </c>
      <c r="H1492" s="495">
        <f t="shared" si="207"/>
        <v>0</v>
      </c>
      <c r="I1492" s="494"/>
      <c r="J1492" s="494"/>
      <c r="K1492" s="495">
        <f t="shared" si="208"/>
        <v>0</v>
      </c>
      <c r="L1492" s="494"/>
      <c r="M1492" s="494"/>
      <c r="N1492" s="495">
        <f t="shared" si="209"/>
        <v>0</v>
      </c>
      <c r="O1492" s="494"/>
      <c r="P1492" s="494"/>
      <c r="Q1492" s="493">
        <f t="shared" si="210"/>
        <v>30</v>
      </c>
      <c r="W1492">
        <f t="shared" si="211"/>
        <v>30</v>
      </c>
      <c r="Y1492" s="497">
        <v>33</v>
      </c>
      <c r="Z1492" s="497">
        <v>35</v>
      </c>
      <c r="AA1492" s="491">
        <v>0</v>
      </c>
      <c r="AB1492" s="490">
        <v>0</v>
      </c>
      <c r="AC1492" s="489">
        <v>0</v>
      </c>
      <c r="AD1492" s="488">
        <v>33</v>
      </c>
      <c r="AF1492" t="str">
        <f t="shared" si="212"/>
        <v>SI</v>
      </c>
      <c r="AG1492" t="str">
        <f t="shared" si="213"/>
        <v>SI</v>
      </c>
      <c r="AH1492" t="str">
        <f t="shared" si="214"/>
        <v>SI</v>
      </c>
      <c r="AI1492" t="str">
        <f t="shared" si="215"/>
        <v>NO</v>
      </c>
    </row>
    <row r="1493" spans="6:35" ht="16.5" thickTop="1" thickBot="1" x14ac:dyDescent="0.3">
      <c r="F1493" s="499">
        <v>0</v>
      </c>
      <c r="G1493" s="499">
        <v>36</v>
      </c>
      <c r="H1493" s="498">
        <f t="shared" si="207"/>
        <v>0</v>
      </c>
      <c r="K1493" s="498">
        <f t="shared" si="208"/>
        <v>0</v>
      </c>
      <c r="N1493" s="498">
        <f t="shared" si="209"/>
        <v>0</v>
      </c>
      <c r="Q1493" s="487">
        <f t="shared" si="210"/>
        <v>0</v>
      </c>
      <c r="W1493">
        <f t="shared" si="211"/>
        <v>0</v>
      </c>
      <c r="Y1493" s="497">
        <v>0</v>
      </c>
      <c r="Z1493" s="497">
        <v>36</v>
      </c>
      <c r="AA1493" s="491">
        <v>0</v>
      </c>
      <c r="AB1493" s="490">
        <v>0</v>
      </c>
      <c r="AC1493" s="489">
        <v>0</v>
      </c>
      <c r="AD1493" s="488">
        <v>0</v>
      </c>
      <c r="AF1493" t="str">
        <f t="shared" si="212"/>
        <v>SI</v>
      </c>
      <c r="AG1493" t="str">
        <f t="shared" si="213"/>
        <v>SI</v>
      </c>
      <c r="AH1493" t="str">
        <f t="shared" si="214"/>
        <v>SI</v>
      </c>
      <c r="AI1493" t="str">
        <f t="shared" si="215"/>
        <v>SI</v>
      </c>
    </row>
    <row r="1494" spans="6:35" ht="15.75" thickBot="1" x14ac:dyDescent="0.3">
      <c r="F1494" s="499">
        <v>1</v>
      </c>
      <c r="G1494" s="499">
        <v>36</v>
      </c>
      <c r="H1494" s="498">
        <f t="shared" si="207"/>
        <v>0</v>
      </c>
      <c r="K1494" s="498">
        <f t="shared" si="208"/>
        <v>0</v>
      </c>
      <c r="N1494" s="498">
        <f t="shared" si="209"/>
        <v>0</v>
      </c>
      <c r="Q1494" s="487">
        <f t="shared" si="210"/>
        <v>1</v>
      </c>
      <c r="W1494">
        <f t="shared" si="211"/>
        <v>1</v>
      </c>
      <c r="Y1494" s="497">
        <v>1</v>
      </c>
      <c r="Z1494" s="497">
        <v>36</v>
      </c>
      <c r="AA1494" s="491">
        <v>0</v>
      </c>
      <c r="AB1494" s="490">
        <v>1</v>
      </c>
      <c r="AC1494" s="489">
        <v>0</v>
      </c>
      <c r="AD1494" s="488">
        <v>0</v>
      </c>
      <c r="AF1494" t="str">
        <f t="shared" si="212"/>
        <v>SI</v>
      </c>
      <c r="AG1494" t="str">
        <f t="shared" si="213"/>
        <v>NO</v>
      </c>
      <c r="AH1494" t="str">
        <f t="shared" si="214"/>
        <v>SI</v>
      </c>
      <c r="AI1494" t="str">
        <f t="shared" si="215"/>
        <v>NO</v>
      </c>
    </row>
    <row r="1495" spans="6:35" ht="15.75" thickBot="1" x14ac:dyDescent="0.3">
      <c r="F1495" s="499">
        <v>2</v>
      </c>
      <c r="G1495" s="499">
        <v>36</v>
      </c>
      <c r="H1495" s="498">
        <f t="shared" si="207"/>
        <v>0</v>
      </c>
      <c r="K1495" s="498">
        <f t="shared" si="208"/>
        <v>0</v>
      </c>
      <c r="N1495" s="498">
        <f t="shared" si="209"/>
        <v>0</v>
      </c>
      <c r="Q1495" s="487">
        <f t="shared" si="210"/>
        <v>2</v>
      </c>
      <c r="W1495">
        <f t="shared" si="211"/>
        <v>2</v>
      </c>
      <c r="Y1495" s="497">
        <v>2</v>
      </c>
      <c r="Z1495" s="497">
        <v>36</v>
      </c>
      <c r="AA1495" s="491">
        <v>0</v>
      </c>
      <c r="AB1495" s="490">
        <v>2</v>
      </c>
      <c r="AC1495" s="489">
        <v>0</v>
      </c>
      <c r="AD1495" s="488">
        <v>0</v>
      </c>
      <c r="AF1495" t="str">
        <f t="shared" si="212"/>
        <v>SI</v>
      </c>
      <c r="AG1495" t="str">
        <f t="shared" si="213"/>
        <v>NO</v>
      </c>
      <c r="AH1495" t="str">
        <f t="shared" si="214"/>
        <v>SI</v>
      </c>
      <c r="AI1495" t="str">
        <f t="shared" si="215"/>
        <v>NO</v>
      </c>
    </row>
    <row r="1496" spans="6:35" ht="15.75" thickBot="1" x14ac:dyDescent="0.3">
      <c r="F1496" s="499">
        <v>3</v>
      </c>
      <c r="G1496" s="499">
        <v>36</v>
      </c>
      <c r="H1496" s="498">
        <f t="shared" si="207"/>
        <v>0</v>
      </c>
      <c r="K1496" s="498">
        <f t="shared" si="208"/>
        <v>0</v>
      </c>
      <c r="N1496" s="498">
        <f t="shared" si="209"/>
        <v>0</v>
      </c>
      <c r="Q1496" s="487">
        <f t="shared" si="210"/>
        <v>3</v>
      </c>
      <c r="W1496">
        <f t="shared" si="211"/>
        <v>3</v>
      </c>
      <c r="Y1496" s="497">
        <v>3</v>
      </c>
      <c r="Z1496" s="497">
        <v>36</v>
      </c>
      <c r="AA1496" s="491">
        <v>0</v>
      </c>
      <c r="AB1496" s="490">
        <v>3</v>
      </c>
      <c r="AC1496" s="489">
        <v>0</v>
      </c>
      <c r="AD1496" s="488">
        <v>0</v>
      </c>
      <c r="AF1496" t="str">
        <f t="shared" si="212"/>
        <v>SI</v>
      </c>
      <c r="AG1496" t="str">
        <f t="shared" si="213"/>
        <v>NO</v>
      </c>
      <c r="AH1496" t="str">
        <f t="shared" si="214"/>
        <v>SI</v>
      </c>
      <c r="AI1496" t="str">
        <f t="shared" si="215"/>
        <v>NO</v>
      </c>
    </row>
    <row r="1497" spans="6:35" ht="15.75" thickBot="1" x14ac:dyDescent="0.3">
      <c r="F1497" s="499">
        <v>4</v>
      </c>
      <c r="G1497" s="499">
        <v>36</v>
      </c>
      <c r="H1497" s="498">
        <f t="shared" si="207"/>
        <v>0</v>
      </c>
      <c r="K1497" s="498">
        <f t="shared" si="208"/>
        <v>0</v>
      </c>
      <c r="N1497" s="498">
        <f t="shared" si="209"/>
        <v>0</v>
      </c>
      <c r="Q1497" s="487">
        <f t="shared" si="210"/>
        <v>4</v>
      </c>
      <c r="W1497">
        <f t="shared" si="211"/>
        <v>4</v>
      </c>
      <c r="Y1497" s="497">
        <v>4</v>
      </c>
      <c r="Z1497" s="497">
        <v>36</v>
      </c>
      <c r="AA1497" s="491">
        <v>0</v>
      </c>
      <c r="AB1497" s="490">
        <v>0</v>
      </c>
      <c r="AC1497" s="489">
        <v>0</v>
      </c>
      <c r="AD1497" s="488">
        <v>4</v>
      </c>
      <c r="AF1497" t="str">
        <f t="shared" si="212"/>
        <v>SI</v>
      </c>
      <c r="AG1497" t="str">
        <f t="shared" si="213"/>
        <v>SI</v>
      </c>
      <c r="AH1497" t="str">
        <f t="shared" si="214"/>
        <v>SI</v>
      </c>
      <c r="AI1497" t="str">
        <f t="shared" si="215"/>
        <v>SI</v>
      </c>
    </row>
    <row r="1498" spans="6:35" ht="15.75" thickBot="1" x14ac:dyDescent="0.3">
      <c r="F1498" s="499">
        <v>5</v>
      </c>
      <c r="G1498" s="499">
        <v>36</v>
      </c>
      <c r="H1498" s="498">
        <f t="shared" si="207"/>
        <v>0</v>
      </c>
      <c r="K1498" s="498">
        <f t="shared" si="208"/>
        <v>0</v>
      </c>
      <c r="N1498" s="498">
        <f t="shared" si="209"/>
        <v>0</v>
      </c>
      <c r="Q1498" s="487">
        <f t="shared" si="210"/>
        <v>5</v>
      </c>
      <c r="W1498">
        <f t="shared" si="211"/>
        <v>5</v>
      </c>
      <c r="Y1498" s="497">
        <v>5</v>
      </c>
      <c r="Z1498" s="497">
        <v>36</v>
      </c>
      <c r="AA1498" s="491">
        <v>0</v>
      </c>
      <c r="AB1498" s="490">
        <v>0</v>
      </c>
      <c r="AC1498" s="489">
        <v>0</v>
      </c>
      <c r="AD1498" s="488">
        <v>5</v>
      </c>
      <c r="AF1498" t="str">
        <f t="shared" si="212"/>
        <v>SI</v>
      </c>
      <c r="AG1498" t="str">
        <f t="shared" si="213"/>
        <v>SI</v>
      </c>
      <c r="AH1498" t="str">
        <f t="shared" si="214"/>
        <v>SI</v>
      </c>
      <c r="AI1498" t="str">
        <f t="shared" si="215"/>
        <v>SI</v>
      </c>
    </row>
    <row r="1499" spans="6:35" ht="15.75" thickBot="1" x14ac:dyDescent="0.3">
      <c r="F1499" s="499">
        <v>6</v>
      </c>
      <c r="G1499" s="499">
        <v>36</v>
      </c>
      <c r="H1499" s="498">
        <f t="shared" si="207"/>
        <v>0</v>
      </c>
      <c r="K1499" s="498">
        <f t="shared" si="208"/>
        <v>0</v>
      </c>
      <c r="N1499" s="498">
        <f t="shared" si="209"/>
        <v>0</v>
      </c>
      <c r="Q1499" s="487">
        <f t="shared" si="210"/>
        <v>6</v>
      </c>
      <c r="W1499">
        <f t="shared" si="211"/>
        <v>6</v>
      </c>
      <c r="Y1499" s="497">
        <v>6</v>
      </c>
      <c r="Z1499" s="497">
        <v>36</v>
      </c>
      <c r="AA1499" s="491">
        <v>0</v>
      </c>
      <c r="AB1499" s="490">
        <v>0</v>
      </c>
      <c r="AC1499" s="489">
        <v>0</v>
      </c>
      <c r="AD1499" s="488">
        <v>6</v>
      </c>
      <c r="AF1499" t="str">
        <f t="shared" si="212"/>
        <v>SI</v>
      </c>
      <c r="AG1499" t="str">
        <f t="shared" si="213"/>
        <v>SI</v>
      </c>
      <c r="AH1499" t="str">
        <f t="shared" si="214"/>
        <v>SI</v>
      </c>
      <c r="AI1499" t="str">
        <f t="shared" si="215"/>
        <v>SI</v>
      </c>
    </row>
    <row r="1500" spans="6:35" ht="15.75" thickBot="1" x14ac:dyDescent="0.3">
      <c r="F1500" s="499">
        <v>7</v>
      </c>
      <c r="G1500" s="499">
        <v>36</v>
      </c>
      <c r="H1500" s="498">
        <f t="shared" si="207"/>
        <v>0</v>
      </c>
      <c r="K1500" s="498">
        <f t="shared" si="208"/>
        <v>0</v>
      </c>
      <c r="N1500" s="498">
        <f t="shared" si="209"/>
        <v>0</v>
      </c>
      <c r="Q1500" s="487">
        <f t="shared" si="210"/>
        <v>7</v>
      </c>
      <c r="W1500">
        <f t="shared" si="211"/>
        <v>7</v>
      </c>
      <c r="Y1500" s="497">
        <v>7</v>
      </c>
      <c r="Z1500" s="497">
        <v>36</v>
      </c>
      <c r="AA1500" s="491">
        <v>0</v>
      </c>
      <c r="AB1500" s="490">
        <v>0</v>
      </c>
      <c r="AC1500" s="489">
        <v>0</v>
      </c>
      <c r="AD1500" s="488">
        <v>7</v>
      </c>
      <c r="AF1500" t="str">
        <f t="shared" si="212"/>
        <v>SI</v>
      </c>
      <c r="AG1500" t="str">
        <f t="shared" si="213"/>
        <v>SI</v>
      </c>
      <c r="AH1500" t="str">
        <f t="shared" si="214"/>
        <v>SI</v>
      </c>
      <c r="AI1500" t="str">
        <f t="shared" si="215"/>
        <v>SI</v>
      </c>
    </row>
    <row r="1501" spans="6:35" ht="15.75" thickBot="1" x14ac:dyDescent="0.3">
      <c r="F1501" s="499">
        <v>8</v>
      </c>
      <c r="G1501" s="499">
        <v>36</v>
      </c>
      <c r="H1501" s="498">
        <f t="shared" si="207"/>
        <v>0</v>
      </c>
      <c r="K1501" s="498">
        <f t="shared" si="208"/>
        <v>0</v>
      </c>
      <c r="N1501" s="498">
        <f t="shared" si="209"/>
        <v>0</v>
      </c>
      <c r="Q1501" s="487">
        <f t="shared" si="210"/>
        <v>8</v>
      </c>
      <c r="W1501">
        <f t="shared" si="211"/>
        <v>8</v>
      </c>
      <c r="Y1501" s="497">
        <v>8</v>
      </c>
      <c r="Z1501" s="497">
        <v>36</v>
      </c>
      <c r="AA1501" s="491">
        <v>0</v>
      </c>
      <c r="AB1501" s="490">
        <v>0</v>
      </c>
      <c r="AC1501" s="489">
        <v>0</v>
      </c>
      <c r="AD1501" s="488">
        <v>8</v>
      </c>
      <c r="AF1501" t="str">
        <f t="shared" si="212"/>
        <v>SI</v>
      </c>
      <c r="AG1501" t="str">
        <f t="shared" si="213"/>
        <v>SI</v>
      </c>
      <c r="AH1501" t="str">
        <f t="shared" si="214"/>
        <v>SI</v>
      </c>
      <c r="AI1501" t="str">
        <f t="shared" si="215"/>
        <v>SI</v>
      </c>
    </row>
    <row r="1502" spans="6:35" ht="15.75" thickBot="1" x14ac:dyDescent="0.3">
      <c r="F1502" s="499">
        <v>9</v>
      </c>
      <c r="G1502" s="499">
        <v>36</v>
      </c>
      <c r="H1502" s="498">
        <f t="shared" si="207"/>
        <v>0</v>
      </c>
      <c r="K1502" s="498">
        <f t="shared" si="208"/>
        <v>0</v>
      </c>
      <c r="N1502" s="498">
        <f t="shared" si="209"/>
        <v>0</v>
      </c>
      <c r="Q1502" s="487">
        <f t="shared" si="210"/>
        <v>9</v>
      </c>
      <c r="W1502">
        <f t="shared" si="211"/>
        <v>9</v>
      </c>
      <c r="Y1502" s="497">
        <v>9</v>
      </c>
      <c r="Z1502" s="497">
        <v>36</v>
      </c>
      <c r="AA1502" s="491">
        <v>0</v>
      </c>
      <c r="AB1502" s="490">
        <v>0</v>
      </c>
      <c r="AC1502" s="489">
        <v>0</v>
      </c>
      <c r="AD1502" s="488">
        <v>9</v>
      </c>
      <c r="AF1502" t="str">
        <f t="shared" si="212"/>
        <v>SI</v>
      </c>
      <c r="AG1502" t="str">
        <f t="shared" si="213"/>
        <v>SI</v>
      </c>
      <c r="AH1502" t="str">
        <f t="shared" si="214"/>
        <v>SI</v>
      </c>
      <c r="AI1502" t="str">
        <f t="shared" si="215"/>
        <v>SI</v>
      </c>
    </row>
    <row r="1503" spans="6:35" ht="15.75" thickBot="1" x14ac:dyDescent="0.3">
      <c r="F1503" s="499">
        <v>10</v>
      </c>
      <c r="G1503" s="499">
        <v>36</v>
      </c>
      <c r="H1503" s="498">
        <f t="shared" si="207"/>
        <v>0</v>
      </c>
      <c r="K1503" s="498">
        <f t="shared" si="208"/>
        <v>0</v>
      </c>
      <c r="N1503" s="498">
        <f t="shared" si="209"/>
        <v>0</v>
      </c>
      <c r="Q1503" s="487">
        <f t="shared" si="210"/>
        <v>10</v>
      </c>
      <c r="W1503">
        <f t="shared" si="211"/>
        <v>10</v>
      </c>
      <c r="Y1503" s="497">
        <v>10</v>
      </c>
      <c r="Z1503" s="497">
        <v>36</v>
      </c>
      <c r="AA1503" s="491">
        <v>0</v>
      </c>
      <c r="AB1503" s="490">
        <v>0</v>
      </c>
      <c r="AC1503" s="489">
        <v>0</v>
      </c>
      <c r="AD1503" s="488">
        <v>10</v>
      </c>
      <c r="AF1503" t="str">
        <f t="shared" si="212"/>
        <v>SI</v>
      </c>
      <c r="AG1503" t="str">
        <f t="shared" si="213"/>
        <v>SI</v>
      </c>
      <c r="AH1503" t="str">
        <f t="shared" si="214"/>
        <v>SI</v>
      </c>
      <c r="AI1503" t="str">
        <f t="shared" si="215"/>
        <v>SI</v>
      </c>
    </row>
    <row r="1504" spans="6:35" ht="15.75" thickBot="1" x14ac:dyDescent="0.3">
      <c r="F1504" s="499">
        <v>11</v>
      </c>
      <c r="G1504" s="499">
        <v>36</v>
      </c>
      <c r="H1504" s="498">
        <f t="shared" si="207"/>
        <v>0</v>
      </c>
      <c r="K1504" s="498">
        <f t="shared" si="208"/>
        <v>0</v>
      </c>
      <c r="N1504" s="498">
        <f t="shared" si="209"/>
        <v>0</v>
      </c>
      <c r="Q1504" s="487">
        <f t="shared" si="210"/>
        <v>11</v>
      </c>
      <c r="W1504">
        <f t="shared" si="211"/>
        <v>11</v>
      </c>
      <c r="Y1504" s="497">
        <v>11</v>
      </c>
      <c r="Z1504" s="497">
        <v>36</v>
      </c>
      <c r="AA1504" s="491">
        <v>0</v>
      </c>
      <c r="AB1504" s="490">
        <v>0</v>
      </c>
      <c r="AC1504" s="489">
        <v>0</v>
      </c>
      <c r="AD1504" s="488">
        <v>11</v>
      </c>
      <c r="AF1504" t="str">
        <f t="shared" si="212"/>
        <v>SI</v>
      </c>
      <c r="AG1504" t="str">
        <f t="shared" si="213"/>
        <v>SI</v>
      </c>
      <c r="AH1504" t="str">
        <f t="shared" si="214"/>
        <v>SI</v>
      </c>
      <c r="AI1504" t="str">
        <f t="shared" si="215"/>
        <v>SI</v>
      </c>
    </row>
    <row r="1505" spans="6:35" ht="15.75" thickBot="1" x14ac:dyDescent="0.3">
      <c r="F1505" s="499">
        <v>12</v>
      </c>
      <c r="G1505" s="499">
        <v>36</v>
      </c>
      <c r="H1505" s="498">
        <f t="shared" si="207"/>
        <v>0</v>
      </c>
      <c r="K1505" s="498">
        <f t="shared" si="208"/>
        <v>0</v>
      </c>
      <c r="N1505" s="498">
        <f t="shared" si="209"/>
        <v>0</v>
      </c>
      <c r="Q1505" s="487">
        <f t="shared" si="210"/>
        <v>12</v>
      </c>
      <c r="W1505">
        <f t="shared" si="211"/>
        <v>12</v>
      </c>
      <c r="Y1505" s="497">
        <v>12</v>
      </c>
      <c r="Z1505" s="497">
        <v>36</v>
      </c>
      <c r="AA1505" s="491">
        <v>0</v>
      </c>
      <c r="AB1505" s="490">
        <v>0</v>
      </c>
      <c r="AC1505" s="489">
        <v>0</v>
      </c>
      <c r="AD1505" s="488">
        <v>12</v>
      </c>
      <c r="AF1505" t="str">
        <f t="shared" si="212"/>
        <v>SI</v>
      </c>
      <c r="AG1505" t="str">
        <f t="shared" si="213"/>
        <v>SI</v>
      </c>
      <c r="AH1505" t="str">
        <f t="shared" si="214"/>
        <v>SI</v>
      </c>
      <c r="AI1505" t="str">
        <f t="shared" si="215"/>
        <v>SI</v>
      </c>
    </row>
    <row r="1506" spans="6:35" ht="15.75" thickBot="1" x14ac:dyDescent="0.3">
      <c r="F1506" s="499">
        <v>13</v>
      </c>
      <c r="G1506" s="499">
        <v>36</v>
      </c>
      <c r="H1506" s="498">
        <f t="shared" si="207"/>
        <v>0</v>
      </c>
      <c r="K1506" s="498">
        <f t="shared" si="208"/>
        <v>0</v>
      </c>
      <c r="N1506" s="498">
        <f t="shared" si="209"/>
        <v>0</v>
      </c>
      <c r="Q1506" s="487">
        <f t="shared" si="210"/>
        <v>13</v>
      </c>
      <c r="W1506">
        <f t="shared" si="211"/>
        <v>13</v>
      </c>
      <c r="Y1506" s="497">
        <v>13</v>
      </c>
      <c r="Z1506" s="497">
        <v>36</v>
      </c>
      <c r="AA1506" s="491">
        <v>0</v>
      </c>
      <c r="AB1506" s="490">
        <v>0</v>
      </c>
      <c r="AC1506" s="489">
        <v>0</v>
      </c>
      <c r="AD1506" s="488">
        <v>13</v>
      </c>
      <c r="AF1506" t="str">
        <f t="shared" si="212"/>
        <v>SI</v>
      </c>
      <c r="AG1506" t="str">
        <f t="shared" si="213"/>
        <v>SI</v>
      </c>
      <c r="AH1506" t="str">
        <f t="shared" si="214"/>
        <v>SI</v>
      </c>
      <c r="AI1506" t="str">
        <f t="shared" si="215"/>
        <v>SI</v>
      </c>
    </row>
    <row r="1507" spans="6:35" ht="15.75" thickBot="1" x14ac:dyDescent="0.3">
      <c r="F1507" s="499">
        <v>14</v>
      </c>
      <c r="G1507" s="499">
        <v>36</v>
      </c>
      <c r="H1507" s="498">
        <f t="shared" si="207"/>
        <v>0</v>
      </c>
      <c r="K1507" s="498">
        <f t="shared" si="208"/>
        <v>0</v>
      </c>
      <c r="N1507" s="498">
        <f t="shared" si="209"/>
        <v>0</v>
      </c>
      <c r="Q1507" s="487">
        <f t="shared" si="210"/>
        <v>14</v>
      </c>
      <c r="W1507">
        <f t="shared" si="211"/>
        <v>14</v>
      </c>
      <c r="Y1507" s="497">
        <v>14</v>
      </c>
      <c r="Z1507" s="497">
        <v>36</v>
      </c>
      <c r="AA1507" s="491">
        <v>0</v>
      </c>
      <c r="AB1507" s="490">
        <v>0</v>
      </c>
      <c r="AC1507" s="489">
        <v>0</v>
      </c>
      <c r="AD1507" s="488">
        <v>14</v>
      </c>
      <c r="AF1507" t="str">
        <f t="shared" si="212"/>
        <v>SI</v>
      </c>
      <c r="AG1507" t="str">
        <f t="shared" si="213"/>
        <v>SI</v>
      </c>
      <c r="AH1507" t="str">
        <f t="shared" si="214"/>
        <v>SI</v>
      </c>
      <c r="AI1507" t="str">
        <f t="shared" si="215"/>
        <v>SI</v>
      </c>
    </row>
    <row r="1508" spans="6:35" ht="15.75" thickBot="1" x14ac:dyDescent="0.3">
      <c r="F1508" s="499">
        <v>15</v>
      </c>
      <c r="G1508" s="499">
        <v>36</v>
      </c>
      <c r="H1508" s="498">
        <f t="shared" si="207"/>
        <v>0</v>
      </c>
      <c r="K1508" s="498">
        <f t="shared" si="208"/>
        <v>0</v>
      </c>
      <c r="N1508" s="498">
        <f t="shared" si="209"/>
        <v>0</v>
      </c>
      <c r="Q1508" s="487">
        <f t="shared" si="210"/>
        <v>15</v>
      </c>
      <c r="W1508">
        <f t="shared" si="211"/>
        <v>15</v>
      </c>
      <c r="Y1508" s="497">
        <v>15</v>
      </c>
      <c r="Z1508" s="497">
        <v>36</v>
      </c>
      <c r="AA1508" s="491">
        <v>0</v>
      </c>
      <c r="AB1508" s="490">
        <v>0</v>
      </c>
      <c r="AC1508" s="489">
        <v>0</v>
      </c>
      <c r="AD1508" s="488">
        <v>15</v>
      </c>
      <c r="AF1508" t="str">
        <f t="shared" si="212"/>
        <v>SI</v>
      </c>
      <c r="AG1508" t="str">
        <f t="shared" si="213"/>
        <v>SI</v>
      </c>
      <c r="AH1508" t="str">
        <f t="shared" si="214"/>
        <v>SI</v>
      </c>
      <c r="AI1508" t="str">
        <f t="shared" si="215"/>
        <v>SI</v>
      </c>
    </row>
    <row r="1509" spans="6:35" ht="15.75" thickBot="1" x14ac:dyDescent="0.3">
      <c r="F1509" s="499">
        <v>16</v>
      </c>
      <c r="G1509" s="499">
        <v>36</v>
      </c>
      <c r="H1509" s="498">
        <f t="shared" si="207"/>
        <v>0</v>
      </c>
      <c r="K1509" s="498">
        <f t="shared" si="208"/>
        <v>0</v>
      </c>
      <c r="N1509" s="498">
        <f t="shared" si="209"/>
        <v>0</v>
      </c>
      <c r="Q1509" s="487">
        <f t="shared" si="210"/>
        <v>16</v>
      </c>
      <c r="W1509">
        <f t="shared" si="211"/>
        <v>16</v>
      </c>
      <c r="Y1509" s="497">
        <v>16</v>
      </c>
      <c r="Z1509" s="497">
        <v>36</v>
      </c>
      <c r="AA1509" s="491">
        <v>0</v>
      </c>
      <c r="AB1509" s="490">
        <v>0</v>
      </c>
      <c r="AC1509" s="489">
        <v>0</v>
      </c>
      <c r="AD1509" s="488">
        <v>16</v>
      </c>
      <c r="AF1509" t="str">
        <f t="shared" si="212"/>
        <v>SI</v>
      </c>
      <c r="AG1509" t="str">
        <f t="shared" si="213"/>
        <v>SI</v>
      </c>
      <c r="AH1509" t="str">
        <f t="shared" si="214"/>
        <v>SI</v>
      </c>
      <c r="AI1509" t="str">
        <f t="shared" si="215"/>
        <v>SI</v>
      </c>
    </row>
    <row r="1510" spans="6:35" ht="15.75" thickBot="1" x14ac:dyDescent="0.3">
      <c r="F1510" s="499">
        <v>17</v>
      </c>
      <c r="G1510" s="499">
        <v>36</v>
      </c>
      <c r="H1510" s="498">
        <f t="shared" si="207"/>
        <v>0</v>
      </c>
      <c r="K1510" s="498">
        <f t="shared" si="208"/>
        <v>0</v>
      </c>
      <c r="N1510" s="498">
        <f t="shared" si="209"/>
        <v>0</v>
      </c>
      <c r="Q1510" s="487">
        <f t="shared" si="210"/>
        <v>17</v>
      </c>
      <c r="W1510">
        <f t="shared" si="211"/>
        <v>17</v>
      </c>
      <c r="Y1510" s="497">
        <v>17</v>
      </c>
      <c r="Z1510" s="497">
        <v>36</v>
      </c>
      <c r="AA1510" s="491">
        <v>0</v>
      </c>
      <c r="AB1510" s="490">
        <v>0</v>
      </c>
      <c r="AC1510" s="489">
        <v>0</v>
      </c>
      <c r="AD1510" s="488">
        <v>17</v>
      </c>
      <c r="AF1510" t="str">
        <f t="shared" si="212"/>
        <v>SI</v>
      </c>
      <c r="AG1510" t="str">
        <f t="shared" si="213"/>
        <v>SI</v>
      </c>
      <c r="AH1510" t="str">
        <f t="shared" si="214"/>
        <v>SI</v>
      </c>
      <c r="AI1510" t="str">
        <f t="shared" si="215"/>
        <v>SI</v>
      </c>
    </row>
    <row r="1511" spans="6:35" ht="15.75" thickBot="1" x14ac:dyDescent="0.3">
      <c r="F1511" s="499">
        <v>18</v>
      </c>
      <c r="G1511" s="499">
        <v>36</v>
      </c>
      <c r="H1511" s="498">
        <f t="shared" si="207"/>
        <v>0</v>
      </c>
      <c r="K1511" s="498">
        <f t="shared" si="208"/>
        <v>0</v>
      </c>
      <c r="N1511" s="498">
        <f t="shared" si="209"/>
        <v>0</v>
      </c>
      <c r="Q1511" s="487">
        <f t="shared" si="210"/>
        <v>18</v>
      </c>
      <c r="W1511">
        <f t="shared" si="211"/>
        <v>18</v>
      </c>
      <c r="Y1511" s="497">
        <v>18</v>
      </c>
      <c r="Z1511" s="497">
        <v>36</v>
      </c>
      <c r="AA1511" s="491">
        <v>0</v>
      </c>
      <c r="AB1511" s="490">
        <v>0</v>
      </c>
      <c r="AC1511" s="489">
        <v>0</v>
      </c>
      <c r="AD1511" s="488">
        <v>18</v>
      </c>
      <c r="AF1511" t="str">
        <f t="shared" si="212"/>
        <v>SI</v>
      </c>
      <c r="AG1511" t="str">
        <f t="shared" si="213"/>
        <v>SI</v>
      </c>
      <c r="AH1511" t="str">
        <f t="shared" si="214"/>
        <v>SI</v>
      </c>
      <c r="AI1511" t="str">
        <f t="shared" si="215"/>
        <v>SI</v>
      </c>
    </row>
    <row r="1512" spans="6:35" ht="15.75" thickBot="1" x14ac:dyDescent="0.3">
      <c r="F1512" s="499">
        <v>19</v>
      </c>
      <c r="G1512" s="499">
        <v>36</v>
      </c>
      <c r="H1512" s="498">
        <f t="shared" si="207"/>
        <v>0</v>
      </c>
      <c r="K1512" s="498">
        <f t="shared" si="208"/>
        <v>0</v>
      </c>
      <c r="N1512" s="498">
        <f t="shared" si="209"/>
        <v>0</v>
      </c>
      <c r="Q1512" s="487">
        <f t="shared" si="210"/>
        <v>19</v>
      </c>
      <c r="W1512">
        <f t="shared" si="211"/>
        <v>19</v>
      </c>
      <c r="Y1512" s="497">
        <v>19</v>
      </c>
      <c r="Z1512" s="497">
        <v>36</v>
      </c>
      <c r="AA1512" s="491">
        <v>0</v>
      </c>
      <c r="AB1512" s="490">
        <v>0</v>
      </c>
      <c r="AC1512" s="489">
        <v>0</v>
      </c>
      <c r="AD1512" s="488">
        <v>19</v>
      </c>
      <c r="AF1512" t="str">
        <f t="shared" si="212"/>
        <v>SI</v>
      </c>
      <c r="AG1512" t="str">
        <f t="shared" si="213"/>
        <v>SI</v>
      </c>
      <c r="AH1512" t="str">
        <f t="shared" si="214"/>
        <v>SI</v>
      </c>
      <c r="AI1512" t="str">
        <f t="shared" si="215"/>
        <v>SI</v>
      </c>
    </row>
    <row r="1513" spans="6:35" ht="15.75" thickBot="1" x14ac:dyDescent="0.3">
      <c r="F1513" s="499">
        <v>20</v>
      </c>
      <c r="G1513" s="499">
        <v>36</v>
      </c>
      <c r="H1513" s="498">
        <f t="shared" si="207"/>
        <v>0</v>
      </c>
      <c r="K1513" s="498">
        <f t="shared" si="208"/>
        <v>0</v>
      </c>
      <c r="N1513" s="498">
        <f t="shared" si="209"/>
        <v>0</v>
      </c>
      <c r="Q1513" s="487">
        <f t="shared" si="210"/>
        <v>20</v>
      </c>
      <c r="W1513">
        <f t="shared" si="211"/>
        <v>20</v>
      </c>
      <c r="Y1513" s="497">
        <v>20</v>
      </c>
      <c r="Z1513" s="497">
        <v>36</v>
      </c>
      <c r="AA1513" s="491">
        <v>0</v>
      </c>
      <c r="AB1513" s="490">
        <v>0</v>
      </c>
      <c r="AC1513" s="489">
        <v>0</v>
      </c>
      <c r="AD1513" s="488">
        <v>20</v>
      </c>
      <c r="AF1513" t="str">
        <f t="shared" si="212"/>
        <v>SI</v>
      </c>
      <c r="AG1513" t="str">
        <f t="shared" si="213"/>
        <v>SI</v>
      </c>
      <c r="AH1513" t="str">
        <f t="shared" si="214"/>
        <v>SI</v>
      </c>
      <c r="AI1513" t="str">
        <f t="shared" si="215"/>
        <v>SI</v>
      </c>
    </row>
    <row r="1514" spans="6:35" ht="15.75" thickBot="1" x14ac:dyDescent="0.3">
      <c r="F1514" s="499">
        <v>21</v>
      </c>
      <c r="G1514" s="499">
        <v>36</v>
      </c>
      <c r="H1514" s="498">
        <f t="shared" si="207"/>
        <v>0</v>
      </c>
      <c r="K1514" s="498">
        <f t="shared" si="208"/>
        <v>0</v>
      </c>
      <c r="N1514" s="498">
        <f t="shared" si="209"/>
        <v>0</v>
      </c>
      <c r="Q1514" s="487">
        <f t="shared" si="210"/>
        <v>21</v>
      </c>
      <c r="W1514">
        <f t="shared" si="211"/>
        <v>21</v>
      </c>
      <c r="Y1514" s="497">
        <v>21</v>
      </c>
      <c r="Z1514" s="497">
        <v>36</v>
      </c>
      <c r="AA1514" s="491">
        <v>0</v>
      </c>
      <c r="AB1514" s="490">
        <v>0</v>
      </c>
      <c r="AC1514" s="489">
        <v>0</v>
      </c>
      <c r="AD1514" s="488">
        <v>21</v>
      </c>
      <c r="AF1514" t="str">
        <f t="shared" si="212"/>
        <v>SI</v>
      </c>
      <c r="AG1514" t="str">
        <f t="shared" si="213"/>
        <v>SI</v>
      </c>
      <c r="AH1514" t="str">
        <f t="shared" si="214"/>
        <v>SI</v>
      </c>
      <c r="AI1514" t="str">
        <f t="shared" si="215"/>
        <v>SI</v>
      </c>
    </row>
    <row r="1515" spans="6:35" ht="15.75" thickBot="1" x14ac:dyDescent="0.3">
      <c r="F1515" s="499">
        <v>22</v>
      </c>
      <c r="G1515" s="499">
        <v>36</v>
      </c>
      <c r="H1515" s="498">
        <f t="shared" si="207"/>
        <v>0</v>
      </c>
      <c r="K1515" s="498">
        <f t="shared" si="208"/>
        <v>0</v>
      </c>
      <c r="N1515" s="498">
        <f t="shared" si="209"/>
        <v>0</v>
      </c>
      <c r="Q1515" s="487">
        <f t="shared" si="210"/>
        <v>22</v>
      </c>
      <c r="W1515">
        <f t="shared" si="211"/>
        <v>22</v>
      </c>
      <c r="Y1515" s="497">
        <v>22</v>
      </c>
      <c r="Z1515" s="497">
        <v>36</v>
      </c>
      <c r="AA1515" s="491">
        <v>0</v>
      </c>
      <c r="AB1515" s="490">
        <v>0</v>
      </c>
      <c r="AC1515" s="489">
        <v>0</v>
      </c>
      <c r="AD1515" s="488">
        <v>22</v>
      </c>
      <c r="AF1515" t="str">
        <f t="shared" si="212"/>
        <v>SI</v>
      </c>
      <c r="AG1515" t="str">
        <f t="shared" si="213"/>
        <v>SI</v>
      </c>
      <c r="AH1515" t="str">
        <f t="shared" si="214"/>
        <v>SI</v>
      </c>
      <c r="AI1515" t="str">
        <f t="shared" si="215"/>
        <v>SI</v>
      </c>
    </row>
    <row r="1516" spans="6:35" ht="15.75" thickBot="1" x14ac:dyDescent="0.3">
      <c r="F1516" s="499">
        <v>23</v>
      </c>
      <c r="G1516" s="499">
        <v>36</v>
      </c>
      <c r="H1516" s="498">
        <f t="shared" si="207"/>
        <v>0</v>
      </c>
      <c r="K1516" s="498">
        <f t="shared" si="208"/>
        <v>0</v>
      </c>
      <c r="N1516" s="498">
        <f t="shared" si="209"/>
        <v>0</v>
      </c>
      <c r="Q1516" s="487">
        <f t="shared" si="210"/>
        <v>23</v>
      </c>
      <c r="W1516">
        <f t="shared" si="211"/>
        <v>23</v>
      </c>
      <c r="Y1516" s="497">
        <v>23</v>
      </c>
      <c r="Z1516" s="497">
        <v>36</v>
      </c>
      <c r="AA1516" s="491">
        <v>0</v>
      </c>
      <c r="AB1516" s="490">
        <v>0</v>
      </c>
      <c r="AC1516" s="489">
        <v>0</v>
      </c>
      <c r="AD1516" s="488">
        <v>23</v>
      </c>
      <c r="AF1516" t="str">
        <f t="shared" si="212"/>
        <v>SI</v>
      </c>
      <c r="AG1516" t="str">
        <f t="shared" si="213"/>
        <v>SI</v>
      </c>
      <c r="AH1516" t="str">
        <f t="shared" si="214"/>
        <v>SI</v>
      </c>
      <c r="AI1516" t="str">
        <f t="shared" si="215"/>
        <v>SI</v>
      </c>
    </row>
    <row r="1517" spans="6:35" ht="15.75" thickBot="1" x14ac:dyDescent="0.3">
      <c r="F1517" s="499">
        <v>24</v>
      </c>
      <c r="G1517" s="499">
        <v>36</v>
      </c>
      <c r="H1517" s="498">
        <f t="shared" si="207"/>
        <v>0</v>
      </c>
      <c r="K1517" s="498">
        <f t="shared" si="208"/>
        <v>0</v>
      </c>
      <c r="N1517" s="498">
        <f t="shared" si="209"/>
        <v>0</v>
      </c>
      <c r="Q1517" s="487">
        <f t="shared" si="210"/>
        <v>24</v>
      </c>
      <c r="W1517">
        <f t="shared" si="211"/>
        <v>24</v>
      </c>
      <c r="Y1517" s="497">
        <v>24</v>
      </c>
      <c r="Z1517" s="497">
        <v>36</v>
      </c>
      <c r="AA1517" s="491">
        <v>0</v>
      </c>
      <c r="AB1517" s="490">
        <v>0</v>
      </c>
      <c r="AC1517" s="489">
        <v>0</v>
      </c>
      <c r="AD1517" s="488">
        <v>24</v>
      </c>
      <c r="AF1517" t="str">
        <f t="shared" si="212"/>
        <v>SI</v>
      </c>
      <c r="AG1517" t="str">
        <f t="shared" si="213"/>
        <v>SI</v>
      </c>
      <c r="AH1517" t="str">
        <f t="shared" si="214"/>
        <v>SI</v>
      </c>
      <c r="AI1517" t="str">
        <f t="shared" si="215"/>
        <v>SI</v>
      </c>
    </row>
    <row r="1518" spans="6:35" ht="15.75" thickBot="1" x14ac:dyDescent="0.3">
      <c r="F1518" s="499">
        <v>25</v>
      </c>
      <c r="G1518" s="499">
        <v>36</v>
      </c>
      <c r="H1518" s="498">
        <f t="shared" si="207"/>
        <v>0</v>
      </c>
      <c r="K1518" s="498">
        <f t="shared" si="208"/>
        <v>0</v>
      </c>
      <c r="N1518" s="498">
        <f t="shared" si="209"/>
        <v>0</v>
      </c>
      <c r="Q1518" s="487">
        <f t="shared" si="210"/>
        <v>25</v>
      </c>
      <c r="W1518">
        <f t="shared" si="211"/>
        <v>25</v>
      </c>
      <c r="Y1518" s="497">
        <v>25</v>
      </c>
      <c r="Z1518" s="497">
        <v>36</v>
      </c>
      <c r="AA1518" s="491">
        <v>0</v>
      </c>
      <c r="AB1518" s="490">
        <v>0</v>
      </c>
      <c r="AC1518" s="489">
        <v>0</v>
      </c>
      <c r="AD1518" s="488">
        <v>25</v>
      </c>
      <c r="AF1518" t="str">
        <f t="shared" si="212"/>
        <v>SI</v>
      </c>
      <c r="AG1518" t="str">
        <f t="shared" si="213"/>
        <v>SI</v>
      </c>
      <c r="AH1518" t="str">
        <f t="shared" si="214"/>
        <v>SI</v>
      </c>
      <c r="AI1518" t="str">
        <f t="shared" si="215"/>
        <v>SI</v>
      </c>
    </row>
    <row r="1519" spans="6:35" ht="15.75" thickBot="1" x14ac:dyDescent="0.3">
      <c r="F1519" s="499">
        <v>26</v>
      </c>
      <c r="G1519" s="499">
        <v>36</v>
      </c>
      <c r="H1519" s="498">
        <f t="shared" si="207"/>
        <v>0</v>
      </c>
      <c r="K1519" s="498">
        <f t="shared" si="208"/>
        <v>0</v>
      </c>
      <c r="N1519" s="498">
        <f t="shared" si="209"/>
        <v>0</v>
      </c>
      <c r="Q1519" s="487">
        <f t="shared" si="210"/>
        <v>26</v>
      </c>
      <c r="W1519">
        <f t="shared" si="211"/>
        <v>26</v>
      </c>
      <c r="Y1519" s="497">
        <v>26</v>
      </c>
      <c r="Z1519" s="497">
        <v>36</v>
      </c>
      <c r="AA1519" s="491">
        <v>0</v>
      </c>
      <c r="AB1519" s="490">
        <v>0</v>
      </c>
      <c r="AC1519" s="489">
        <v>0</v>
      </c>
      <c r="AD1519" s="488">
        <v>26</v>
      </c>
      <c r="AF1519" t="str">
        <f t="shared" si="212"/>
        <v>SI</v>
      </c>
      <c r="AG1519" t="str">
        <f t="shared" si="213"/>
        <v>SI</v>
      </c>
      <c r="AH1519" t="str">
        <f t="shared" si="214"/>
        <v>SI</v>
      </c>
      <c r="AI1519" t="str">
        <f t="shared" si="215"/>
        <v>SI</v>
      </c>
    </row>
    <row r="1520" spans="6:35" ht="15.75" thickBot="1" x14ac:dyDescent="0.3">
      <c r="F1520" s="499">
        <v>27</v>
      </c>
      <c r="G1520" s="499">
        <v>36</v>
      </c>
      <c r="H1520" s="498">
        <f t="shared" si="207"/>
        <v>0</v>
      </c>
      <c r="K1520" s="498">
        <f t="shared" si="208"/>
        <v>0</v>
      </c>
      <c r="N1520" s="498">
        <f t="shared" si="209"/>
        <v>0</v>
      </c>
      <c r="Q1520" s="487">
        <f t="shared" si="210"/>
        <v>27</v>
      </c>
      <c r="W1520">
        <f t="shared" si="211"/>
        <v>27</v>
      </c>
      <c r="Y1520" s="497">
        <v>27</v>
      </c>
      <c r="Z1520" s="497">
        <v>36</v>
      </c>
      <c r="AA1520" s="491">
        <v>0</v>
      </c>
      <c r="AB1520" s="490">
        <v>0</v>
      </c>
      <c r="AC1520" s="489">
        <v>0</v>
      </c>
      <c r="AD1520" s="488">
        <v>27</v>
      </c>
      <c r="AF1520" t="str">
        <f t="shared" si="212"/>
        <v>SI</v>
      </c>
      <c r="AG1520" t="str">
        <f t="shared" si="213"/>
        <v>SI</v>
      </c>
      <c r="AH1520" t="str">
        <f t="shared" si="214"/>
        <v>SI</v>
      </c>
      <c r="AI1520" t="str">
        <f t="shared" si="215"/>
        <v>SI</v>
      </c>
    </row>
    <row r="1521" spans="6:35" ht="15.75" thickBot="1" x14ac:dyDescent="0.3">
      <c r="F1521" s="499">
        <v>28</v>
      </c>
      <c r="G1521" s="499">
        <v>36</v>
      </c>
      <c r="H1521" s="498">
        <f t="shared" si="207"/>
        <v>0</v>
      </c>
      <c r="K1521" s="498">
        <f t="shared" si="208"/>
        <v>0</v>
      </c>
      <c r="N1521" s="498">
        <f t="shared" si="209"/>
        <v>0</v>
      </c>
      <c r="Q1521" s="487">
        <f t="shared" si="210"/>
        <v>28</v>
      </c>
      <c r="W1521">
        <f t="shared" si="211"/>
        <v>28</v>
      </c>
      <c r="Y1521" s="497">
        <v>28</v>
      </c>
      <c r="Z1521" s="497">
        <v>36</v>
      </c>
      <c r="AA1521" s="491">
        <v>0</v>
      </c>
      <c r="AB1521" s="490">
        <v>0</v>
      </c>
      <c r="AC1521" s="489">
        <v>0</v>
      </c>
      <c r="AD1521" s="488">
        <v>28</v>
      </c>
      <c r="AF1521" t="str">
        <f t="shared" si="212"/>
        <v>SI</v>
      </c>
      <c r="AG1521" t="str">
        <f t="shared" si="213"/>
        <v>SI</v>
      </c>
      <c r="AH1521" t="str">
        <f t="shared" si="214"/>
        <v>SI</v>
      </c>
      <c r="AI1521" t="str">
        <f t="shared" si="215"/>
        <v>SI</v>
      </c>
    </row>
    <row r="1522" spans="6:35" ht="15.75" thickBot="1" x14ac:dyDescent="0.3">
      <c r="F1522" s="499">
        <v>29</v>
      </c>
      <c r="G1522" s="499">
        <v>36</v>
      </c>
      <c r="H1522" s="498">
        <f t="shared" si="207"/>
        <v>0</v>
      </c>
      <c r="K1522" s="498">
        <f t="shared" si="208"/>
        <v>0</v>
      </c>
      <c r="N1522" s="498">
        <f t="shared" si="209"/>
        <v>0</v>
      </c>
      <c r="Q1522" s="487">
        <f t="shared" si="210"/>
        <v>29</v>
      </c>
      <c r="W1522">
        <f t="shared" si="211"/>
        <v>29</v>
      </c>
      <c r="Y1522" s="497">
        <v>29</v>
      </c>
      <c r="Z1522" s="497">
        <v>36</v>
      </c>
      <c r="AA1522" s="491">
        <v>0</v>
      </c>
      <c r="AB1522" s="490">
        <v>0</v>
      </c>
      <c r="AC1522" s="489">
        <v>0</v>
      </c>
      <c r="AD1522" s="488">
        <v>29</v>
      </c>
      <c r="AF1522" t="str">
        <f t="shared" si="212"/>
        <v>SI</v>
      </c>
      <c r="AG1522" t="str">
        <f t="shared" si="213"/>
        <v>SI</v>
      </c>
      <c r="AH1522" t="str">
        <f t="shared" si="214"/>
        <v>SI</v>
      </c>
      <c r="AI1522" t="str">
        <f t="shared" si="215"/>
        <v>SI</v>
      </c>
    </row>
    <row r="1523" spans="6:35" ht="15.75" thickBot="1" x14ac:dyDescent="0.3">
      <c r="F1523" s="499">
        <v>30</v>
      </c>
      <c r="G1523" s="499">
        <v>36</v>
      </c>
      <c r="H1523" s="498">
        <f t="shared" si="207"/>
        <v>0</v>
      </c>
      <c r="K1523" s="498">
        <f t="shared" si="208"/>
        <v>0</v>
      </c>
      <c r="N1523" s="498">
        <f t="shared" si="209"/>
        <v>0</v>
      </c>
      <c r="Q1523" s="487">
        <f t="shared" si="210"/>
        <v>30</v>
      </c>
      <c r="W1523">
        <f t="shared" si="211"/>
        <v>30</v>
      </c>
      <c r="Y1523" s="497">
        <v>30</v>
      </c>
      <c r="Z1523" s="497">
        <v>36</v>
      </c>
      <c r="AA1523" s="491">
        <v>0</v>
      </c>
      <c r="AB1523" s="490">
        <v>0</v>
      </c>
      <c r="AC1523" s="489">
        <v>0</v>
      </c>
      <c r="AD1523" s="488">
        <v>30</v>
      </c>
      <c r="AF1523" t="str">
        <f t="shared" si="212"/>
        <v>SI</v>
      </c>
      <c r="AG1523" t="str">
        <f t="shared" si="213"/>
        <v>SI</v>
      </c>
      <c r="AH1523" t="str">
        <f t="shared" si="214"/>
        <v>SI</v>
      </c>
      <c r="AI1523" t="str">
        <f t="shared" si="215"/>
        <v>SI</v>
      </c>
    </row>
    <row r="1524" spans="6:35" ht="15.75" thickBot="1" x14ac:dyDescent="0.3">
      <c r="F1524" s="499">
        <v>31</v>
      </c>
      <c r="G1524" s="499">
        <v>36</v>
      </c>
      <c r="H1524" s="498">
        <f t="shared" si="207"/>
        <v>0</v>
      </c>
      <c r="K1524" s="498">
        <f t="shared" si="208"/>
        <v>0</v>
      </c>
      <c r="N1524" s="498">
        <f t="shared" si="209"/>
        <v>0</v>
      </c>
      <c r="Q1524" s="487">
        <f t="shared" si="210"/>
        <v>30</v>
      </c>
      <c r="W1524">
        <f t="shared" si="211"/>
        <v>30</v>
      </c>
      <c r="Y1524" s="497">
        <v>31</v>
      </c>
      <c r="Z1524" s="497">
        <v>36</v>
      </c>
      <c r="AA1524" s="491">
        <v>0</v>
      </c>
      <c r="AB1524" s="490">
        <v>0</v>
      </c>
      <c r="AC1524" s="489">
        <v>0</v>
      </c>
      <c r="AD1524" s="488">
        <v>31</v>
      </c>
      <c r="AF1524" t="str">
        <f t="shared" si="212"/>
        <v>SI</v>
      </c>
      <c r="AG1524" t="str">
        <f t="shared" si="213"/>
        <v>SI</v>
      </c>
      <c r="AH1524" t="str">
        <f t="shared" si="214"/>
        <v>SI</v>
      </c>
      <c r="AI1524" t="str">
        <f t="shared" si="215"/>
        <v>NO</v>
      </c>
    </row>
    <row r="1525" spans="6:35" ht="15.75" thickBot="1" x14ac:dyDescent="0.3">
      <c r="F1525" s="499">
        <v>32</v>
      </c>
      <c r="G1525" s="499">
        <v>36</v>
      </c>
      <c r="H1525" s="498">
        <f t="shared" si="207"/>
        <v>0</v>
      </c>
      <c r="K1525" s="498">
        <f t="shared" si="208"/>
        <v>0</v>
      </c>
      <c r="N1525" s="498">
        <f t="shared" si="209"/>
        <v>0</v>
      </c>
      <c r="Q1525" s="487">
        <f t="shared" si="210"/>
        <v>30</v>
      </c>
      <c r="W1525">
        <f t="shared" si="211"/>
        <v>30</v>
      </c>
      <c r="Y1525" s="497">
        <v>32</v>
      </c>
      <c r="Z1525" s="497">
        <v>36</v>
      </c>
      <c r="AA1525" s="491">
        <v>0</v>
      </c>
      <c r="AB1525" s="490">
        <v>0</v>
      </c>
      <c r="AC1525" s="489">
        <v>0</v>
      </c>
      <c r="AD1525" s="488">
        <v>32</v>
      </c>
      <c r="AF1525" t="str">
        <f t="shared" si="212"/>
        <v>SI</v>
      </c>
      <c r="AG1525" t="str">
        <f t="shared" si="213"/>
        <v>SI</v>
      </c>
      <c r="AH1525" t="str">
        <f t="shared" si="214"/>
        <v>SI</v>
      </c>
      <c r="AI1525" t="str">
        <f t="shared" si="215"/>
        <v>NO</v>
      </c>
    </row>
    <row r="1526" spans="6:35" ht="15.75" thickBot="1" x14ac:dyDescent="0.3">
      <c r="F1526" s="496">
        <v>33</v>
      </c>
      <c r="G1526" s="496">
        <v>36</v>
      </c>
      <c r="H1526" s="495">
        <f t="shared" si="207"/>
        <v>0</v>
      </c>
      <c r="I1526" s="494"/>
      <c r="J1526" s="494"/>
      <c r="K1526" s="495">
        <f t="shared" si="208"/>
        <v>0</v>
      </c>
      <c r="L1526" s="494"/>
      <c r="M1526" s="494"/>
      <c r="N1526" s="495">
        <f t="shared" si="209"/>
        <v>0</v>
      </c>
      <c r="O1526" s="494"/>
      <c r="P1526" s="494"/>
      <c r="Q1526" s="493">
        <f t="shared" si="210"/>
        <v>30</v>
      </c>
      <c r="W1526">
        <f t="shared" si="211"/>
        <v>30</v>
      </c>
      <c r="Y1526" s="497">
        <v>33</v>
      </c>
      <c r="Z1526" s="497">
        <v>36</v>
      </c>
      <c r="AA1526" s="491">
        <v>0</v>
      </c>
      <c r="AB1526" s="490">
        <v>0</v>
      </c>
      <c r="AC1526" s="489">
        <v>0</v>
      </c>
      <c r="AD1526" s="488">
        <v>33</v>
      </c>
      <c r="AF1526" t="str">
        <f t="shared" si="212"/>
        <v>SI</v>
      </c>
      <c r="AG1526" t="str">
        <f t="shared" si="213"/>
        <v>SI</v>
      </c>
      <c r="AH1526" t="str">
        <f t="shared" si="214"/>
        <v>SI</v>
      </c>
      <c r="AI1526" t="str">
        <f t="shared" si="215"/>
        <v>NO</v>
      </c>
    </row>
    <row r="1527" spans="6:35" ht="16.5" thickTop="1" thickBot="1" x14ac:dyDescent="0.3">
      <c r="F1527" s="499">
        <v>0</v>
      </c>
      <c r="G1527" s="499">
        <v>37</v>
      </c>
      <c r="H1527" s="498">
        <f t="shared" si="207"/>
        <v>0</v>
      </c>
      <c r="K1527" s="498">
        <f t="shared" si="208"/>
        <v>0</v>
      </c>
      <c r="N1527" s="498">
        <f t="shared" si="209"/>
        <v>0</v>
      </c>
      <c r="Q1527" s="487">
        <f t="shared" si="210"/>
        <v>0</v>
      </c>
      <c r="W1527">
        <f t="shared" si="211"/>
        <v>0</v>
      </c>
      <c r="Y1527" s="497">
        <v>0</v>
      </c>
      <c r="Z1527" s="497">
        <v>37</v>
      </c>
      <c r="AA1527" s="491">
        <v>0</v>
      </c>
      <c r="AB1527" s="490">
        <v>0</v>
      </c>
      <c r="AC1527" s="489">
        <v>0</v>
      </c>
      <c r="AD1527" s="488">
        <v>0</v>
      </c>
      <c r="AF1527" t="str">
        <f t="shared" si="212"/>
        <v>SI</v>
      </c>
      <c r="AG1527" t="str">
        <f t="shared" si="213"/>
        <v>SI</v>
      </c>
      <c r="AH1527" t="str">
        <f t="shared" si="214"/>
        <v>SI</v>
      </c>
      <c r="AI1527" t="str">
        <f t="shared" si="215"/>
        <v>SI</v>
      </c>
    </row>
    <row r="1528" spans="6:35" ht="15.75" thickBot="1" x14ac:dyDescent="0.3">
      <c r="F1528" s="499">
        <v>1</v>
      </c>
      <c r="G1528" s="499">
        <v>37</v>
      </c>
      <c r="H1528" s="498">
        <f t="shared" si="207"/>
        <v>0</v>
      </c>
      <c r="K1528" s="498">
        <f t="shared" si="208"/>
        <v>0</v>
      </c>
      <c r="N1528" s="498">
        <f t="shared" si="209"/>
        <v>0</v>
      </c>
      <c r="Q1528" s="487">
        <f t="shared" si="210"/>
        <v>1</v>
      </c>
      <c r="W1528">
        <f t="shared" si="211"/>
        <v>1</v>
      </c>
      <c r="Y1528" s="497">
        <v>1</v>
      </c>
      <c r="Z1528" s="497">
        <v>37</v>
      </c>
      <c r="AA1528" s="491">
        <v>0</v>
      </c>
      <c r="AB1528" s="490">
        <v>1</v>
      </c>
      <c r="AC1528" s="489">
        <v>0</v>
      </c>
      <c r="AD1528" s="488">
        <v>0</v>
      </c>
      <c r="AF1528" t="str">
        <f t="shared" si="212"/>
        <v>SI</v>
      </c>
      <c r="AG1528" t="str">
        <f t="shared" si="213"/>
        <v>NO</v>
      </c>
      <c r="AH1528" t="str">
        <f t="shared" si="214"/>
        <v>SI</v>
      </c>
      <c r="AI1528" t="str">
        <f t="shared" si="215"/>
        <v>NO</v>
      </c>
    </row>
    <row r="1529" spans="6:35" ht="15.75" thickBot="1" x14ac:dyDescent="0.3">
      <c r="F1529" s="499">
        <v>2</v>
      </c>
      <c r="G1529" s="499">
        <v>37</v>
      </c>
      <c r="H1529" s="498">
        <f t="shared" si="207"/>
        <v>0</v>
      </c>
      <c r="K1529" s="498">
        <f t="shared" si="208"/>
        <v>0</v>
      </c>
      <c r="N1529" s="498">
        <f t="shared" si="209"/>
        <v>0</v>
      </c>
      <c r="Q1529" s="487">
        <f t="shared" si="210"/>
        <v>2</v>
      </c>
      <c r="W1529">
        <f t="shared" si="211"/>
        <v>2</v>
      </c>
      <c r="Y1529" s="497">
        <v>2</v>
      </c>
      <c r="Z1529" s="497">
        <v>37</v>
      </c>
      <c r="AA1529" s="491">
        <v>0</v>
      </c>
      <c r="AB1529" s="490">
        <v>2</v>
      </c>
      <c r="AC1529" s="489">
        <v>0</v>
      </c>
      <c r="AD1529" s="488">
        <v>0</v>
      </c>
      <c r="AF1529" t="str">
        <f t="shared" si="212"/>
        <v>SI</v>
      </c>
      <c r="AG1529" t="str">
        <f t="shared" si="213"/>
        <v>NO</v>
      </c>
      <c r="AH1529" t="str">
        <f t="shared" si="214"/>
        <v>SI</v>
      </c>
      <c r="AI1529" t="str">
        <f t="shared" si="215"/>
        <v>NO</v>
      </c>
    </row>
    <row r="1530" spans="6:35" ht="15.75" thickBot="1" x14ac:dyDescent="0.3">
      <c r="F1530" s="499">
        <v>3</v>
      </c>
      <c r="G1530" s="499">
        <v>37</v>
      </c>
      <c r="H1530" s="498">
        <f t="shared" si="207"/>
        <v>0</v>
      </c>
      <c r="K1530" s="498">
        <f t="shared" si="208"/>
        <v>0</v>
      </c>
      <c r="N1530" s="498">
        <f t="shared" si="209"/>
        <v>0</v>
      </c>
      <c r="Q1530" s="487">
        <f t="shared" si="210"/>
        <v>3</v>
      </c>
      <c r="W1530">
        <f t="shared" si="211"/>
        <v>3</v>
      </c>
      <c r="Y1530" s="497">
        <v>3</v>
      </c>
      <c r="Z1530" s="497">
        <v>37</v>
      </c>
      <c r="AA1530" s="491">
        <v>0</v>
      </c>
      <c r="AB1530" s="490">
        <v>3</v>
      </c>
      <c r="AC1530" s="489">
        <v>0</v>
      </c>
      <c r="AD1530" s="488">
        <v>0</v>
      </c>
      <c r="AF1530" t="str">
        <f t="shared" si="212"/>
        <v>SI</v>
      </c>
      <c r="AG1530" t="str">
        <f t="shared" si="213"/>
        <v>NO</v>
      </c>
      <c r="AH1530" t="str">
        <f t="shared" si="214"/>
        <v>SI</v>
      </c>
      <c r="AI1530" t="str">
        <f t="shared" si="215"/>
        <v>NO</v>
      </c>
    </row>
    <row r="1531" spans="6:35" ht="15.75" thickBot="1" x14ac:dyDescent="0.3">
      <c r="F1531" s="499">
        <v>4</v>
      </c>
      <c r="G1531" s="499">
        <v>37</v>
      </c>
      <c r="H1531" s="498">
        <f t="shared" si="207"/>
        <v>0</v>
      </c>
      <c r="K1531" s="498">
        <f t="shared" si="208"/>
        <v>0</v>
      </c>
      <c r="N1531" s="498">
        <f t="shared" si="209"/>
        <v>0</v>
      </c>
      <c r="Q1531" s="487">
        <f t="shared" si="210"/>
        <v>4</v>
      </c>
      <c r="W1531">
        <f t="shared" si="211"/>
        <v>4</v>
      </c>
      <c r="Y1531" s="497">
        <v>4</v>
      </c>
      <c r="Z1531" s="497">
        <v>37</v>
      </c>
      <c r="AA1531" s="491">
        <v>0</v>
      </c>
      <c r="AB1531" s="490">
        <v>0</v>
      </c>
      <c r="AC1531" s="489">
        <v>0</v>
      </c>
      <c r="AD1531" s="488">
        <v>4</v>
      </c>
      <c r="AF1531" t="str">
        <f t="shared" si="212"/>
        <v>SI</v>
      </c>
      <c r="AG1531" t="str">
        <f t="shared" si="213"/>
        <v>SI</v>
      </c>
      <c r="AH1531" t="str">
        <f t="shared" si="214"/>
        <v>SI</v>
      </c>
      <c r="AI1531" t="str">
        <f t="shared" si="215"/>
        <v>SI</v>
      </c>
    </row>
    <row r="1532" spans="6:35" ht="15.75" thickBot="1" x14ac:dyDescent="0.3">
      <c r="F1532" s="499">
        <v>5</v>
      </c>
      <c r="G1532" s="499">
        <v>37</v>
      </c>
      <c r="H1532" s="498">
        <f t="shared" si="207"/>
        <v>0</v>
      </c>
      <c r="K1532" s="498">
        <f t="shared" si="208"/>
        <v>0</v>
      </c>
      <c r="N1532" s="498">
        <f t="shared" si="209"/>
        <v>0</v>
      </c>
      <c r="Q1532" s="487">
        <f t="shared" si="210"/>
        <v>5</v>
      </c>
      <c r="W1532">
        <f t="shared" si="211"/>
        <v>5</v>
      </c>
      <c r="Y1532" s="497">
        <v>5</v>
      </c>
      <c r="Z1532" s="497">
        <v>37</v>
      </c>
      <c r="AA1532" s="491">
        <v>0</v>
      </c>
      <c r="AB1532" s="490">
        <v>0</v>
      </c>
      <c r="AC1532" s="489">
        <v>0</v>
      </c>
      <c r="AD1532" s="488">
        <v>5</v>
      </c>
      <c r="AF1532" t="str">
        <f t="shared" si="212"/>
        <v>SI</v>
      </c>
      <c r="AG1532" t="str">
        <f t="shared" si="213"/>
        <v>SI</v>
      </c>
      <c r="AH1532" t="str">
        <f t="shared" si="214"/>
        <v>SI</v>
      </c>
      <c r="AI1532" t="str">
        <f t="shared" si="215"/>
        <v>SI</v>
      </c>
    </row>
    <row r="1533" spans="6:35" ht="15.75" thickBot="1" x14ac:dyDescent="0.3">
      <c r="F1533" s="499">
        <v>6</v>
      </c>
      <c r="G1533" s="499">
        <v>37</v>
      </c>
      <c r="H1533" s="498">
        <f t="shared" si="207"/>
        <v>0</v>
      </c>
      <c r="K1533" s="498">
        <f t="shared" si="208"/>
        <v>0</v>
      </c>
      <c r="N1533" s="498">
        <f t="shared" si="209"/>
        <v>0</v>
      </c>
      <c r="Q1533" s="487">
        <f t="shared" si="210"/>
        <v>6</v>
      </c>
      <c r="W1533">
        <f t="shared" si="211"/>
        <v>6</v>
      </c>
      <c r="Y1533" s="497">
        <v>6</v>
      </c>
      <c r="Z1533" s="497">
        <v>37</v>
      </c>
      <c r="AA1533" s="491">
        <v>0</v>
      </c>
      <c r="AB1533" s="490">
        <v>0</v>
      </c>
      <c r="AC1533" s="489">
        <v>0</v>
      </c>
      <c r="AD1533" s="488">
        <v>6</v>
      </c>
      <c r="AF1533" t="str">
        <f t="shared" si="212"/>
        <v>SI</v>
      </c>
      <c r="AG1533" t="str">
        <f t="shared" si="213"/>
        <v>SI</v>
      </c>
      <c r="AH1533" t="str">
        <f t="shared" si="214"/>
        <v>SI</v>
      </c>
      <c r="AI1533" t="str">
        <f t="shared" si="215"/>
        <v>SI</v>
      </c>
    </row>
    <row r="1534" spans="6:35" ht="15.75" thickBot="1" x14ac:dyDescent="0.3">
      <c r="F1534" s="499">
        <v>7</v>
      </c>
      <c r="G1534" s="499">
        <v>37</v>
      </c>
      <c r="H1534" s="498">
        <f t="shared" si="207"/>
        <v>0</v>
      </c>
      <c r="K1534" s="498">
        <f t="shared" si="208"/>
        <v>0</v>
      </c>
      <c r="N1534" s="498">
        <f t="shared" si="209"/>
        <v>0</v>
      </c>
      <c r="Q1534" s="487">
        <f t="shared" si="210"/>
        <v>7</v>
      </c>
      <c r="W1534">
        <f t="shared" si="211"/>
        <v>7</v>
      </c>
      <c r="Y1534" s="497">
        <v>7</v>
      </c>
      <c r="Z1534" s="497">
        <v>37</v>
      </c>
      <c r="AA1534" s="491">
        <v>0</v>
      </c>
      <c r="AB1534" s="490">
        <v>0</v>
      </c>
      <c r="AC1534" s="489">
        <v>0</v>
      </c>
      <c r="AD1534" s="488">
        <v>7</v>
      </c>
      <c r="AF1534" t="str">
        <f t="shared" si="212"/>
        <v>SI</v>
      </c>
      <c r="AG1534" t="str">
        <f t="shared" si="213"/>
        <v>SI</v>
      </c>
      <c r="AH1534" t="str">
        <f t="shared" si="214"/>
        <v>SI</v>
      </c>
      <c r="AI1534" t="str">
        <f t="shared" si="215"/>
        <v>SI</v>
      </c>
    </row>
    <row r="1535" spans="6:35" ht="15.75" thickBot="1" x14ac:dyDescent="0.3">
      <c r="F1535" s="499">
        <v>8</v>
      </c>
      <c r="G1535" s="499">
        <v>37</v>
      </c>
      <c r="H1535" s="498">
        <f t="shared" si="207"/>
        <v>0</v>
      </c>
      <c r="K1535" s="498">
        <f t="shared" si="208"/>
        <v>0</v>
      </c>
      <c r="N1535" s="498">
        <f t="shared" si="209"/>
        <v>0</v>
      </c>
      <c r="Q1535" s="487">
        <f t="shared" si="210"/>
        <v>8</v>
      </c>
      <c r="W1535">
        <f t="shared" si="211"/>
        <v>8</v>
      </c>
      <c r="Y1535" s="497">
        <v>8</v>
      </c>
      <c r="Z1535" s="497">
        <v>37</v>
      </c>
      <c r="AA1535" s="491">
        <v>0</v>
      </c>
      <c r="AB1535" s="490">
        <v>0</v>
      </c>
      <c r="AC1535" s="489">
        <v>0</v>
      </c>
      <c r="AD1535" s="488">
        <v>8</v>
      </c>
      <c r="AF1535" t="str">
        <f t="shared" si="212"/>
        <v>SI</v>
      </c>
      <c r="AG1535" t="str">
        <f t="shared" si="213"/>
        <v>SI</v>
      </c>
      <c r="AH1535" t="str">
        <f t="shared" si="214"/>
        <v>SI</v>
      </c>
      <c r="AI1535" t="str">
        <f t="shared" si="215"/>
        <v>SI</v>
      </c>
    </row>
    <row r="1536" spans="6:35" ht="15.75" thickBot="1" x14ac:dyDescent="0.3">
      <c r="F1536" s="499">
        <v>9</v>
      </c>
      <c r="G1536" s="499">
        <v>37</v>
      </c>
      <c r="H1536" s="498">
        <f t="shared" si="207"/>
        <v>0</v>
      </c>
      <c r="K1536" s="498">
        <f t="shared" si="208"/>
        <v>0</v>
      </c>
      <c r="N1536" s="498">
        <f t="shared" si="209"/>
        <v>0</v>
      </c>
      <c r="Q1536" s="487">
        <f t="shared" si="210"/>
        <v>9</v>
      </c>
      <c r="W1536">
        <f t="shared" si="211"/>
        <v>9</v>
      </c>
      <c r="Y1536" s="497">
        <v>9</v>
      </c>
      <c r="Z1536" s="497">
        <v>37</v>
      </c>
      <c r="AA1536" s="491">
        <v>0</v>
      </c>
      <c r="AB1536" s="490">
        <v>0</v>
      </c>
      <c r="AC1536" s="489">
        <v>0</v>
      </c>
      <c r="AD1536" s="488">
        <v>9</v>
      </c>
      <c r="AF1536" t="str">
        <f t="shared" si="212"/>
        <v>SI</v>
      </c>
      <c r="AG1536" t="str">
        <f t="shared" si="213"/>
        <v>SI</v>
      </c>
      <c r="AH1536" t="str">
        <f t="shared" si="214"/>
        <v>SI</v>
      </c>
      <c r="AI1536" t="str">
        <f t="shared" si="215"/>
        <v>SI</v>
      </c>
    </row>
    <row r="1537" spans="6:35" ht="15.75" thickBot="1" x14ac:dyDescent="0.3">
      <c r="F1537" s="499">
        <v>10</v>
      </c>
      <c r="G1537" s="499">
        <v>37</v>
      </c>
      <c r="H1537" s="498">
        <f t="shared" si="207"/>
        <v>0</v>
      </c>
      <c r="K1537" s="498">
        <f t="shared" si="208"/>
        <v>0</v>
      </c>
      <c r="N1537" s="498">
        <f t="shared" si="209"/>
        <v>0</v>
      </c>
      <c r="Q1537" s="487">
        <f t="shared" si="210"/>
        <v>10</v>
      </c>
      <c r="W1537">
        <f t="shared" si="211"/>
        <v>10</v>
      </c>
      <c r="Y1537" s="497">
        <v>10</v>
      </c>
      <c r="Z1537" s="497">
        <v>37</v>
      </c>
      <c r="AA1537" s="491">
        <v>0</v>
      </c>
      <c r="AB1537" s="490">
        <v>0</v>
      </c>
      <c r="AC1537" s="489">
        <v>0</v>
      </c>
      <c r="AD1537" s="488">
        <v>10</v>
      </c>
      <c r="AF1537" t="str">
        <f t="shared" si="212"/>
        <v>SI</v>
      </c>
      <c r="AG1537" t="str">
        <f t="shared" si="213"/>
        <v>SI</v>
      </c>
      <c r="AH1537" t="str">
        <f t="shared" si="214"/>
        <v>SI</v>
      </c>
      <c r="AI1537" t="str">
        <f t="shared" si="215"/>
        <v>SI</v>
      </c>
    </row>
    <row r="1538" spans="6:35" ht="15.75" thickBot="1" x14ac:dyDescent="0.3">
      <c r="F1538" s="499">
        <v>11</v>
      </c>
      <c r="G1538" s="499">
        <v>37</v>
      </c>
      <c r="H1538" s="498">
        <f t="shared" si="207"/>
        <v>0</v>
      </c>
      <c r="K1538" s="498">
        <f t="shared" si="208"/>
        <v>0</v>
      </c>
      <c r="N1538" s="498">
        <f t="shared" si="209"/>
        <v>0</v>
      </c>
      <c r="Q1538" s="487">
        <f t="shared" si="210"/>
        <v>11</v>
      </c>
      <c r="W1538">
        <f t="shared" si="211"/>
        <v>11</v>
      </c>
      <c r="Y1538" s="497">
        <v>11</v>
      </c>
      <c r="Z1538" s="497">
        <v>37</v>
      </c>
      <c r="AA1538" s="491">
        <v>0</v>
      </c>
      <c r="AB1538" s="490">
        <v>0</v>
      </c>
      <c r="AC1538" s="489">
        <v>0</v>
      </c>
      <c r="AD1538" s="488">
        <v>11</v>
      </c>
      <c r="AF1538" t="str">
        <f t="shared" si="212"/>
        <v>SI</v>
      </c>
      <c r="AG1538" t="str">
        <f t="shared" si="213"/>
        <v>SI</v>
      </c>
      <c r="AH1538" t="str">
        <f t="shared" si="214"/>
        <v>SI</v>
      </c>
      <c r="AI1538" t="str">
        <f t="shared" si="215"/>
        <v>SI</v>
      </c>
    </row>
    <row r="1539" spans="6:35" ht="15.75" thickBot="1" x14ac:dyDescent="0.3">
      <c r="F1539" s="499">
        <v>12</v>
      </c>
      <c r="G1539" s="499">
        <v>37</v>
      </c>
      <c r="H1539" s="498">
        <f t="shared" si="207"/>
        <v>0</v>
      </c>
      <c r="K1539" s="498">
        <f t="shared" si="208"/>
        <v>0</v>
      </c>
      <c r="N1539" s="498">
        <f t="shared" si="209"/>
        <v>0</v>
      </c>
      <c r="Q1539" s="487">
        <f t="shared" si="210"/>
        <v>12</v>
      </c>
      <c r="W1539">
        <f t="shared" si="211"/>
        <v>12</v>
      </c>
      <c r="Y1539" s="497">
        <v>12</v>
      </c>
      <c r="Z1539" s="497">
        <v>37</v>
      </c>
      <c r="AA1539" s="491">
        <v>0</v>
      </c>
      <c r="AB1539" s="490">
        <v>0</v>
      </c>
      <c r="AC1539" s="489">
        <v>0</v>
      </c>
      <c r="AD1539" s="488">
        <v>12</v>
      </c>
      <c r="AF1539" t="str">
        <f t="shared" si="212"/>
        <v>SI</v>
      </c>
      <c r="AG1539" t="str">
        <f t="shared" si="213"/>
        <v>SI</v>
      </c>
      <c r="AH1539" t="str">
        <f t="shared" si="214"/>
        <v>SI</v>
      </c>
      <c r="AI1539" t="str">
        <f t="shared" si="215"/>
        <v>SI</v>
      </c>
    </row>
    <row r="1540" spans="6:35" ht="15.75" thickBot="1" x14ac:dyDescent="0.3">
      <c r="F1540" s="499">
        <v>13</v>
      </c>
      <c r="G1540" s="499">
        <v>37</v>
      </c>
      <c r="H1540" s="498">
        <f t="shared" si="207"/>
        <v>0</v>
      </c>
      <c r="K1540" s="498">
        <f t="shared" si="208"/>
        <v>0</v>
      </c>
      <c r="N1540" s="498">
        <f t="shared" si="209"/>
        <v>0</v>
      </c>
      <c r="Q1540" s="487">
        <f t="shared" si="210"/>
        <v>13</v>
      </c>
      <c r="W1540">
        <f t="shared" si="211"/>
        <v>13</v>
      </c>
      <c r="Y1540" s="497">
        <v>13</v>
      </c>
      <c r="Z1540" s="497">
        <v>37</v>
      </c>
      <c r="AA1540" s="491">
        <v>0</v>
      </c>
      <c r="AB1540" s="490">
        <v>0</v>
      </c>
      <c r="AC1540" s="489">
        <v>0</v>
      </c>
      <c r="AD1540" s="488">
        <v>13</v>
      </c>
      <c r="AF1540" t="str">
        <f t="shared" si="212"/>
        <v>SI</v>
      </c>
      <c r="AG1540" t="str">
        <f t="shared" si="213"/>
        <v>SI</v>
      </c>
      <c r="AH1540" t="str">
        <f t="shared" si="214"/>
        <v>SI</v>
      </c>
      <c r="AI1540" t="str">
        <f t="shared" si="215"/>
        <v>SI</v>
      </c>
    </row>
    <row r="1541" spans="6:35" ht="15.75" thickBot="1" x14ac:dyDescent="0.3">
      <c r="F1541" s="499">
        <v>14</v>
      </c>
      <c r="G1541" s="499">
        <v>37</v>
      </c>
      <c r="H1541" s="498">
        <f t="shared" si="207"/>
        <v>0</v>
      </c>
      <c r="K1541" s="498">
        <f t="shared" si="208"/>
        <v>0</v>
      </c>
      <c r="N1541" s="498">
        <f t="shared" si="209"/>
        <v>0</v>
      </c>
      <c r="Q1541" s="487">
        <f t="shared" si="210"/>
        <v>14</v>
      </c>
      <c r="W1541">
        <f t="shared" si="211"/>
        <v>14</v>
      </c>
      <c r="Y1541" s="497">
        <v>14</v>
      </c>
      <c r="Z1541" s="497">
        <v>37</v>
      </c>
      <c r="AA1541" s="491">
        <v>0</v>
      </c>
      <c r="AB1541" s="490">
        <v>0</v>
      </c>
      <c r="AC1541" s="489">
        <v>0</v>
      </c>
      <c r="AD1541" s="488">
        <v>14</v>
      </c>
      <c r="AF1541" t="str">
        <f t="shared" si="212"/>
        <v>SI</v>
      </c>
      <c r="AG1541" t="str">
        <f t="shared" si="213"/>
        <v>SI</v>
      </c>
      <c r="AH1541" t="str">
        <f t="shared" si="214"/>
        <v>SI</v>
      </c>
      <c r="AI1541" t="str">
        <f t="shared" si="215"/>
        <v>SI</v>
      </c>
    </row>
    <row r="1542" spans="6:35" ht="15.75" thickBot="1" x14ac:dyDescent="0.3">
      <c r="F1542" s="499">
        <v>15</v>
      </c>
      <c r="G1542" s="499">
        <v>37</v>
      </c>
      <c r="H1542" s="498">
        <f t="shared" si="207"/>
        <v>0</v>
      </c>
      <c r="K1542" s="498">
        <f t="shared" si="208"/>
        <v>0</v>
      </c>
      <c r="N1542" s="498">
        <f t="shared" si="209"/>
        <v>0</v>
      </c>
      <c r="Q1542" s="487">
        <f t="shared" si="210"/>
        <v>15</v>
      </c>
      <c r="W1542">
        <f t="shared" si="211"/>
        <v>15</v>
      </c>
      <c r="Y1542" s="497">
        <v>15</v>
      </c>
      <c r="Z1542" s="497">
        <v>37</v>
      </c>
      <c r="AA1542" s="491">
        <v>0</v>
      </c>
      <c r="AB1542" s="490">
        <v>0</v>
      </c>
      <c r="AC1542" s="489">
        <v>0</v>
      </c>
      <c r="AD1542" s="488">
        <v>15</v>
      </c>
      <c r="AF1542" t="str">
        <f t="shared" si="212"/>
        <v>SI</v>
      </c>
      <c r="AG1542" t="str">
        <f t="shared" si="213"/>
        <v>SI</v>
      </c>
      <c r="AH1542" t="str">
        <f t="shared" si="214"/>
        <v>SI</v>
      </c>
      <c r="AI1542" t="str">
        <f t="shared" si="215"/>
        <v>SI</v>
      </c>
    </row>
    <row r="1543" spans="6:35" ht="15.75" thickBot="1" x14ac:dyDescent="0.3">
      <c r="F1543" s="499">
        <v>16</v>
      </c>
      <c r="G1543" s="499">
        <v>37</v>
      </c>
      <c r="H1543" s="498">
        <f t="shared" si="207"/>
        <v>0</v>
      </c>
      <c r="K1543" s="498">
        <f t="shared" si="208"/>
        <v>0</v>
      </c>
      <c r="N1543" s="498">
        <f t="shared" si="209"/>
        <v>0</v>
      </c>
      <c r="Q1543" s="487">
        <f t="shared" si="210"/>
        <v>16</v>
      </c>
      <c r="W1543">
        <f t="shared" si="211"/>
        <v>16</v>
      </c>
      <c r="Y1543" s="497">
        <v>16</v>
      </c>
      <c r="Z1543" s="497">
        <v>37</v>
      </c>
      <c r="AA1543" s="491">
        <v>0</v>
      </c>
      <c r="AB1543" s="490">
        <v>0</v>
      </c>
      <c r="AC1543" s="489">
        <v>0</v>
      </c>
      <c r="AD1543" s="488">
        <v>16</v>
      </c>
      <c r="AF1543" t="str">
        <f t="shared" si="212"/>
        <v>SI</v>
      </c>
      <c r="AG1543" t="str">
        <f t="shared" si="213"/>
        <v>SI</v>
      </c>
      <c r="AH1543" t="str">
        <f t="shared" si="214"/>
        <v>SI</v>
      </c>
      <c r="AI1543" t="str">
        <f t="shared" si="215"/>
        <v>SI</v>
      </c>
    </row>
    <row r="1544" spans="6:35" ht="15.75" thickBot="1" x14ac:dyDescent="0.3">
      <c r="F1544" s="499">
        <v>17</v>
      </c>
      <c r="G1544" s="499">
        <v>37</v>
      </c>
      <c r="H1544" s="498">
        <f t="shared" si="207"/>
        <v>0</v>
      </c>
      <c r="K1544" s="498">
        <f t="shared" si="208"/>
        <v>0</v>
      </c>
      <c r="N1544" s="498">
        <f t="shared" si="209"/>
        <v>0</v>
      </c>
      <c r="Q1544" s="487">
        <f t="shared" si="210"/>
        <v>17</v>
      </c>
      <c r="W1544">
        <f t="shared" si="211"/>
        <v>17</v>
      </c>
      <c r="Y1544" s="497">
        <v>17</v>
      </c>
      <c r="Z1544" s="497">
        <v>37</v>
      </c>
      <c r="AA1544" s="491">
        <v>0</v>
      </c>
      <c r="AB1544" s="490">
        <v>0</v>
      </c>
      <c r="AC1544" s="489">
        <v>0</v>
      </c>
      <c r="AD1544" s="488">
        <v>17</v>
      </c>
      <c r="AF1544" t="str">
        <f t="shared" si="212"/>
        <v>SI</v>
      </c>
      <c r="AG1544" t="str">
        <f t="shared" si="213"/>
        <v>SI</v>
      </c>
      <c r="AH1544" t="str">
        <f t="shared" si="214"/>
        <v>SI</v>
      </c>
      <c r="AI1544" t="str">
        <f t="shared" si="215"/>
        <v>SI</v>
      </c>
    </row>
    <row r="1545" spans="6:35" ht="15.75" thickBot="1" x14ac:dyDescent="0.3">
      <c r="F1545" s="499">
        <v>18</v>
      </c>
      <c r="G1545" s="499">
        <v>37</v>
      </c>
      <c r="H1545" s="498">
        <f t="shared" si="207"/>
        <v>0</v>
      </c>
      <c r="K1545" s="498">
        <f t="shared" si="208"/>
        <v>0</v>
      </c>
      <c r="N1545" s="498">
        <f t="shared" si="209"/>
        <v>0</v>
      </c>
      <c r="Q1545" s="487">
        <f t="shared" si="210"/>
        <v>18</v>
      </c>
      <c r="W1545">
        <f t="shared" si="211"/>
        <v>18</v>
      </c>
      <c r="Y1545" s="497">
        <v>18</v>
      </c>
      <c r="Z1545" s="497">
        <v>37</v>
      </c>
      <c r="AA1545" s="491">
        <v>0</v>
      </c>
      <c r="AB1545" s="490">
        <v>0</v>
      </c>
      <c r="AC1545" s="489">
        <v>0</v>
      </c>
      <c r="AD1545" s="488">
        <v>18</v>
      </c>
      <c r="AF1545" t="str">
        <f t="shared" si="212"/>
        <v>SI</v>
      </c>
      <c r="AG1545" t="str">
        <f t="shared" si="213"/>
        <v>SI</v>
      </c>
      <c r="AH1545" t="str">
        <f t="shared" si="214"/>
        <v>SI</v>
      </c>
      <c r="AI1545" t="str">
        <f t="shared" si="215"/>
        <v>SI</v>
      </c>
    </row>
    <row r="1546" spans="6:35" ht="15.75" thickBot="1" x14ac:dyDescent="0.3">
      <c r="F1546" s="499">
        <v>19</v>
      </c>
      <c r="G1546" s="499">
        <v>37</v>
      </c>
      <c r="H1546" s="498">
        <f t="shared" si="207"/>
        <v>0</v>
      </c>
      <c r="K1546" s="498">
        <f t="shared" si="208"/>
        <v>0</v>
      </c>
      <c r="N1546" s="498">
        <f t="shared" si="209"/>
        <v>0</v>
      </c>
      <c r="Q1546" s="487">
        <f t="shared" si="210"/>
        <v>19</v>
      </c>
      <c r="W1546">
        <f t="shared" si="211"/>
        <v>19</v>
      </c>
      <c r="Y1546" s="497">
        <v>19</v>
      </c>
      <c r="Z1546" s="497">
        <v>37</v>
      </c>
      <c r="AA1546" s="491">
        <v>0</v>
      </c>
      <c r="AB1546" s="490">
        <v>0</v>
      </c>
      <c r="AC1546" s="489">
        <v>0</v>
      </c>
      <c r="AD1546" s="488">
        <v>19</v>
      </c>
      <c r="AF1546" t="str">
        <f t="shared" si="212"/>
        <v>SI</v>
      </c>
      <c r="AG1546" t="str">
        <f t="shared" si="213"/>
        <v>SI</v>
      </c>
      <c r="AH1546" t="str">
        <f t="shared" si="214"/>
        <v>SI</v>
      </c>
      <c r="AI1546" t="str">
        <f t="shared" si="215"/>
        <v>SI</v>
      </c>
    </row>
    <row r="1547" spans="6:35" ht="15.75" thickBot="1" x14ac:dyDescent="0.3">
      <c r="F1547" s="499">
        <v>20</v>
      </c>
      <c r="G1547" s="499">
        <v>37</v>
      </c>
      <c r="H1547" s="498">
        <f t="shared" ref="H1547:H1563" si="216">IF(G1547&lt;3,
IF(G1547+F1547&lt;=3,F1547,3-G1547),
0)</f>
        <v>0</v>
      </c>
      <c r="K1547" s="498">
        <f t="shared" ref="K1547:K1563" si="217">IF(AND(G1547&gt;=3,G1547&lt;15),
IF(G1547+F1547&lt;=15,F1547,15-G1547),
IF(AND(G1547&lt;3,G1547+F1547&gt;3),IF(F1547-H1547&lt;=12,F1547-H1547,12),0) )</f>
        <v>0</v>
      </c>
      <c r="N1547" s="498">
        <f t="shared" ref="N1547:N1563" si="218">IF(AND(G1547&gt;=15,G1547&lt;20),
IF(G1547+F1547&lt;=20,F1547,20-G1547),
IF(AND(G1547&lt;15,G1547+F1547&gt;15),       IF((F1547-H1547-K1547)&lt;=5,   F1547-H1547-K1547,5    ),0)  )</f>
        <v>0</v>
      </c>
      <c r="Q1547" s="487">
        <f t="shared" ref="Q1547:Q1563" si="219">IF(AND(G1547&gt;=20),
IF(F1547&gt;30,30,F1547),
IF(AND(G1547&lt;20,G1547+F1547&gt;20),IF((F1547-H1547-K1547-N1547)&gt;=(30-H1547-K1547-N1547),30-H1547-K1547-N1547,F1547-H1547-K1547-N1547),0))</f>
        <v>20</v>
      </c>
      <c r="W1547">
        <f t="shared" ref="W1547:W1563" si="220">SUM(H1547+K1547+N1547+Q1547)</f>
        <v>20</v>
      </c>
      <c r="Y1547" s="497">
        <v>20</v>
      </c>
      <c r="Z1547" s="497">
        <v>37</v>
      </c>
      <c r="AA1547" s="491">
        <v>0</v>
      </c>
      <c r="AB1547" s="490">
        <v>0</v>
      </c>
      <c r="AC1547" s="489">
        <v>0</v>
      </c>
      <c r="AD1547" s="488">
        <v>20</v>
      </c>
      <c r="AF1547" t="str">
        <f t="shared" ref="AF1547:AF1564" si="221">IF(AA1547=H1547,"SI","NO")</f>
        <v>SI</v>
      </c>
      <c r="AG1547" t="str">
        <f t="shared" ref="AG1547:AG1564" si="222">IF(K1547=AB1547,"SI","NO")</f>
        <v>SI</v>
      </c>
      <c r="AH1547" t="str">
        <f t="shared" ref="AH1547:AH1564" si="223">IF(N1547=AC1547,"SI","NO")</f>
        <v>SI</v>
      </c>
      <c r="AI1547" t="str">
        <f t="shared" ref="AI1547:AI1564" si="224">IF(Q1547=AD1547,"SI","NO")</f>
        <v>SI</v>
      </c>
    </row>
    <row r="1548" spans="6:35" ht="15.75" thickBot="1" x14ac:dyDescent="0.3">
      <c r="F1548" s="499">
        <v>21</v>
      </c>
      <c r="G1548" s="499">
        <v>37</v>
      </c>
      <c r="H1548" s="498">
        <f t="shared" si="216"/>
        <v>0</v>
      </c>
      <c r="K1548" s="498">
        <f t="shared" si="217"/>
        <v>0</v>
      </c>
      <c r="N1548" s="498">
        <f t="shared" si="218"/>
        <v>0</v>
      </c>
      <c r="Q1548" s="487">
        <f t="shared" si="219"/>
        <v>21</v>
      </c>
      <c r="W1548">
        <f t="shared" si="220"/>
        <v>21</v>
      </c>
      <c r="Y1548" s="497">
        <v>21</v>
      </c>
      <c r="Z1548" s="497">
        <v>37</v>
      </c>
      <c r="AA1548" s="491">
        <v>0</v>
      </c>
      <c r="AB1548" s="490">
        <v>0</v>
      </c>
      <c r="AC1548" s="489">
        <v>0</v>
      </c>
      <c r="AD1548" s="488">
        <v>21</v>
      </c>
      <c r="AF1548" t="str">
        <f t="shared" si="221"/>
        <v>SI</v>
      </c>
      <c r="AG1548" t="str">
        <f t="shared" si="222"/>
        <v>SI</v>
      </c>
      <c r="AH1548" t="str">
        <f t="shared" si="223"/>
        <v>SI</v>
      </c>
      <c r="AI1548" t="str">
        <f t="shared" si="224"/>
        <v>SI</v>
      </c>
    </row>
    <row r="1549" spans="6:35" ht="15.75" thickBot="1" x14ac:dyDescent="0.3">
      <c r="F1549" s="499">
        <v>22</v>
      </c>
      <c r="G1549" s="499">
        <v>37</v>
      </c>
      <c r="H1549" s="498">
        <f t="shared" si="216"/>
        <v>0</v>
      </c>
      <c r="K1549" s="498">
        <f t="shared" si="217"/>
        <v>0</v>
      </c>
      <c r="N1549" s="498">
        <f t="shared" si="218"/>
        <v>0</v>
      </c>
      <c r="Q1549" s="487">
        <f t="shared" si="219"/>
        <v>22</v>
      </c>
      <c r="W1549">
        <f t="shared" si="220"/>
        <v>22</v>
      </c>
      <c r="Y1549" s="497">
        <v>22</v>
      </c>
      <c r="Z1549" s="497">
        <v>37</v>
      </c>
      <c r="AA1549" s="491">
        <v>0</v>
      </c>
      <c r="AB1549" s="490">
        <v>0</v>
      </c>
      <c r="AC1549" s="489">
        <v>0</v>
      </c>
      <c r="AD1549" s="488">
        <v>22</v>
      </c>
      <c r="AF1549" t="str">
        <f t="shared" si="221"/>
        <v>SI</v>
      </c>
      <c r="AG1549" t="str">
        <f t="shared" si="222"/>
        <v>SI</v>
      </c>
      <c r="AH1549" t="str">
        <f t="shared" si="223"/>
        <v>SI</v>
      </c>
      <c r="AI1549" t="str">
        <f t="shared" si="224"/>
        <v>SI</v>
      </c>
    </row>
    <row r="1550" spans="6:35" ht="15.75" thickBot="1" x14ac:dyDescent="0.3">
      <c r="F1550" s="499">
        <v>23</v>
      </c>
      <c r="G1550" s="499">
        <v>37</v>
      </c>
      <c r="H1550" s="498">
        <f t="shared" si="216"/>
        <v>0</v>
      </c>
      <c r="K1550" s="498">
        <f t="shared" si="217"/>
        <v>0</v>
      </c>
      <c r="N1550" s="498">
        <f t="shared" si="218"/>
        <v>0</v>
      </c>
      <c r="Q1550" s="487">
        <f t="shared" si="219"/>
        <v>23</v>
      </c>
      <c r="W1550">
        <f t="shared" si="220"/>
        <v>23</v>
      </c>
      <c r="Y1550" s="497">
        <v>23</v>
      </c>
      <c r="Z1550" s="497">
        <v>37</v>
      </c>
      <c r="AA1550" s="491">
        <v>0</v>
      </c>
      <c r="AB1550" s="490">
        <v>0</v>
      </c>
      <c r="AC1550" s="489">
        <v>0</v>
      </c>
      <c r="AD1550" s="488">
        <v>23</v>
      </c>
      <c r="AF1550" t="str">
        <f t="shared" si="221"/>
        <v>SI</v>
      </c>
      <c r="AG1550" t="str">
        <f t="shared" si="222"/>
        <v>SI</v>
      </c>
      <c r="AH1550" t="str">
        <f t="shared" si="223"/>
        <v>SI</v>
      </c>
      <c r="AI1550" t="str">
        <f t="shared" si="224"/>
        <v>SI</v>
      </c>
    </row>
    <row r="1551" spans="6:35" ht="15.75" thickBot="1" x14ac:dyDescent="0.3">
      <c r="F1551" s="499">
        <v>24</v>
      </c>
      <c r="G1551" s="499">
        <v>37</v>
      </c>
      <c r="H1551" s="498">
        <f t="shared" si="216"/>
        <v>0</v>
      </c>
      <c r="K1551" s="498">
        <f t="shared" si="217"/>
        <v>0</v>
      </c>
      <c r="N1551" s="498">
        <f t="shared" si="218"/>
        <v>0</v>
      </c>
      <c r="Q1551" s="487">
        <f t="shared" si="219"/>
        <v>24</v>
      </c>
      <c r="W1551">
        <f t="shared" si="220"/>
        <v>24</v>
      </c>
      <c r="Y1551" s="497">
        <v>24</v>
      </c>
      <c r="Z1551" s="497">
        <v>37</v>
      </c>
      <c r="AA1551" s="491">
        <v>0</v>
      </c>
      <c r="AB1551" s="490">
        <v>0</v>
      </c>
      <c r="AC1551" s="489">
        <v>0</v>
      </c>
      <c r="AD1551" s="488">
        <v>24</v>
      </c>
      <c r="AF1551" t="str">
        <f t="shared" si="221"/>
        <v>SI</v>
      </c>
      <c r="AG1551" t="str">
        <f t="shared" si="222"/>
        <v>SI</v>
      </c>
      <c r="AH1551" t="str">
        <f t="shared" si="223"/>
        <v>SI</v>
      </c>
      <c r="AI1551" t="str">
        <f t="shared" si="224"/>
        <v>SI</v>
      </c>
    </row>
    <row r="1552" spans="6:35" ht="15.75" thickBot="1" x14ac:dyDescent="0.3">
      <c r="F1552" s="499">
        <v>25</v>
      </c>
      <c r="G1552" s="499">
        <v>37</v>
      </c>
      <c r="H1552" s="498">
        <f t="shared" si="216"/>
        <v>0</v>
      </c>
      <c r="K1552" s="498">
        <f t="shared" si="217"/>
        <v>0</v>
      </c>
      <c r="N1552" s="498">
        <f t="shared" si="218"/>
        <v>0</v>
      </c>
      <c r="Q1552" s="487">
        <f t="shared" si="219"/>
        <v>25</v>
      </c>
      <c r="W1552">
        <f t="shared" si="220"/>
        <v>25</v>
      </c>
      <c r="Y1552" s="497">
        <v>25</v>
      </c>
      <c r="Z1552" s="497">
        <v>37</v>
      </c>
      <c r="AA1552" s="491">
        <v>0</v>
      </c>
      <c r="AB1552" s="490">
        <v>0</v>
      </c>
      <c r="AC1552" s="489">
        <v>0</v>
      </c>
      <c r="AD1552" s="488">
        <v>25</v>
      </c>
      <c r="AF1552" t="str">
        <f t="shared" si="221"/>
        <v>SI</v>
      </c>
      <c r="AG1552" t="str">
        <f t="shared" si="222"/>
        <v>SI</v>
      </c>
      <c r="AH1552" t="str">
        <f t="shared" si="223"/>
        <v>SI</v>
      </c>
      <c r="AI1552" t="str">
        <f t="shared" si="224"/>
        <v>SI</v>
      </c>
    </row>
    <row r="1553" spans="1:35" ht="15.75" thickBot="1" x14ac:dyDescent="0.3">
      <c r="F1553" s="499">
        <v>26</v>
      </c>
      <c r="G1553" s="499">
        <v>37</v>
      </c>
      <c r="H1553" s="498">
        <f t="shared" si="216"/>
        <v>0</v>
      </c>
      <c r="K1553" s="498">
        <f t="shared" si="217"/>
        <v>0</v>
      </c>
      <c r="N1553" s="498">
        <f t="shared" si="218"/>
        <v>0</v>
      </c>
      <c r="Q1553" s="487">
        <f t="shared" si="219"/>
        <v>26</v>
      </c>
      <c r="W1553">
        <f t="shared" si="220"/>
        <v>26</v>
      </c>
      <c r="Y1553" s="497">
        <v>26</v>
      </c>
      <c r="Z1553" s="497">
        <v>37</v>
      </c>
      <c r="AA1553" s="491">
        <v>0</v>
      </c>
      <c r="AB1553" s="490">
        <v>0</v>
      </c>
      <c r="AC1553" s="489">
        <v>0</v>
      </c>
      <c r="AD1553" s="488">
        <v>26</v>
      </c>
      <c r="AF1553" t="str">
        <f t="shared" si="221"/>
        <v>SI</v>
      </c>
      <c r="AG1553" t="str">
        <f t="shared" si="222"/>
        <v>SI</v>
      </c>
      <c r="AH1553" t="str">
        <f t="shared" si="223"/>
        <v>SI</v>
      </c>
      <c r="AI1553" t="str">
        <f t="shared" si="224"/>
        <v>SI</v>
      </c>
    </row>
    <row r="1554" spans="1:35" ht="15.75" thickBot="1" x14ac:dyDescent="0.3">
      <c r="F1554" s="499">
        <v>27</v>
      </c>
      <c r="G1554" s="499">
        <v>37</v>
      </c>
      <c r="H1554" s="498">
        <f t="shared" si="216"/>
        <v>0</v>
      </c>
      <c r="K1554" s="498">
        <f t="shared" si="217"/>
        <v>0</v>
      </c>
      <c r="N1554" s="498">
        <f t="shared" si="218"/>
        <v>0</v>
      </c>
      <c r="Q1554" s="487">
        <f t="shared" si="219"/>
        <v>27</v>
      </c>
      <c r="W1554">
        <f t="shared" si="220"/>
        <v>27</v>
      </c>
      <c r="Y1554" s="497">
        <v>27</v>
      </c>
      <c r="Z1554" s="497">
        <v>37</v>
      </c>
      <c r="AA1554" s="491">
        <v>0</v>
      </c>
      <c r="AB1554" s="490">
        <v>0</v>
      </c>
      <c r="AC1554" s="489">
        <v>0</v>
      </c>
      <c r="AD1554" s="488">
        <v>27</v>
      </c>
      <c r="AF1554" t="str">
        <f t="shared" si="221"/>
        <v>SI</v>
      </c>
      <c r="AG1554" t="str">
        <f t="shared" si="222"/>
        <v>SI</v>
      </c>
      <c r="AH1554" t="str">
        <f t="shared" si="223"/>
        <v>SI</v>
      </c>
      <c r="AI1554" t="str">
        <f t="shared" si="224"/>
        <v>SI</v>
      </c>
    </row>
    <row r="1555" spans="1:35" ht="15.75" thickBot="1" x14ac:dyDescent="0.3">
      <c r="F1555" s="499">
        <v>28</v>
      </c>
      <c r="G1555" s="499">
        <v>37</v>
      </c>
      <c r="H1555" s="498">
        <f t="shared" si="216"/>
        <v>0</v>
      </c>
      <c r="K1555" s="498">
        <f t="shared" si="217"/>
        <v>0</v>
      </c>
      <c r="N1555" s="498">
        <f t="shared" si="218"/>
        <v>0</v>
      </c>
      <c r="Q1555" s="487">
        <f t="shared" si="219"/>
        <v>28</v>
      </c>
      <c r="W1555">
        <f t="shared" si="220"/>
        <v>28</v>
      </c>
      <c r="Y1555" s="497">
        <v>28</v>
      </c>
      <c r="Z1555" s="497">
        <v>37</v>
      </c>
      <c r="AA1555" s="491">
        <v>0</v>
      </c>
      <c r="AB1555" s="490">
        <v>0</v>
      </c>
      <c r="AC1555" s="489">
        <v>0</v>
      </c>
      <c r="AD1555" s="488">
        <v>28</v>
      </c>
      <c r="AF1555" t="str">
        <f t="shared" si="221"/>
        <v>SI</v>
      </c>
      <c r="AG1555" t="str">
        <f t="shared" si="222"/>
        <v>SI</v>
      </c>
      <c r="AH1555" t="str">
        <f t="shared" si="223"/>
        <v>SI</v>
      </c>
      <c r="AI1555" t="str">
        <f t="shared" si="224"/>
        <v>SI</v>
      </c>
    </row>
    <row r="1556" spans="1:35" ht="15.75" thickBot="1" x14ac:dyDescent="0.3">
      <c r="F1556" s="499">
        <v>29</v>
      </c>
      <c r="G1556" s="499">
        <v>37</v>
      </c>
      <c r="H1556" s="498">
        <f t="shared" si="216"/>
        <v>0</v>
      </c>
      <c r="K1556" s="498">
        <f t="shared" si="217"/>
        <v>0</v>
      </c>
      <c r="N1556" s="498">
        <f t="shared" si="218"/>
        <v>0</v>
      </c>
      <c r="Q1556" s="487">
        <f t="shared" si="219"/>
        <v>29</v>
      </c>
      <c r="W1556">
        <f t="shared" si="220"/>
        <v>29</v>
      </c>
      <c r="Y1556" s="497">
        <v>29</v>
      </c>
      <c r="Z1556" s="497">
        <v>37</v>
      </c>
      <c r="AA1556" s="491">
        <v>0</v>
      </c>
      <c r="AB1556" s="490">
        <v>0</v>
      </c>
      <c r="AC1556" s="489">
        <v>0</v>
      </c>
      <c r="AD1556" s="488">
        <v>29</v>
      </c>
      <c r="AF1556" t="str">
        <f t="shared" si="221"/>
        <v>SI</v>
      </c>
      <c r="AG1556" t="str">
        <f t="shared" si="222"/>
        <v>SI</v>
      </c>
      <c r="AH1556" t="str">
        <f t="shared" si="223"/>
        <v>SI</v>
      </c>
      <c r="AI1556" t="str">
        <f t="shared" si="224"/>
        <v>SI</v>
      </c>
    </row>
    <row r="1557" spans="1:35" ht="15.75" thickBot="1" x14ac:dyDescent="0.3">
      <c r="F1557" s="499">
        <v>30</v>
      </c>
      <c r="G1557" s="499">
        <v>37</v>
      </c>
      <c r="H1557" s="498">
        <f t="shared" si="216"/>
        <v>0</v>
      </c>
      <c r="K1557" s="498">
        <f t="shared" si="217"/>
        <v>0</v>
      </c>
      <c r="N1557" s="498">
        <f t="shared" si="218"/>
        <v>0</v>
      </c>
      <c r="Q1557" s="487">
        <f t="shared" si="219"/>
        <v>30</v>
      </c>
      <c r="W1557">
        <f t="shared" si="220"/>
        <v>30</v>
      </c>
      <c r="Y1557" s="497">
        <v>30</v>
      </c>
      <c r="Z1557" s="497">
        <v>37</v>
      </c>
      <c r="AA1557" s="491">
        <v>0</v>
      </c>
      <c r="AB1557" s="490">
        <v>0</v>
      </c>
      <c r="AC1557" s="489">
        <v>0</v>
      </c>
      <c r="AD1557" s="488">
        <v>30</v>
      </c>
      <c r="AF1557" t="str">
        <f t="shared" si="221"/>
        <v>SI</v>
      </c>
      <c r="AG1557" t="str">
        <f t="shared" si="222"/>
        <v>SI</v>
      </c>
      <c r="AH1557" t="str">
        <f t="shared" si="223"/>
        <v>SI</v>
      </c>
      <c r="AI1557" t="str">
        <f t="shared" si="224"/>
        <v>SI</v>
      </c>
    </row>
    <row r="1558" spans="1:35" ht="15.75" thickBot="1" x14ac:dyDescent="0.3">
      <c r="F1558" s="499">
        <v>31</v>
      </c>
      <c r="G1558" s="499">
        <v>37</v>
      </c>
      <c r="H1558" s="498">
        <f t="shared" si="216"/>
        <v>0</v>
      </c>
      <c r="K1558" s="498">
        <f t="shared" si="217"/>
        <v>0</v>
      </c>
      <c r="N1558" s="498">
        <f t="shared" si="218"/>
        <v>0</v>
      </c>
      <c r="Q1558" s="487">
        <f t="shared" si="219"/>
        <v>30</v>
      </c>
      <c r="W1558">
        <f t="shared" si="220"/>
        <v>30</v>
      </c>
      <c r="Y1558" s="497">
        <v>31</v>
      </c>
      <c r="Z1558" s="497">
        <v>37</v>
      </c>
      <c r="AA1558" s="491">
        <v>0</v>
      </c>
      <c r="AB1558" s="490">
        <v>0</v>
      </c>
      <c r="AC1558" s="489">
        <v>0</v>
      </c>
      <c r="AD1558" s="488">
        <v>31</v>
      </c>
      <c r="AF1558" t="str">
        <f t="shared" si="221"/>
        <v>SI</v>
      </c>
      <c r="AG1558" t="str">
        <f t="shared" si="222"/>
        <v>SI</v>
      </c>
      <c r="AH1558" t="str">
        <f t="shared" si="223"/>
        <v>SI</v>
      </c>
      <c r="AI1558" t="str">
        <f t="shared" si="224"/>
        <v>NO</v>
      </c>
    </row>
    <row r="1559" spans="1:35" ht="15.75" thickBot="1" x14ac:dyDescent="0.3">
      <c r="F1559" s="499">
        <v>32</v>
      </c>
      <c r="G1559" s="499">
        <v>37</v>
      </c>
      <c r="H1559" s="498">
        <f t="shared" si="216"/>
        <v>0</v>
      </c>
      <c r="K1559" s="498">
        <f t="shared" si="217"/>
        <v>0</v>
      </c>
      <c r="N1559" s="498">
        <f t="shared" si="218"/>
        <v>0</v>
      </c>
      <c r="Q1559" s="487">
        <f t="shared" si="219"/>
        <v>30</v>
      </c>
      <c r="W1559">
        <f t="shared" si="220"/>
        <v>30</v>
      </c>
      <c r="Y1559" s="497">
        <v>32</v>
      </c>
      <c r="Z1559" s="497">
        <v>37</v>
      </c>
      <c r="AA1559" s="491">
        <v>0</v>
      </c>
      <c r="AB1559" s="490">
        <v>0</v>
      </c>
      <c r="AC1559" s="489">
        <v>0</v>
      </c>
      <c r="AD1559" s="488">
        <v>32</v>
      </c>
      <c r="AF1559" t="str">
        <f t="shared" si="221"/>
        <v>SI</v>
      </c>
      <c r="AG1559" t="str">
        <f t="shared" si="222"/>
        <v>SI</v>
      </c>
      <c r="AH1559" t="str">
        <f t="shared" si="223"/>
        <v>SI</v>
      </c>
      <c r="AI1559" t="str">
        <f t="shared" si="224"/>
        <v>NO</v>
      </c>
    </row>
    <row r="1560" spans="1:35" ht="15.75" thickBot="1" x14ac:dyDescent="0.3">
      <c r="F1560" s="499">
        <v>33</v>
      </c>
      <c r="G1560" s="499">
        <v>37</v>
      </c>
      <c r="H1560" s="498">
        <f t="shared" si="216"/>
        <v>0</v>
      </c>
      <c r="K1560" s="498">
        <f t="shared" si="217"/>
        <v>0</v>
      </c>
      <c r="N1560" s="498">
        <f t="shared" si="218"/>
        <v>0</v>
      </c>
      <c r="Q1560" s="487">
        <f t="shared" si="219"/>
        <v>30</v>
      </c>
      <c r="W1560">
        <f t="shared" si="220"/>
        <v>30</v>
      </c>
      <c r="Y1560" s="497">
        <v>33</v>
      </c>
      <c r="Z1560" s="497">
        <v>37</v>
      </c>
      <c r="AA1560" s="491">
        <v>0</v>
      </c>
      <c r="AB1560" s="490">
        <v>0</v>
      </c>
      <c r="AC1560" s="489">
        <v>0</v>
      </c>
      <c r="AD1560" s="488">
        <v>33</v>
      </c>
      <c r="AF1560" t="str">
        <f t="shared" si="221"/>
        <v>SI</v>
      </c>
      <c r="AG1560" t="str">
        <f t="shared" si="222"/>
        <v>SI</v>
      </c>
      <c r="AH1560" t="str">
        <f t="shared" si="223"/>
        <v>SI</v>
      </c>
      <c r="AI1560" t="str">
        <f t="shared" si="224"/>
        <v>NO</v>
      </c>
    </row>
    <row r="1561" spans="1:35" ht="15.75" thickBot="1" x14ac:dyDescent="0.3">
      <c r="F1561" s="499">
        <v>34</v>
      </c>
      <c r="G1561" s="499">
        <v>37</v>
      </c>
      <c r="H1561" s="498">
        <f t="shared" si="216"/>
        <v>0</v>
      </c>
      <c r="K1561" s="498">
        <f t="shared" si="217"/>
        <v>0</v>
      </c>
      <c r="N1561" s="498">
        <f t="shared" si="218"/>
        <v>0</v>
      </c>
      <c r="Q1561" s="487">
        <f t="shared" si="219"/>
        <v>30</v>
      </c>
      <c r="W1561">
        <f t="shared" si="220"/>
        <v>30</v>
      </c>
      <c r="Y1561" s="497">
        <v>34</v>
      </c>
      <c r="Z1561" s="497">
        <v>37</v>
      </c>
      <c r="AA1561" s="491">
        <v>0</v>
      </c>
      <c r="AB1561" s="490">
        <v>0</v>
      </c>
      <c r="AC1561" s="489">
        <v>0</v>
      </c>
      <c r="AD1561" s="488">
        <v>34</v>
      </c>
      <c r="AF1561" t="str">
        <f t="shared" si="221"/>
        <v>SI</v>
      </c>
      <c r="AG1561" t="str">
        <f t="shared" si="222"/>
        <v>SI</v>
      </c>
      <c r="AH1561" t="str">
        <f t="shared" si="223"/>
        <v>SI</v>
      </c>
      <c r="AI1561" t="str">
        <f t="shared" si="224"/>
        <v>NO</v>
      </c>
    </row>
    <row r="1562" spans="1:35" ht="15.75" thickBot="1" x14ac:dyDescent="0.3">
      <c r="F1562" s="499">
        <v>35</v>
      </c>
      <c r="G1562" s="499">
        <v>37</v>
      </c>
      <c r="H1562" s="498">
        <f t="shared" si="216"/>
        <v>0</v>
      </c>
      <c r="K1562" s="498">
        <f t="shared" si="217"/>
        <v>0</v>
      </c>
      <c r="N1562" s="498">
        <f t="shared" si="218"/>
        <v>0</v>
      </c>
      <c r="Q1562" s="487">
        <f t="shared" si="219"/>
        <v>30</v>
      </c>
      <c r="W1562">
        <f t="shared" si="220"/>
        <v>30</v>
      </c>
      <c r="Y1562" s="497">
        <v>35</v>
      </c>
      <c r="Z1562" s="497">
        <v>37</v>
      </c>
      <c r="AA1562" s="491">
        <v>0</v>
      </c>
      <c r="AB1562" s="490">
        <v>0</v>
      </c>
      <c r="AC1562" s="489">
        <v>0</v>
      </c>
      <c r="AD1562" s="488">
        <v>35</v>
      </c>
      <c r="AF1562" t="str">
        <f t="shared" si="221"/>
        <v>SI</v>
      </c>
      <c r="AG1562" t="str">
        <f t="shared" si="222"/>
        <v>SI</v>
      </c>
      <c r="AH1562" t="str">
        <f t="shared" si="223"/>
        <v>SI</v>
      </c>
      <c r="AI1562" t="str">
        <f t="shared" si="224"/>
        <v>NO</v>
      </c>
    </row>
    <row r="1563" spans="1:35" ht="15.75" thickBot="1" x14ac:dyDescent="0.3">
      <c r="F1563" s="496">
        <v>36</v>
      </c>
      <c r="G1563" s="496">
        <v>37</v>
      </c>
      <c r="H1563" s="495">
        <f t="shared" si="216"/>
        <v>0</v>
      </c>
      <c r="I1563" s="494"/>
      <c r="J1563" s="494"/>
      <c r="K1563" s="495">
        <f t="shared" si="217"/>
        <v>0</v>
      </c>
      <c r="L1563" s="494"/>
      <c r="M1563" s="494"/>
      <c r="N1563" s="495">
        <f t="shared" si="218"/>
        <v>0</v>
      </c>
      <c r="O1563" s="494"/>
      <c r="P1563" s="494"/>
      <c r="Q1563" s="493">
        <f t="shared" si="219"/>
        <v>30</v>
      </c>
      <c r="W1563">
        <f t="shared" si="220"/>
        <v>30</v>
      </c>
      <c r="Y1563" s="492">
        <v>36</v>
      </c>
      <c r="Z1563" s="492">
        <v>37</v>
      </c>
      <c r="AA1563" s="491">
        <v>0</v>
      </c>
      <c r="AB1563" s="490">
        <v>0</v>
      </c>
      <c r="AC1563" s="489">
        <v>0</v>
      </c>
      <c r="AD1563" s="488">
        <v>36</v>
      </c>
      <c r="AF1563" t="str">
        <f t="shared" si="221"/>
        <v>SI</v>
      </c>
      <c r="AG1563" t="str">
        <f t="shared" si="222"/>
        <v>SI</v>
      </c>
      <c r="AH1563" t="str">
        <f t="shared" si="223"/>
        <v>SI</v>
      </c>
      <c r="AI1563" t="str">
        <f t="shared" si="224"/>
        <v>NO</v>
      </c>
    </row>
    <row r="1564" spans="1:35" ht="15.75" thickTop="1" x14ac:dyDescent="0.25">
      <c r="AF1564" t="str">
        <f t="shared" si="221"/>
        <v>SI</v>
      </c>
      <c r="AG1564" t="str">
        <f t="shared" si="222"/>
        <v>SI</v>
      </c>
      <c r="AH1564" t="str">
        <f t="shared" si="223"/>
        <v>SI</v>
      </c>
      <c r="AI1564" t="str">
        <f t="shared" si="224"/>
        <v>SI</v>
      </c>
    </row>
    <row r="1565" spans="1:35" x14ac:dyDescent="0.25">
      <c r="A1565" s="487"/>
      <c r="B1565" s="487"/>
      <c r="C1565" s="487"/>
      <c r="D1565" s="487"/>
      <c r="E1565" s="487"/>
      <c r="F1565" s="487"/>
      <c r="G1565" s="487"/>
      <c r="H1565" s="487"/>
      <c r="I1565" s="487"/>
      <c r="J1565" s="487"/>
      <c r="K1565" s="487"/>
      <c r="L1565" s="487"/>
      <c r="M1565" s="487"/>
      <c r="N1565" s="487"/>
      <c r="O1565" s="487"/>
      <c r="P1565" s="487"/>
      <c r="Q1565" s="487"/>
    </row>
    <row r="1566" spans="1:35" x14ac:dyDescent="0.25">
      <c r="A1566" s="487"/>
      <c r="B1566" s="487"/>
      <c r="C1566" s="487"/>
      <c r="D1566" s="487"/>
      <c r="E1566" s="487"/>
      <c r="F1566" s="487"/>
      <c r="G1566" s="487"/>
      <c r="H1566" s="487"/>
      <c r="I1566" s="487"/>
      <c r="J1566" s="487"/>
      <c r="K1566" s="487"/>
      <c r="L1566" s="487"/>
      <c r="M1566" s="487"/>
      <c r="N1566" s="487"/>
      <c r="O1566" s="487"/>
      <c r="P1566" s="487"/>
      <c r="Q1566" s="487"/>
    </row>
    <row r="1567" spans="1:35" x14ac:dyDescent="0.25">
      <c r="A1567" s="487"/>
      <c r="B1567" s="487"/>
      <c r="C1567" s="487"/>
      <c r="D1567" s="487"/>
      <c r="E1567" s="487"/>
      <c r="F1567" s="487"/>
      <c r="G1567" s="487"/>
      <c r="H1567" s="487"/>
      <c r="I1567" s="487"/>
      <c r="J1567" s="487"/>
      <c r="K1567" s="487"/>
      <c r="L1567" s="487"/>
      <c r="M1567" s="487"/>
      <c r="N1567" s="487"/>
      <c r="O1567" s="487"/>
      <c r="P1567" s="487"/>
      <c r="Q1567" s="487"/>
    </row>
    <row r="1568" spans="1:35" x14ac:dyDescent="0.25">
      <c r="A1568" s="487"/>
      <c r="B1568" s="487"/>
      <c r="C1568" s="487"/>
      <c r="D1568" s="487"/>
      <c r="E1568" s="487"/>
      <c r="F1568" s="487"/>
      <c r="G1568" s="487"/>
      <c r="H1568" s="487"/>
      <c r="I1568" s="487"/>
      <c r="J1568" s="487"/>
      <c r="K1568" s="487"/>
      <c r="L1568" s="487"/>
      <c r="M1568" s="487"/>
      <c r="N1568" s="487"/>
      <c r="O1568" s="487"/>
      <c r="P1568" s="487"/>
      <c r="Q1568" s="487"/>
    </row>
    <row r="1569" spans="1:17" x14ac:dyDescent="0.25">
      <c r="A1569" s="487"/>
      <c r="B1569" s="487"/>
      <c r="C1569" s="487"/>
      <c r="D1569" s="487"/>
      <c r="E1569" s="487"/>
      <c r="F1569" s="487"/>
      <c r="G1569" s="487"/>
      <c r="H1569" s="487"/>
      <c r="I1569" s="487"/>
      <c r="J1569" s="487"/>
      <c r="K1569" s="487"/>
      <c r="L1569" s="487"/>
      <c r="M1569" s="487"/>
      <c r="N1569" s="487"/>
      <c r="O1569" s="487"/>
      <c r="P1569" s="487"/>
      <c r="Q1569" s="487"/>
    </row>
    <row r="1570" spans="1:17" x14ac:dyDescent="0.25">
      <c r="A1570" s="487"/>
      <c r="B1570" s="487"/>
      <c r="C1570" s="487"/>
      <c r="D1570" s="487"/>
      <c r="E1570" s="487"/>
      <c r="F1570" s="487"/>
      <c r="G1570" s="487"/>
      <c r="H1570" s="487"/>
      <c r="I1570" s="487"/>
      <c r="J1570" s="487"/>
      <c r="K1570" s="487"/>
      <c r="L1570" s="487"/>
      <c r="M1570" s="487"/>
      <c r="N1570" s="487"/>
      <c r="O1570" s="487"/>
      <c r="P1570" s="487"/>
      <c r="Q1570" s="487"/>
    </row>
    <row r="1571" spans="1:17" x14ac:dyDescent="0.25">
      <c r="A1571" s="487"/>
      <c r="B1571" s="487"/>
      <c r="C1571" s="487"/>
      <c r="D1571" s="487"/>
      <c r="E1571" s="487"/>
      <c r="F1571" s="487"/>
      <c r="G1571" s="487"/>
      <c r="H1571" s="487"/>
      <c r="I1571" s="487"/>
      <c r="J1571" s="487"/>
      <c r="K1571" s="487"/>
      <c r="L1571" s="487"/>
      <c r="M1571" s="487"/>
      <c r="N1571" s="487"/>
      <c r="O1571" s="487"/>
      <c r="P1571" s="487"/>
      <c r="Q1571" s="487"/>
    </row>
    <row r="1572" spans="1:17" x14ac:dyDescent="0.25">
      <c r="A1572" s="487"/>
      <c r="B1572" s="487"/>
      <c r="C1572" s="487"/>
      <c r="D1572" s="487"/>
      <c r="E1572" s="487"/>
      <c r="F1572" s="487"/>
      <c r="G1572" s="487"/>
      <c r="H1572" s="487"/>
      <c r="I1572" s="487"/>
      <c r="J1572" s="487"/>
      <c r="K1572" s="487"/>
      <c r="L1572" s="487"/>
      <c r="M1572" s="487"/>
      <c r="N1572" s="487"/>
      <c r="O1572" s="487"/>
      <c r="P1572" s="487"/>
      <c r="Q1572" s="487"/>
    </row>
    <row r="1573" spans="1:17" x14ac:dyDescent="0.25">
      <c r="A1573" s="487"/>
      <c r="B1573" s="487"/>
      <c r="C1573" s="487"/>
      <c r="D1573" s="487"/>
      <c r="E1573" s="487"/>
      <c r="F1573" s="487"/>
      <c r="G1573" s="487"/>
      <c r="H1573" s="487"/>
      <c r="I1573" s="487"/>
      <c r="J1573" s="487"/>
      <c r="K1573" s="487"/>
      <c r="L1573" s="487"/>
      <c r="M1573" s="487"/>
      <c r="N1573" s="487"/>
      <c r="O1573" s="487"/>
      <c r="P1573" s="487"/>
      <c r="Q1573" s="487"/>
    </row>
    <row r="1574" spans="1:17" x14ac:dyDescent="0.25">
      <c r="A1574" s="487"/>
      <c r="B1574" s="487"/>
      <c r="C1574" s="487"/>
      <c r="D1574" s="487"/>
      <c r="E1574" s="487"/>
      <c r="F1574" s="487"/>
      <c r="G1574" s="487"/>
      <c r="H1574" s="487"/>
      <c r="I1574" s="487"/>
      <c r="J1574" s="487"/>
      <c r="K1574" s="487"/>
      <c r="L1574" s="487"/>
      <c r="M1574" s="487"/>
      <c r="N1574" s="487"/>
      <c r="O1574" s="487"/>
      <c r="P1574" s="487"/>
      <c r="Q1574" s="487"/>
    </row>
    <row r="1575" spans="1:17" x14ac:dyDescent="0.25">
      <c r="A1575" s="487"/>
      <c r="B1575" s="487"/>
      <c r="C1575" s="487"/>
      <c r="D1575" s="487"/>
      <c r="E1575" s="487"/>
      <c r="F1575" s="487"/>
      <c r="G1575" s="487"/>
      <c r="H1575" s="487"/>
      <c r="I1575" s="487"/>
      <c r="J1575" s="487"/>
      <c r="K1575" s="487"/>
      <c r="L1575" s="487"/>
      <c r="M1575" s="487"/>
      <c r="N1575" s="487"/>
      <c r="O1575" s="487"/>
      <c r="P1575" s="487"/>
      <c r="Q1575" s="487"/>
    </row>
    <row r="1576" spans="1:17" x14ac:dyDescent="0.25">
      <c r="A1576" s="487"/>
      <c r="B1576" s="487"/>
      <c r="C1576" s="487"/>
      <c r="D1576" s="487"/>
      <c r="E1576" s="487"/>
      <c r="F1576" s="487"/>
      <c r="G1576" s="487"/>
      <c r="H1576" s="487"/>
      <c r="I1576" s="487"/>
      <c r="J1576" s="487"/>
      <c r="K1576" s="487"/>
      <c r="L1576" s="487"/>
      <c r="M1576" s="487"/>
      <c r="N1576" s="487"/>
      <c r="O1576" s="487"/>
      <c r="P1576" s="487"/>
      <c r="Q1576" s="487"/>
    </row>
    <row r="1577" spans="1:17" x14ac:dyDescent="0.25">
      <c r="A1577" s="487"/>
      <c r="B1577" s="487"/>
      <c r="C1577" s="487"/>
      <c r="D1577" s="487"/>
      <c r="E1577" s="487"/>
      <c r="F1577" s="487"/>
      <c r="G1577" s="487"/>
      <c r="H1577" s="487"/>
      <c r="I1577" s="487"/>
      <c r="J1577" s="487"/>
      <c r="K1577" s="487"/>
      <c r="L1577" s="487"/>
      <c r="M1577" s="487"/>
      <c r="N1577" s="487"/>
      <c r="O1577" s="487"/>
      <c r="P1577" s="487"/>
      <c r="Q1577" s="487"/>
    </row>
    <row r="1578" spans="1:17" x14ac:dyDescent="0.25">
      <c r="A1578" s="487"/>
      <c r="B1578" s="487"/>
      <c r="C1578" s="487"/>
      <c r="D1578" s="487"/>
      <c r="E1578" s="487"/>
      <c r="F1578" s="487"/>
      <c r="G1578" s="487"/>
      <c r="H1578" s="487"/>
      <c r="I1578" s="487"/>
      <c r="J1578" s="487"/>
      <c r="K1578" s="487"/>
      <c r="L1578" s="487"/>
      <c r="M1578" s="487"/>
      <c r="N1578" s="487"/>
      <c r="O1578" s="487"/>
      <c r="P1578" s="487"/>
      <c r="Q1578" s="487"/>
    </row>
    <row r="1579" spans="1:17" x14ac:dyDescent="0.25">
      <c r="A1579" s="487"/>
      <c r="B1579" s="487"/>
      <c r="C1579" s="487"/>
      <c r="D1579" s="487"/>
      <c r="E1579" s="487"/>
      <c r="F1579" s="487"/>
      <c r="G1579" s="487"/>
      <c r="H1579" s="487"/>
      <c r="I1579" s="487"/>
      <c r="J1579" s="487"/>
      <c r="K1579" s="487"/>
      <c r="L1579" s="487"/>
      <c r="M1579" s="487"/>
      <c r="N1579" s="487"/>
      <c r="O1579" s="487"/>
      <c r="P1579" s="487"/>
      <c r="Q1579" s="487"/>
    </row>
    <row r="1580" spans="1:17" x14ac:dyDescent="0.25">
      <c r="A1580" s="487"/>
      <c r="B1580" s="487"/>
      <c r="C1580" s="487"/>
      <c r="D1580" s="487"/>
      <c r="E1580" s="487"/>
      <c r="F1580" s="487"/>
      <c r="G1580" s="487"/>
      <c r="H1580" s="487"/>
      <c r="I1580" s="487"/>
      <c r="J1580" s="487"/>
      <c r="K1580" s="487"/>
      <c r="L1580" s="487"/>
      <c r="M1580" s="487"/>
      <c r="N1580" s="487"/>
      <c r="O1580" s="487"/>
      <c r="P1580" s="487"/>
      <c r="Q1580" s="487"/>
    </row>
    <row r="1581" spans="1:17" x14ac:dyDescent="0.25">
      <c r="A1581" s="487"/>
      <c r="B1581" s="487"/>
      <c r="C1581" s="487"/>
      <c r="D1581" s="487"/>
      <c r="E1581" s="487"/>
      <c r="F1581" s="487"/>
      <c r="G1581" s="487"/>
      <c r="H1581" s="487"/>
      <c r="I1581" s="487"/>
      <c r="J1581" s="487"/>
      <c r="K1581" s="487"/>
      <c r="L1581" s="487"/>
      <c r="M1581" s="487"/>
      <c r="N1581" s="487"/>
      <c r="O1581" s="487"/>
      <c r="P1581" s="487"/>
      <c r="Q1581" s="487"/>
    </row>
    <row r="1582" spans="1:17" x14ac:dyDescent="0.25">
      <c r="A1582" s="487"/>
      <c r="B1582" s="487"/>
      <c r="C1582" s="487"/>
      <c r="D1582" s="487"/>
      <c r="E1582" s="487"/>
      <c r="F1582" s="487"/>
      <c r="G1582" s="487"/>
      <c r="H1582" s="487"/>
      <c r="I1582" s="487"/>
      <c r="J1582" s="487"/>
      <c r="K1582" s="487"/>
      <c r="L1582" s="487"/>
      <c r="M1582" s="487"/>
      <c r="N1582" s="487"/>
      <c r="O1582" s="487"/>
      <c r="P1582" s="487"/>
      <c r="Q1582" s="487"/>
    </row>
    <row r="1583" spans="1:17" x14ac:dyDescent="0.25">
      <c r="A1583" s="487"/>
      <c r="B1583" s="487"/>
      <c r="C1583" s="487"/>
      <c r="D1583" s="487"/>
      <c r="E1583" s="487"/>
      <c r="F1583" s="487"/>
      <c r="G1583" s="487"/>
      <c r="H1583" s="487"/>
      <c r="I1583" s="487"/>
      <c r="J1583" s="487"/>
      <c r="K1583" s="487"/>
      <c r="L1583" s="487"/>
      <c r="M1583" s="487"/>
      <c r="N1583" s="487"/>
      <c r="O1583" s="487"/>
      <c r="P1583" s="487"/>
      <c r="Q1583" s="487"/>
    </row>
    <row r="1584" spans="1:17" x14ac:dyDescent="0.25">
      <c r="A1584" s="487"/>
      <c r="B1584" s="487"/>
      <c r="C1584" s="487"/>
      <c r="D1584" s="487"/>
      <c r="E1584" s="487"/>
      <c r="F1584" s="487"/>
      <c r="G1584" s="487"/>
      <c r="H1584" s="487"/>
      <c r="I1584" s="487"/>
      <c r="J1584" s="487"/>
      <c r="K1584" s="487"/>
      <c r="L1584" s="487"/>
      <c r="M1584" s="487"/>
      <c r="N1584" s="487"/>
      <c r="O1584" s="487"/>
      <c r="P1584" s="487"/>
      <c r="Q1584" s="487"/>
    </row>
    <row r="1585" spans="1:17" x14ac:dyDescent="0.25">
      <c r="A1585" s="487"/>
      <c r="B1585" s="487"/>
      <c r="C1585" s="487"/>
      <c r="D1585" s="487"/>
      <c r="E1585" s="487"/>
      <c r="F1585" s="487"/>
      <c r="G1585" s="487"/>
      <c r="H1585" s="487"/>
      <c r="I1585" s="487"/>
      <c r="J1585" s="487"/>
      <c r="K1585" s="487"/>
      <c r="L1585" s="487"/>
      <c r="M1585" s="487"/>
      <c r="N1585" s="487"/>
      <c r="O1585" s="487"/>
      <c r="P1585" s="487"/>
      <c r="Q1585" s="487"/>
    </row>
    <row r="1586" spans="1:17" x14ac:dyDescent="0.25">
      <c r="A1586" s="487"/>
      <c r="B1586" s="487"/>
      <c r="C1586" s="487"/>
      <c r="D1586" s="487"/>
      <c r="E1586" s="487"/>
      <c r="F1586" s="487"/>
      <c r="G1586" s="487"/>
      <c r="H1586" s="487"/>
      <c r="I1586" s="487"/>
      <c r="J1586" s="487"/>
      <c r="K1586" s="487"/>
      <c r="L1586" s="487"/>
      <c r="M1586" s="487"/>
      <c r="N1586" s="487"/>
      <c r="O1586" s="487"/>
      <c r="P1586" s="487"/>
      <c r="Q1586" s="487"/>
    </row>
    <row r="1587" spans="1:17" x14ac:dyDescent="0.25">
      <c r="A1587" s="487"/>
      <c r="B1587" s="487"/>
      <c r="C1587" s="487"/>
      <c r="D1587" s="487"/>
      <c r="E1587" s="487"/>
      <c r="F1587" s="487"/>
      <c r="G1587" s="487"/>
      <c r="H1587" s="487"/>
      <c r="I1587" s="487"/>
      <c r="J1587" s="487"/>
      <c r="K1587" s="487"/>
      <c r="L1587" s="487"/>
      <c r="M1587" s="487"/>
      <c r="N1587" s="487"/>
      <c r="O1587" s="487"/>
      <c r="P1587" s="487"/>
      <c r="Q1587" s="487"/>
    </row>
    <row r="1588" spans="1:17" x14ac:dyDescent="0.25">
      <c r="A1588" s="487"/>
      <c r="B1588" s="487"/>
      <c r="C1588" s="487"/>
      <c r="D1588" s="487"/>
      <c r="E1588" s="487"/>
      <c r="F1588" s="487"/>
      <c r="G1588" s="487"/>
      <c r="H1588" s="487"/>
      <c r="I1588" s="487"/>
      <c r="J1588" s="487"/>
      <c r="K1588" s="487"/>
      <c r="L1588" s="487"/>
      <c r="M1588" s="487"/>
      <c r="N1588" s="487"/>
      <c r="O1588" s="487"/>
      <c r="P1588" s="487"/>
      <c r="Q1588" s="487"/>
    </row>
    <row r="1589" spans="1:17" x14ac:dyDescent="0.25">
      <c r="A1589" s="487"/>
      <c r="B1589" s="487"/>
      <c r="C1589" s="487"/>
      <c r="D1589" s="487"/>
      <c r="E1589" s="487"/>
      <c r="F1589" s="487"/>
      <c r="G1589" s="487"/>
      <c r="H1589" s="487"/>
      <c r="I1589" s="487"/>
      <c r="J1589" s="487"/>
      <c r="K1589" s="487"/>
      <c r="L1589" s="487"/>
      <c r="M1589" s="487"/>
      <c r="N1589" s="487"/>
      <c r="O1589" s="487"/>
      <c r="P1589" s="487"/>
      <c r="Q1589" s="487"/>
    </row>
    <row r="1590" spans="1:17" x14ac:dyDescent="0.25">
      <c r="A1590" s="487"/>
      <c r="B1590" s="487"/>
      <c r="C1590" s="487"/>
      <c r="D1590" s="487"/>
      <c r="E1590" s="487"/>
      <c r="F1590" s="487"/>
      <c r="G1590" s="487"/>
      <c r="H1590" s="487"/>
      <c r="I1590" s="487"/>
      <c r="J1590" s="487"/>
      <c r="K1590" s="487"/>
      <c r="L1590" s="487"/>
      <c r="M1590" s="487"/>
      <c r="N1590" s="487"/>
      <c r="O1590" s="487"/>
      <c r="P1590" s="487"/>
      <c r="Q1590" s="487"/>
    </row>
    <row r="1591" spans="1:17" x14ac:dyDescent="0.25">
      <c r="A1591" s="487"/>
      <c r="B1591" s="487"/>
      <c r="C1591" s="487"/>
      <c r="D1591" s="487"/>
      <c r="E1591" s="487"/>
      <c r="F1591" s="487"/>
      <c r="G1591" s="487"/>
      <c r="H1591" s="487"/>
      <c r="I1591" s="487"/>
      <c r="J1591" s="487"/>
      <c r="K1591" s="487"/>
      <c r="L1591" s="487"/>
      <c r="M1591" s="487"/>
      <c r="N1591" s="487"/>
      <c r="O1591" s="487"/>
      <c r="P1591" s="487"/>
      <c r="Q1591" s="487"/>
    </row>
    <row r="1592" spans="1:17" x14ac:dyDescent="0.25">
      <c r="A1592" s="487"/>
      <c r="B1592" s="487"/>
      <c r="C1592" s="487"/>
      <c r="D1592" s="487"/>
      <c r="E1592" s="487"/>
      <c r="F1592" s="487"/>
      <c r="G1592" s="487"/>
      <c r="H1592" s="487"/>
      <c r="I1592" s="487"/>
      <c r="J1592" s="487"/>
      <c r="K1592" s="487"/>
      <c r="L1592" s="487"/>
      <c r="M1592" s="487"/>
      <c r="N1592" s="487"/>
      <c r="O1592" s="487"/>
      <c r="P1592" s="487"/>
      <c r="Q1592" s="487"/>
    </row>
    <row r="1593" spans="1:17" x14ac:dyDescent="0.25">
      <c r="A1593" s="487"/>
      <c r="B1593" s="487"/>
      <c r="C1593" s="487"/>
      <c r="D1593" s="487"/>
      <c r="E1593" s="487"/>
      <c r="F1593" s="487"/>
      <c r="G1593" s="487"/>
      <c r="H1593" s="487"/>
      <c r="I1593" s="487"/>
      <c r="J1593" s="487"/>
      <c r="K1593" s="487"/>
      <c r="L1593" s="487"/>
      <c r="M1593" s="487"/>
      <c r="N1593" s="487"/>
      <c r="O1593" s="487"/>
      <c r="P1593" s="487"/>
      <c r="Q1593" s="487"/>
    </row>
    <row r="1594" spans="1:17" x14ac:dyDescent="0.25">
      <c r="A1594" s="487"/>
      <c r="B1594" s="487"/>
      <c r="C1594" s="487"/>
      <c r="D1594" s="487"/>
      <c r="E1594" s="487"/>
      <c r="F1594" s="487"/>
      <c r="G1594" s="487"/>
      <c r="H1594" s="487"/>
      <c r="I1594" s="487"/>
      <c r="J1594" s="487"/>
      <c r="K1594" s="487"/>
      <c r="L1594" s="487"/>
      <c r="M1594" s="487"/>
      <c r="N1594" s="487"/>
      <c r="O1594" s="487"/>
      <c r="P1594" s="487"/>
      <c r="Q1594" s="487"/>
    </row>
    <row r="1595" spans="1:17" x14ac:dyDescent="0.25">
      <c r="A1595" s="487"/>
      <c r="B1595" s="487"/>
      <c r="C1595" s="487"/>
      <c r="D1595" s="487"/>
      <c r="E1595" s="487"/>
      <c r="F1595" s="487"/>
      <c r="G1595" s="487"/>
      <c r="H1595" s="487"/>
      <c r="I1595" s="487"/>
      <c r="J1595" s="487"/>
      <c r="K1595" s="487"/>
      <c r="L1595" s="487"/>
      <c r="M1595" s="487"/>
      <c r="N1595" s="487"/>
      <c r="O1595" s="487"/>
      <c r="P1595" s="487"/>
      <c r="Q1595" s="487"/>
    </row>
  </sheetData>
  <autoFilter ref="AF10:AI1564" xr:uid="{00000000-0009-0000-0000-00000B000000}"/>
  <mergeCells count="7">
    <mergeCell ref="T4:V4"/>
    <mergeCell ref="E9:Q9"/>
    <mergeCell ref="B4:G4"/>
    <mergeCell ref="H4:J4"/>
    <mergeCell ref="K4:M4"/>
    <mergeCell ref="N4:P4"/>
    <mergeCell ref="Q4:S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46"/>
  <sheetViews>
    <sheetView topLeftCell="B7" zoomScale="110" zoomScaleNormal="110" zoomScaleSheetLayoutView="75" workbookViewId="0">
      <selection activeCell="I12" sqref="I12"/>
    </sheetView>
  </sheetViews>
  <sheetFormatPr baseColWidth="10" defaultRowHeight="12.75" x14ac:dyDescent="0.2"/>
  <cols>
    <col min="1" max="1" width="7.85546875" style="219" customWidth="1"/>
    <col min="2" max="2" width="16.7109375" style="219" customWidth="1"/>
    <col min="3" max="3" width="11.7109375" style="219" customWidth="1"/>
    <col min="4" max="4" width="13.28515625" style="219" customWidth="1"/>
    <col min="5" max="5" width="22" style="219" customWidth="1"/>
    <col min="6" max="6" width="21.140625" style="219" customWidth="1"/>
    <col min="7" max="7" width="18.85546875" style="219" customWidth="1"/>
    <col min="8" max="8" width="14.7109375" style="219" customWidth="1"/>
    <col min="9" max="9" width="16.28515625" style="219" customWidth="1"/>
    <col min="10" max="11" width="11.42578125" style="219"/>
    <col min="12" max="13" width="14.28515625" style="219" customWidth="1"/>
    <col min="14" max="15" width="11.42578125" style="219"/>
    <col min="16" max="16" width="21.140625" style="219" customWidth="1"/>
    <col min="17" max="256" width="11.42578125" style="219"/>
    <col min="257" max="257" width="7.85546875" style="219" customWidth="1"/>
    <col min="258" max="258" width="16.7109375" style="219" customWidth="1"/>
    <col min="259" max="259" width="11.7109375" style="219" customWidth="1"/>
    <col min="260" max="260" width="13.28515625" style="219" customWidth="1"/>
    <col min="261" max="261" width="22" style="219" customWidth="1"/>
    <col min="262" max="262" width="21.140625" style="219" customWidth="1"/>
    <col min="263" max="263" width="12.42578125" style="219" customWidth="1"/>
    <col min="264" max="264" width="14.7109375" style="219" customWidth="1"/>
    <col min="265" max="265" width="16.28515625" style="219" customWidth="1"/>
    <col min="266" max="512" width="11.42578125" style="219"/>
    <col min="513" max="513" width="7.85546875" style="219" customWidth="1"/>
    <col min="514" max="514" width="16.7109375" style="219" customWidth="1"/>
    <col min="515" max="515" width="11.7109375" style="219" customWidth="1"/>
    <col min="516" max="516" width="13.28515625" style="219" customWidth="1"/>
    <col min="517" max="517" width="22" style="219" customWidth="1"/>
    <col min="518" max="518" width="21.140625" style="219" customWidth="1"/>
    <col min="519" max="519" width="12.42578125" style="219" customWidth="1"/>
    <col min="520" max="520" width="14.7109375" style="219" customWidth="1"/>
    <col min="521" max="521" width="16.28515625" style="219" customWidth="1"/>
    <col min="522" max="768" width="11.42578125" style="219"/>
    <col min="769" max="769" width="7.85546875" style="219" customWidth="1"/>
    <col min="770" max="770" width="16.7109375" style="219" customWidth="1"/>
    <col min="771" max="771" width="11.7109375" style="219" customWidth="1"/>
    <col min="772" max="772" width="13.28515625" style="219" customWidth="1"/>
    <col min="773" max="773" width="22" style="219" customWidth="1"/>
    <col min="774" max="774" width="21.140625" style="219" customWidth="1"/>
    <col min="775" max="775" width="12.42578125" style="219" customWidth="1"/>
    <col min="776" max="776" width="14.7109375" style="219" customWidth="1"/>
    <col min="777" max="777" width="16.28515625" style="219" customWidth="1"/>
    <col min="778" max="1024" width="11.42578125" style="219"/>
    <col min="1025" max="1025" width="7.85546875" style="219" customWidth="1"/>
    <col min="1026" max="1026" width="16.7109375" style="219" customWidth="1"/>
    <col min="1027" max="1027" width="11.7109375" style="219" customWidth="1"/>
    <col min="1028" max="1028" width="13.28515625" style="219" customWidth="1"/>
    <col min="1029" max="1029" width="22" style="219" customWidth="1"/>
    <col min="1030" max="1030" width="21.140625" style="219" customWidth="1"/>
    <col min="1031" max="1031" width="12.42578125" style="219" customWidth="1"/>
    <col min="1032" max="1032" width="14.7109375" style="219" customWidth="1"/>
    <col min="1033" max="1033" width="16.28515625" style="219" customWidth="1"/>
    <col min="1034" max="1280" width="11.42578125" style="219"/>
    <col min="1281" max="1281" width="7.85546875" style="219" customWidth="1"/>
    <col min="1282" max="1282" width="16.7109375" style="219" customWidth="1"/>
    <col min="1283" max="1283" width="11.7109375" style="219" customWidth="1"/>
    <col min="1284" max="1284" width="13.28515625" style="219" customWidth="1"/>
    <col min="1285" max="1285" width="22" style="219" customWidth="1"/>
    <col min="1286" max="1286" width="21.140625" style="219" customWidth="1"/>
    <col min="1287" max="1287" width="12.42578125" style="219" customWidth="1"/>
    <col min="1288" max="1288" width="14.7109375" style="219" customWidth="1"/>
    <col min="1289" max="1289" width="16.28515625" style="219" customWidth="1"/>
    <col min="1290" max="1536" width="11.42578125" style="219"/>
    <col min="1537" max="1537" width="7.85546875" style="219" customWidth="1"/>
    <col min="1538" max="1538" width="16.7109375" style="219" customWidth="1"/>
    <col min="1539" max="1539" width="11.7109375" style="219" customWidth="1"/>
    <col min="1540" max="1540" width="13.28515625" style="219" customWidth="1"/>
    <col min="1541" max="1541" width="22" style="219" customWidth="1"/>
    <col min="1542" max="1542" width="21.140625" style="219" customWidth="1"/>
    <col min="1543" max="1543" width="12.42578125" style="219" customWidth="1"/>
    <col min="1544" max="1544" width="14.7109375" style="219" customWidth="1"/>
    <col min="1545" max="1545" width="16.28515625" style="219" customWidth="1"/>
    <col min="1546" max="1792" width="11.42578125" style="219"/>
    <col min="1793" max="1793" width="7.85546875" style="219" customWidth="1"/>
    <col min="1794" max="1794" width="16.7109375" style="219" customWidth="1"/>
    <col min="1795" max="1795" width="11.7109375" style="219" customWidth="1"/>
    <col min="1796" max="1796" width="13.28515625" style="219" customWidth="1"/>
    <col min="1797" max="1797" width="22" style="219" customWidth="1"/>
    <col min="1798" max="1798" width="21.140625" style="219" customWidth="1"/>
    <col min="1799" max="1799" width="12.42578125" style="219" customWidth="1"/>
    <col min="1800" max="1800" width="14.7109375" style="219" customWidth="1"/>
    <col min="1801" max="1801" width="16.28515625" style="219" customWidth="1"/>
    <col min="1802" max="2048" width="11.42578125" style="219"/>
    <col min="2049" max="2049" width="7.85546875" style="219" customWidth="1"/>
    <col min="2050" max="2050" width="16.7109375" style="219" customWidth="1"/>
    <col min="2051" max="2051" width="11.7109375" style="219" customWidth="1"/>
    <col min="2052" max="2052" width="13.28515625" style="219" customWidth="1"/>
    <col min="2053" max="2053" width="22" style="219" customWidth="1"/>
    <col min="2054" max="2054" width="21.140625" style="219" customWidth="1"/>
    <col min="2055" max="2055" width="12.42578125" style="219" customWidth="1"/>
    <col min="2056" max="2056" width="14.7109375" style="219" customWidth="1"/>
    <col min="2057" max="2057" width="16.28515625" style="219" customWidth="1"/>
    <col min="2058" max="2304" width="11.42578125" style="219"/>
    <col min="2305" max="2305" width="7.85546875" style="219" customWidth="1"/>
    <col min="2306" max="2306" width="16.7109375" style="219" customWidth="1"/>
    <col min="2307" max="2307" width="11.7109375" style="219" customWidth="1"/>
    <col min="2308" max="2308" width="13.28515625" style="219" customWidth="1"/>
    <col min="2309" max="2309" width="22" style="219" customWidth="1"/>
    <col min="2310" max="2310" width="21.140625" style="219" customWidth="1"/>
    <col min="2311" max="2311" width="12.42578125" style="219" customWidth="1"/>
    <col min="2312" max="2312" width="14.7109375" style="219" customWidth="1"/>
    <col min="2313" max="2313" width="16.28515625" style="219" customWidth="1"/>
    <col min="2314" max="2560" width="11.42578125" style="219"/>
    <col min="2561" max="2561" width="7.85546875" style="219" customWidth="1"/>
    <col min="2562" max="2562" width="16.7109375" style="219" customWidth="1"/>
    <col min="2563" max="2563" width="11.7109375" style="219" customWidth="1"/>
    <col min="2564" max="2564" width="13.28515625" style="219" customWidth="1"/>
    <col min="2565" max="2565" width="22" style="219" customWidth="1"/>
    <col min="2566" max="2566" width="21.140625" style="219" customWidth="1"/>
    <col min="2567" max="2567" width="12.42578125" style="219" customWidth="1"/>
    <col min="2568" max="2568" width="14.7109375" style="219" customWidth="1"/>
    <col min="2569" max="2569" width="16.28515625" style="219" customWidth="1"/>
    <col min="2570" max="2816" width="11.42578125" style="219"/>
    <col min="2817" max="2817" width="7.85546875" style="219" customWidth="1"/>
    <col min="2818" max="2818" width="16.7109375" style="219" customWidth="1"/>
    <col min="2819" max="2819" width="11.7109375" style="219" customWidth="1"/>
    <col min="2820" max="2820" width="13.28515625" style="219" customWidth="1"/>
    <col min="2821" max="2821" width="22" style="219" customWidth="1"/>
    <col min="2822" max="2822" width="21.140625" style="219" customWidth="1"/>
    <col min="2823" max="2823" width="12.42578125" style="219" customWidth="1"/>
    <col min="2824" max="2824" width="14.7109375" style="219" customWidth="1"/>
    <col min="2825" max="2825" width="16.28515625" style="219" customWidth="1"/>
    <col min="2826" max="3072" width="11.42578125" style="219"/>
    <col min="3073" max="3073" width="7.85546875" style="219" customWidth="1"/>
    <col min="3074" max="3074" width="16.7109375" style="219" customWidth="1"/>
    <col min="3075" max="3075" width="11.7109375" style="219" customWidth="1"/>
    <col min="3076" max="3076" width="13.28515625" style="219" customWidth="1"/>
    <col min="3077" max="3077" width="22" style="219" customWidth="1"/>
    <col min="3078" max="3078" width="21.140625" style="219" customWidth="1"/>
    <col min="3079" max="3079" width="12.42578125" style="219" customWidth="1"/>
    <col min="3080" max="3080" width="14.7109375" style="219" customWidth="1"/>
    <col min="3081" max="3081" width="16.28515625" style="219" customWidth="1"/>
    <col min="3082" max="3328" width="11.42578125" style="219"/>
    <col min="3329" max="3329" width="7.85546875" style="219" customWidth="1"/>
    <col min="3330" max="3330" width="16.7109375" style="219" customWidth="1"/>
    <col min="3331" max="3331" width="11.7109375" style="219" customWidth="1"/>
    <col min="3332" max="3332" width="13.28515625" style="219" customWidth="1"/>
    <col min="3333" max="3333" width="22" style="219" customWidth="1"/>
    <col min="3334" max="3334" width="21.140625" style="219" customWidth="1"/>
    <col min="3335" max="3335" width="12.42578125" style="219" customWidth="1"/>
    <col min="3336" max="3336" width="14.7109375" style="219" customWidth="1"/>
    <col min="3337" max="3337" width="16.28515625" style="219" customWidth="1"/>
    <col min="3338" max="3584" width="11.42578125" style="219"/>
    <col min="3585" max="3585" width="7.85546875" style="219" customWidth="1"/>
    <col min="3586" max="3586" width="16.7109375" style="219" customWidth="1"/>
    <col min="3587" max="3587" width="11.7109375" style="219" customWidth="1"/>
    <col min="3588" max="3588" width="13.28515625" style="219" customWidth="1"/>
    <col min="3589" max="3589" width="22" style="219" customWidth="1"/>
    <col min="3590" max="3590" width="21.140625" style="219" customWidth="1"/>
    <col min="3591" max="3591" width="12.42578125" style="219" customWidth="1"/>
    <col min="3592" max="3592" width="14.7109375" style="219" customWidth="1"/>
    <col min="3593" max="3593" width="16.28515625" style="219" customWidth="1"/>
    <col min="3594" max="3840" width="11.42578125" style="219"/>
    <col min="3841" max="3841" width="7.85546875" style="219" customWidth="1"/>
    <col min="3842" max="3842" width="16.7109375" style="219" customWidth="1"/>
    <col min="3843" max="3843" width="11.7109375" style="219" customWidth="1"/>
    <col min="3844" max="3844" width="13.28515625" style="219" customWidth="1"/>
    <col min="3845" max="3845" width="22" style="219" customWidth="1"/>
    <col min="3846" max="3846" width="21.140625" style="219" customWidth="1"/>
    <col min="3847" max="3847" width="12.42578125" style="219" customWidth="1"/>
    <col min="3848" max="3848" width="14.7109375" style="219" customWidth="1"/>
    <col min="3849" max="3849" width="16.28515625" style="219" customWidth="1"/>
    <col min="3850" max="4096" width="11.42578125" style="219"/>
    <col min="4097" max="4097" width="7.85546875" style="219" customWidth="1"/>
    <col min="4098" max="4098" width="16.7109375" style="219" customWidth="1"/>
    <col min="4099" max="4099" width="11.7109375" style="219" customWidth="1"/>
    <col min="4100" max="4100" width="13.28515625" style="219" customWidth="1"/>
    <col min="4101" max="4101" width="22" style="219" customWidth="1"/>
    <col min="4102" max="4102" width="21.140625" style="219" customWidth="1"/>
    <col min="4103" max="4103" width="12.42578125" style="219" customWidth="1"/>
    <col min="4104" max="4104" width="14.7109375" style="219" customWidth="1"/>
    <col min="4105" max="4105" width="16.28515625" style="219" customWidth="1"/>
    <col min="4106" max="4352" width="11.42578125" style="219"/>
    <col min="4353" max="4353" width="7.85546875" style="219" customWidth="1"/>
    <col min="4354" max="4354" width="16.7109375" style="219" customWidth="1"/>
    <col min="4355" max="4355" width="11.7109375" style="219" customWidth="1"/>
    <col min="4356" max="4356" width="13.28515625" style="219" customWidth="1"/>
    <col min="4357" max="4357" width="22" style="219" customWidth="1"/>
    <col min="4358" max="4358" width="21.140625" style="219" customWidth="1"/>
    <col min="4359" max="4359" width="12.42578125" style="219" customWidth="1"/>
    <col min="4360" max="4360" width="14.7109375" style="219" customWidth="1"/>
    <col min="4361" max="4361" width="16.28515625" style="219" customWidth="1"/>
    <col min="4362" max="4608" width="11.42578125" style="219"/>
    <col min="4609" max="4609" width="7.85546875" style="219" customWidth="1"/>
    <col min="4610" max="4610" width="16.7109375" style="219" customWidth="1"/>
    <col min="4611" max="4611" width="11.7109375" style="219" customWidth="1"/>
    <col min="4612" max="4612" width="13.28515625" style="219" customWidth="1"/>
    <col min="4613" max="4613" width="22" style="219" customWidth="1"/>
    <col min="4614" max="4614" width="21.140625" style="219" customWidth="1"/>
    <col min="4615" max="4615" width="12.42578125" style="219" customWidth="1"/>
    <col min="4616" max="4616" width="14.7109375" style="219" customWidth="1"/>
    <col min="4617" max="4617" width="16.28515625" style="219" customWidth="1"/>
    <col min="4618" max="4864" width="11.42578125" style="219"/>
    <col min="4865" max="4865" width="7.85546875" style="219" customWidth="1"/>
    <col min="4866" max="4866" width="16.7109375" style="219" customWidth="1"/>
    <col min="4867" max="4867" width="11.7109375" style="219" customWidth="1"/>
    <col min="4868" max="4868" width="13.28515625" style="219" customWidth="1"/>
    <col min="4869" max="4869" width="22" style="219" customWidth="1"/>
    <col min="4870" max="4870" width="21.140625" style="219" customWidth="1"/>
    <col min="4871" max="4871" width="12.42578125" style="219" customWidth="1"/>
    <col min="4872" max="4872" width="14.7109375" style="219" customWidth="1"/>
    <col min="4873" max="4873" width="16.28515625" style="219" customWidth="1"/>
    <col min="4874" max="5120" width="11.42578125" style="219"/>
    <col min="5121" max="5121" width="7.85546875" style="219" customWidth="1"/>
    <col min="5122" max="5122" width="16.7109375" style="219" customWidth="1"/>
    <col min="5123" max="5123" width="11.7109375" style="219" customWidth="1"/>
    <col min="5124" max="5124" width="13.28515625" style="219" customWidth="1"/>
    <col min="5125" max="5125" width="22" style="219" customWidth="1"/>
    <col min="5126" max="5126" width="21.140625" style="219" customWidth="1"/>
    <col min="5127" max="5127" width="12.42578125" style="219" customWidth="1"/>
    <col min="5128" max="5128" width="14.7109375" style="219" customWidth="1"/>
    <col min="5129" max="5129" width="16.28515625" style="219" customWidth="1"/>
    <col min="5130" max="5376" width="11.42578125" style="219"/>
    <col min="5377" max="5377" width="7.85546875" style="219" customWidth="1"/>
    <col min="5378" max="5378" width="16.7109375" style="219" customWidth="1"/>
    <col min="5379" max="5379" width="11.7109375" style="219" customWidth="1"/>
    <col min="5380" max="5380" width="13.28515625" style="219" customWidth="1"/>
    <col min="5381" max="5381" width="22" style="219" customWidth="1"/>
    <col min="5382" max="5382" width="21.140625" style="219" customWidth="1"/>
    <col min="5383" max="5383" width="12.42578125" style="219" customWidth="1"/>
    <col min="5384" max="5384" width="14.7109375" style="219" customWidth="1"/>
    <col min="5385" max="5385" width="16.28515625" style="219" customWidth="1"/>
    <col min="5386" max="5632" width="11.42578125" style="219"/>
    <col min="5633" max="5633" width="7.85546875" style="219" customWidth="1"/>
    <col min="5634" max="5634" width="16.7109375" style="219" customWidth="1"/>
    <col min="5635" max="5635" width="11.7109375" style="219" customWidth="1"/>
    <col min="5636" max="5636" width="13.28515625" style="219" customWidth="1"/>
    <col min="5637" max="5637" width="22" style="219" customWidth="1"/>
    <col min="5638" max="5638" width="21.140625" style="219" customWidth="1"/>
    <col min="5639" max="5639" width="12.42578125" style="219" customWidth="1"/>
    <col min="5640" max="5640" width="14.7109375" style="219" customWidth="1"/>
    <col min="5641" max="5641" width="16.28515625" style="219" customWidth="1"/>
    <col min="5642" max="5888" width="11.42578125" style="219"/>
    <col min="5889" max="5889" width="7.85546875" style="219" customWidth="1"/>
    <col min="5890" max="5890" width="16.7109375" style="219" customWidth="1"/>
    <col min="5891" max="5891" width="11.7109375" style="219" customWidth="1"/>
    <col min="5892" max="5892" width="13.28515625" style="219" customWidth="1"/>
    <col min="5893" max="5893" width="22" style="219" customWidth="1"/>
    <col min="5894" max="5894" width="21.140625" style="219" customWidth="1"/>
    <col min="5895" max="5895" width="12.42578125" style="219" customWidth="1"/>
    <col min="5896" max="5896" width="14.7109375" style="219" customWidth="1"/>
    <col min="5897" max="5897" width="16.28515625" style="219" customWidth="1"/>
    <col min="5898" max="6144" width="11.42578125" style="219"/>
    <col min="6145" max="6145" width="7.85546875" style="219" customWidth="1"/>
    <col min="6146" max="6146" width="16.7109375" style="219" customWidth="1"/>
    <col min="6147" max="6147" width="11.7109375" style="219" customWidth="1"/>
    <col min="6148" max="6148" width="13.28515625" style="219" customWidth="1"/>
    <col min="6149" max="6149" width="22" style="219" customWidth="1"/>
    <col min="6150" max="6150" width="21.140625" style="219" customWidth="1"/>
    <col min="6151" max="6151" width="12.42578125" style="219" customWidth="1"/>
    <col min="6152" max="6152" width="14.7109375" style="219" customWidth="1"/>
    <col min="6153" max="6153" width="16.28515625" style="219" customWidth="1"/>
    <col min="6154" max="6400" width="11.42578125" style="219"/>
    <col min="6401" max="6401" width="7.85546875" style="219" customWidth="1"/>
    <col min="6402" max="6402" width="16.7109375" style="219" customWidth="1"/>
    <col min="6403" max="6403" width="11.7109375" style="219" customWidth="1"/>
    <col min="6404" max="6404" width="13.28515625" style="219" customWidth="1"/>
    <col min="6405" max="6405" width="22" style="219" customWidth="1"/>
    <col min="6406" max="6406" width="21.140625" style="219" customWidth="1"/>
    <col min="6407" max="6407" width="12.42578125" style="219" customWidth="1"/>
    <col min="6408" max="6408" width="14.7109375" style="219" customWidth="1"/>
    <col min="6409" max="6409" width="16.28515625" style="219" customWidth="1"/>
    <col min="6410" max="6656" width="11.42578125" style="219"/>
    <col min="6657" max="6657" width="7.85546875" style="219" customWidth="1"/>
    <col min="6658" max="6658" width="16.7109375" style="219" customWidth="1"/>
    <col min="6659" max="6659" width="11.7109375" style="219" customWidth="1"/>
    <col min="6660" max="6660" width="13.28515625" style="219" customWidth="1"/>
    <col min="6661" max="6661" width="22" style="219" customWidth="1"/>
    <col min="6662" max="6662" width="21.140625" style="219" customWidth="1"/>
    <col min="6663" max="6663" width="12.42578125" style="219" customWidth="1"/>
    <col min="6664" max="6664" width="14.7109375" style="219" customWidth="1"/>
    <col min="6665" max="6665" width="16.28515625" style="219" customWidth="1"/>
    <col min="6666" max="6912" width="11.42578125" style="219"/>
    <col min="6913" max="6913" width="7.85546875" style="219" customWidth="1"/>
    <col min="6914" max="6914" width="16.7109375" style="219" customWidth="1"/>
    <col min="6915" max="6915" width="11.7109375" style="219" customWidth="1"/>
    <col min="6916" max="6916" width="13.28515625" style="219" customWidth="1"/>
    <col min="6917" max="6917" width="22" style="219" customWidth="1"/>
    <col min="6918" max="6918" width="21.140625" style="219" customWidth="1"/>
    <col min="6919" max="6919" width="12.42578125" style="219" customWidth="1"/>
    <col min="6920" max="6920" width="14.7109375" style="219" customWidth="1"/>
    <col min="6921" max="6921" width="16.28515625" style="219" customWidth="1"/>
    <col min="6922" max="7168" width="11.42578125" style="219"/>
    <col min="7169" max="7169" width="7.85546875" style="219" customWidth="1"/>
    <col min="7170" max="7170" width="16.7109375" style="219" customWidth="1"/>
    <col min="7171" max="7171" width="11.7109375" style="219" customWidth="1"/>
    <col min="7172" max="7172" width="13.28515625" style="219" customWidth="1"/>
    <col min="7173" max="7173" width="22" style="219" customWidth="1"/>
    <col min="7174" max="7174" width="21.140625" style="219" customWidth="1"/>
    <col min="7175" max="7175" width="12.42578125" style="219" customWidth="1"/>
    <col min="7176" max="7176" width="14.7109375" style="219" customWidth="1"/>
    <col min="7177" max="7177" width="16.28515625" style="219" customWidth="1"/>
    <col min="7178" max="7424" width="11.42578125" style="219"/>
    <col min="7425" max="7425" width="7.85546875" style="219" customWidth="1"/>
    <col min="7426" max="7426" width="16.7109375" style="219" customWidth="1"/>
    <col min="7427" max="7427" width="11.7109375" style="219" customWidth="1"/>
    <col min="7428" max="7428" width="13.28515625" style="219" customWidth="1"/>
    <col min="7429" max="7429" width="22" style="219" customWidth="1"/>
    <col min="7430" max="7430" width="21.140625" style="219" customWidth="1"/>
    <col min="7431" max="7431" width="12.42578125" style="219" customWidth="1"/>
    <col min="7432" max="7432" width="14.7109375" style="219" customWidth="1"/>
    <col min="7433" max="7433" width="16.28515625" style="219" customWidth="1"/>
    <col min="7434" max="7680" width="11.42578125" style="219"/>
    <col min="7681" max="7681" width="7.85546875" style="219" customWidth="1"/>
    <col min="7682" max="7682" width="16.7109375" style="219" customWidth="1"/>
    <col min="7683" max="7683" width="11.7109375" style="219" customWidth="1"/>
    <col min="7684" max="7684" width="13.28515625" style="219" customWidth="1"/>
    <col min="7685" max="7685" width="22" style="219" customWidth="1"/>
    <col min="7686" max="7686" width="21.140625" style="219" customWidth="1"/>
    <col min="7687" max="7687" width="12.42578125" style="219" customWidth="1"/>
    <col min="7688" max="7688" width="14.7109375" style="219" customWidth="1"/>
    <col min="7689" max="7689" width="16.28515625" style="219" customWidth="1"/>
    <col min="7690" max="7936" width="11.42578125" style="219"/>
    <col min="7937" max="7937" width="7.85546875" style="219" customWidth="1"/>
    <col min="7938" max="7938" width="16.7109375" style="219" customWidth="1"/>
    <col min="7939" max="7939" width="11.7109375" style="219" customWidth="1"/>
    <col min="7940" max="7940" width="13.28515625" style="219" customWidth="1"/>
    <col min="7941" max="7941" width="22" style="219" customWidth="1"/>
    <col min="7942" max="7942" width="21.140625" style="219" customWidth="1"/>
    <col min="7943" max="7943" width="12.42578125" style="219" customWidth="1"/>
    <col min="7944" max="7944" width="14.7109375" style="219" customWidth="1"/>
    <col min="7945" max="7945" width="16.28515625" style="219" customWidth="1"/>
    <col min="7946" max="8192" width="11.42578125" style="219"/>
    <col min="8193" max="8193" width="7.85546875" style="219" customWidth="1"/>
    <col min="8194" max="8194" width="16.7109375" style="219" customWidth="1"/>
    <col min="8195" max="8195" width="11.7109375" style="219" customWidth="1"/>
    <col min="8196" max="8196" width="13.28515625" style="219" customWidth="1"/>
    <col min="8197" max="8197" width="22" style="219" customWidth="1"/>
    <col min="8198" max="8198" width="21.140625" style="219" customWidth="1"/>
    <col min="8199" max="8199" width="12.42578125" style="219" customWidth="1"/>
    <col min="8200" max="8200" width="14.7109375" style="219" customWidth="1"/>
    <col min="8201" max="8201" width="16.28515625" style="219" customWidth="1"/>
    <col min="8202" max="8448" width="11.42578125" style="219"/>
    <col min="8449" max="8449" width="7.85546875" style="219" customWidth="1"/>
    <col min="8450" max="8450" width="16.7109375" style="219" customWidth="1"/>
    <col min="8451" max="8451" width="11.7109375" style="219" customWidth="1"/>
    <col min="8452" max="8452" width="13.28515625" style="219" customWidth="1"/>
    <col min="8453" max="8453" width="22" style="219" customWidth="1"/>
    <col min="8454" max="8454" width="21.140625" style="219" customWidth="1"/>
    <col min="8455" max="8455" width="12.42578125" style="219" customWidth="1"/>
    <col min="8456" max="8456" width="14.7109375" style="219" customWidth="1"/>
    <col min="8457" max="8457" width="16.28515625" style="219" customWidth="1"/>
    <col min="8458" max="8704" width="11.42578125" style="219"/>
    <col min="8705" max="8705" width="7.85546875" style="219" customWidth="1"/>
    <col min="8706" max="8706" width="16.7109375" style="219" customWidth="1"/>
    <col min="8707" max="8707" width="11.7109375" style="219" customWidth="1"/>
    <col min="8708" max="8708" width="13.28515625" style="219" customWidth="1"/>
    <col min="8709" max="8709" width="22" style="219" customWidth="1"/>
    <col min="8710" max="8710" width="21.140625" style="219" customWidth="1"/>
    <col min="8711" max="8711" width="12.42578125" style="219" customWidth="1"/>
    <col min="8712" max="8712" width="14.7109375" style="219" customWidth="1"/>
    <col min="8713" max="8713" width="16.28515625" style="219" customWidth="1"/>
    <col min="8714" max="8960" width="11.42578125" style="219"/>
    <col min="8961" max="8961" width="7.85546875" style="219" customWidth="1"/>
    <col min="8962" max="8962" width="16.7109375" style="219" customWidth="1"/>
    <col min="8963" max="8963" width="11.7109375" style="219" customWidth="1"/>
    <col min="8964" max="8964" width="13.28515625" style="219" customWidth="1"/>
    <col min="8965" max="8965" width="22" style="219" customWidth="1"/>
    <col min="8966" max="8966" width="21.140625" style="219" customWidth="1"/>
    <col min="8967" max="8967" width="12.42578125" style="219" customWidth="1"/>
    <col min="8968" max="8968" width="14.7109375" style="219" customWidth="1"/>
    <col min="8969" max="8969" width="16.28515625" style="219" customWidth="1"/>
    <col min="8970" max="9216" width="11.42578125" style="219"/>
    <col min="9217" max="9217" width="7.85546875" style="219" customWidth="1"/>
    <col min="9218" max="9218" width="16.7109375" style="219" customWidth="1"/>
    <col min="9219" max="9219" width="11.7109375" style="219" customWidth="1"/>
    <col min="9220" max="9220" width="13.28515625" style="219" customWidth="1"/>
    <col min="9221" max="9221" width="22" style="219" customWidth="1"/>
    <col min="9222" max="9222" width="21.140625" style="219" customWidth="1"/>
    <col min="9223" max="9223" width="12.42578125" style="219" customWidth="1"/>
    <col min="9224" max="9224" width="14.7109375" style="219" customWidth="1"/>
    <col min="9225" max="9225" width="16.28515625" style="219" customWidth="1"/>
    <col min="9226" max="9472" width="11.42578125" style="219"/>
    <col min="9473" max="9473" width="7.85546875" style="219" customWidth="1"/>
    <col min="9474" max="9474" width="16.7109375" style="219" customWidth="1"/>
    <col min="9475" max="9475" width="11.7109375" style="219" customWidth="1"/>
    <col min="9476" max="9476" width="13.28515625" style="219" customWidth="1"/>
    <col min="9477" max="9477" width="22" style="219" customWidth="1"/>
    <col min="9478" max="9478" width="21.140625" style="219" customWidth="1"/>
    <col min="9479" max="9479" width="12.42578125" style="219" customWidth="1"/>
    <col min="9480" max="9480" width="14.7109375" style="219" customWidth="1"/>
    <col min="9481" max="9481" width="16.28515625" style="219" customWidth="1"/>
    <col min="9482" max="9728" width="11.42578125" style="219"/>
    <col min="9729" max="9729" width="7.85546875" style="219" customWidth="1"/>
    <col min="9730" max="9730" width="16.7109375" style="219" customWidth="1"/>
    <col min="9731" max="9731" width="11.7109375" style="219" customWidth="1"/>
    <col min="9732" max="9732" width="13.28515625" style="219" customWidth="1"/>
    <col min="9733" max="9733" width="22" style="219" customWidth="1"/>
    <col min="9734" max="9734" width="21.140625" style="219" customWidth="1"/>
    <col min="9735" max="9735" width="12.42578125" style="219" customWidth="1"/>
    <col min="9736" max="9736" width="14.7109375" style="219" customWidth="1"/>
    <col min="9737" max="9737" width="16.28515625" style="219" customWidth="1"/>
    <col min="9738" max="9984" width="11.42578125" style="219"/>
    <col min="9985" max="9985" width="7.85546875" style="219" customWidth="1"/>
    <col min="9986" max="9986" width="16.7109375" style="219" customWidth="1"/>
    <col min="9987" max="9987" width="11.7109375" style="219" customWidth="1"/>
    <col min="9988" max="9988" width="13.28515625" style="219" customWidth="1"/>
    <col min="9989" max="9989" width="22" style="219" customWidth="1"/>
    <col min="9990" max="9990" width="21.140625" style="219" customWidth="1"/>
    <col min="9991" max="9991" width="12.42578125" style="219" customWidth="1"/>
    <col min="9992" max="9992" width="14.7109375" style="219" customWidth="1"/>
    <col min="9993" max="9993" width="16.28515625" style="219" customWidth="1"/>
    <col min="9994" max="10240" width="11.42578125" style="219"/>
    <col min="10241" max="10241" width="7.85546875" style="219" customWidth="1"/>
    <col min="10242" max="10242" width="16.7109375" style="219" customWidth="1"/>
    <col min="10243" max="10243" width="11.7109375" style="219" customWidth="1"/>
    <col min="10244" max="10244" width="13.28515625" style="219" customWidth="1"/>
    <col min="10245" max="10245" width="22" style="219" customWidth="1"/>
    <col min="10246" max="10246" width="21.140625" style="219" customWidth="1"/>
    <col min="10247" max="10247" width="12.42578125" style="219" customWidth="1"/>
    <col min="10248" max="10248" width="14.7109375" style="219" customWidth="1"/>
    <col min="10249" max="10249" width="16.28515625" style="219" customWidth="1"/>
    <col min="10250" max="10496" width="11.42578125" style="219"/>
    <col min="10497" max="10497" width="7.85546875" style="219" customWidth="1"/>
    <col min="10498" max="10498" width="16.7109375" style="219" customWidth="1"/>
    <col min="10499" max="10499" width="11.7109375" style="219" customWidth="1"/>
    <col min="10500" max="10500" width="13.28515625" style="219" customWidth="1"/>
    <col min="10501" max="10501" width="22" style="219" customWidth="1"/>
    <col min="10502" max="10502" width="21.140625" style="219" customWidth="1"/>
    <col min="10503" max="10503" width="12.42578125" style="219" customWidth="1"/>
    <col min="10504" max="10504" width="14.7109375" style="219" customWidth="1"/>
    <col min="10505" max="10505" width="16.28515625" style="219" customWidth="1"/>
    <col min="10506" max="10752" width="11.42578125" style="219"/>
    <col min="10753" max="10753" width="7.85546875" style="219" customWidth="1"/>
    <col min="10754" max="10754" width="16.7109375" style="219" customWidth="1"/>
    <col min="10755" max="10755" width="11.7109375" style="219" customWidth="1"/>
    <col min="10756" max="10756" width="13.28515625" style="219" customWidth="1"/>
    <col min="10757" max="10757" width="22" style="219" customWidth="1"/>
    <col min="10758" max="10758" width="21.140625" style="219" customWidth="1"/>
    <col min="10759" max="10759" width="12.42578125" style="219" customWidth="1"/>
    <col min="10760" max="10760" width="14.7109375" style="219" customWidth="1"/>
    <col min="10761" max="10761" width="16.28515625" style="219" customWidth="1"/>
    <col min="10762" max="11008" width="11.42578125" style="219"/>
    <col min="11009" max="11009" width="7.85546875" style="219" customWidth="1"/>
    <col min="11010" max="11010" width="16.7109375" style="219" customWidth="1"/>
    <col min="11011" max="11011" width="11.7109375" style="219" customWidth="1"/>
    <col min="11012" max="11012" width="13.28515625" style="219" customWidth="1"/>
    <col min="11013" max="11013" width="22" style="219" customWidth="1"/>
    <col min="11014" max="11014" width="21.140625" style="219" customWidth="1"/>
    <col min="11015" max="11015" width="12.42578125" style="219" customWidth="1"/>
    <col min="11016" max="11016" width="14.7109375" style="219" customWidth="1"/>
    <col min="11017" max="11017" width="16.28515625" style="219" customWidth="1"/>
    <col min="11018" max="11264" width="11.42578125" style="219"/>
    <col min="11265" max="11265" width="7.85546875" style="219" customWidth="1"/>
    <col min="11266" max="11266" width="16.7109375" style="219" customWidth="1"/>
    <col min="11267" max="11267" width="11.7109375" style="219" customWidth="1"/>
    <col min="11268" max="11268" width="13.28515625" style="219" customWidth="1"/>
    <col min="11269" max="11269" width="22" style="219" customWidth="1"/>
    <col min="11270" max="11270" width="21.140625" style="219" customWidth="1"/>
    <col min="11271" max="11271" width="12.42578125" style="219" customWidth="1"/>
    <col min="11272" max="11272" width="14.7109375" style="219" customWidth="1"/>
    <col min="11273" max="11273" width="16.28515625" style="219" customWidth="1"/>
    <col min="11274" max="11520" width="11.42578125" style="219"/>
    <col min="11521" max="11521" width="7.85546875" style="219" customWidth="1"/>
    <col min="11522" max="11522" width="16.7109375" style="219" customWidth="1"/>
    <col min="11523" max="11523" width="11.7109375" style="219" customWidth="1"/>
    <col min="11524" max="11524" width="13.28515625" style="219" customWidth="1"/>
    <col min="11525" max="11525" width="22" style="219" customWidth="1"/>
    <col min="11526" max="11526" width="21.140625" style="219" customWidth="1"/>
    <col min="11527" max="11527" width="12.42578125" style="219" customWidth="1"/>
    <col min="11528" max="11528" width="14.7109375" style="219" customWidth="1"/>
    <col min="11529" max="11529" width="16.28515625" style="219" customWidth="1"/>
    <col min="11530" max="11776" width="11.42578125" style="219"/>
    <col min="11777" max="11777" width="7.85546875" style="219" customWidth="1"/>
    <col min="11778" max="11778" width="16.7109375" style="219" customWidth="1"/>
    <col min="11779" max="11779" width="11.7109375" style="219" customWidth="1"/>
    <col min="11780" max="11780" width="13.28515625" style="219" customWidth="1"/>
    <col min="11781" max="11781" width="22" style="219" customWidth="1"/>
    <col min="11782" max="11782" width="21.140625" style="219" customWidth="1"/>
    <col min="11783" max="11783" width="12.42578125" style="219" customWidth="1"/>
    <col min="11784" max="11784" width="14.7109375" style="219" customWidth="1"/>
    <col min="11785" max="11785" width="16.28515625" style="219" customWidth="1"/>
    <col min="11786" max="12032" width="11.42578125" style="219"/>
    <col min="12033" max="12033" width="7.85546875" style="219" customWidth="1"/>
    <col min="12034" max="12034" width="16.7109375" style="219" customWidth="1"/>
    <col min="12035" max="12035" width="11.7109375" style="219" customWidth="1"/>
    <col min="12036" max="12036" width="13.28515625" style="219" customWidth="1"/>
    <col min="12037" max="12037" width="22" style="219" customWidth="1"/>
    <col min="12038" max="12038" width="21.140625" style="219" customWidth="1"/>
    <col min="12039" max="12039" width="12.42578125" style="219" customWidth="1"/>
    <col min="12040" max="12040" width="14.7109375" style="219" customWidth="1"/>
    <col min="12041" max="12041" width="16.28515625" style="219" customWidth="1"/>
    <col min="12042" max="12288" width="11.42578125" style="219"/>
    <col min="12289" max="12289" width="7.85546875" style="219" customWidth="1"/>
    <col min="12290" max="12290" width="16.7109375" style="219" customWidth="1"/>
    <col min="12291" max="12291" width="11.7109375" style="219" customWidth="1"/>
    <col min="12292" max="12292" width="13.28515625" style="219" customWidth="1"/>
    <col min="12293" max="12293" width="22" style="219" customWidth="1"/>
    <col min="12294" max="12294" width="21.140625" style="219" customWidth="1"/>
    <col min="12295" max="12295" width="12.42578125" style="219" customWidth="1"/>
    <col min="12296" max="12296" width="14.7109375" style="219" customWidth="1"/>
    <col min="12297" max="12297" width="16.28515625" style="219" customWidth="1"/>
    <col min="12298" max="12544" width="11.42578125" style="219"/>
    <col min="12545" max="12545" width="7.85546875" style="219" customWidth="1"/>
    <col min="12546" max="12546" width="16.7109375" style="219" customWidth="1"/>
    <col min="12547" max="12547" width="11.7109375" style="219" customWidth="1"/>
    <col min="12548" max="12548" width="13.28515625" style="219" customWidth="1"/>
    <col min="12549" max="12549" width="22" style="219" customWidth="1"/>
    <col min="12550" max="12550" width="21.140625" style="219" customWidth="1"/>
    <col min="12551" max="12551" width="12.42578125" style="219" customWidth="1"/>
    <col min="12552" max="12552" width="14.7109375" style="219" customWidth="1"/>
    <col min="12553" max="12553" width="16.28515625" style="219" customWidth="1"/>
    <col min="12554" max="12800" width="11.42578125" style="219"/>
    <col min="12801" max="12801" width="7.85546875" style="219" customWidth="1"/>
    <col min="12802" max="12802" width="16.7109375" style="219" customWidth="1"/>
    <col min="12803" max="12803" width="11.7109375" style="219" customWidth="1"/>
    <col min="12804" max="12804" width="13.28515625" style="219" customWidth="1"/>
    <col min="12805" max="12805" width="22" style="219" customWidth="1"/>
    <col min="12806" max="12806" width="21.140625" style="219" customWidth="1"/>
    <col min="12807" max="12807" width="12.42578125" style="219" customWidth="1"/>
    <col min="12808" max="12808" width="14.7109375" style="219" customWidth="1"/>
    <col min="12809" max="12809" width="16.28515625" style="219" customWidth="1"/>
    <col min="12810" max="13056" width="11.42578125" style="219"/>
    <col min="13057" max="13057" width="7.85546875" style="219" customWidth="1"/>
    <col min="13058" max="13058" width="16.7109375" style="219" customWidth="1"/>
    <col min="13059" max="13059" width="11.7109375" style="219" customWidth="1"/>
    <col min="13060" max="13060" width="13.28515625" style="219" customWidth="1"/>
    <col min="13061" max="13061" width="22" style="219" customWidth="1"/>
    <col min="13062" max="13062" width="21.140625" style="219" customWidth="1"/>
    <col min="13063" max="13063" width="12.42578125" style="219" customWidth="1"/>
    <col min="13064" max="13064" width="14.7109375" style="219" customWidth="1"/>
    <col min="13065" max="13065" width="16.28515625" style="219" customWidth="1"/>
    <col min="13066" max="13312" width="11.42578125" style="219"/>
    <col min="13313" max="13313" width="7.85546875" style="219" customWidth="1"/>
    <col min="13314" max="13314" width="16.7109375" style="219" customWidth="1"/>
    <col min="13315" max="13315" width="11.7109375" style="219" customWidth="1"/>
    <col min="13316" max="13316" width="13.28515625" style="219" customWidth="1"/>
    <col min="13317" max="13317" width="22" style="219" customWidth="1"/>
    <col min="13318" max="13318" width="21.140625" style="219" customWidth="1"/>
    <col min="13319" max="13319" width="12.42578125" style="219" customWidth="1"/>
    <col min="13320" max="13320" width="14.7109375" style="219" customWidth="1"/>
    <col min="13321" max="13321" width="16.28515625" style="219" customWidth="1"/>
    <col min="13322" max="13568" width="11.42578125" style="219"/>
    <col min="13569" max="13569" width="7.85546875" style="219" customWidth="1"/>
    <col min="13570" max="13570" width="16.7109375" style="219" customWidth="1"/>
    <col min="13571" max="13571" width="11.7109375" style="219" customWidth="1"/>
    <col min="13572" max="13572" width="13.28515625" style="219" customWidth="1"/>
    <col min="13573" max="13573" width="22" style="219" customWidth="1"/>
    <col min="13574" max="13574" width="21.140625" style="219" customWidth="1"/>
    <col min="13575" max="13575" width="12.42578125" style="219" customWidth="1"/>
    <col min="13576" max="13576" width="14.7109375" style="219" customWidth="1"/>
    <col min="13577" max="13577" width="16.28515625" style="219" customWidth="1"/>
    <col min="13578" max="13824" width="11.42578125" style="219"/>
    <col min="13825" max="13825" width="7.85546875" style="219" customWidth="1"/>
    <col min="13826" max="13826" width="16.7109375" style="219" customWidth="1"/>
    <col min="13827" max="13827" width="11.7109375" style="219" customWidth="1"/>
    <col min="13828" max="13828" width="13.28515625" style="219" customWidth="1"/>
    <col min="13829" max="13829" width="22" style="219" customWidth="1"/>
    <col min="13830" max="13830" width="21.140625" style="219" customWidth="1"/>
    <col min="13831" max="13831" width="12.42578125" style="219" customWidth="1"/>
    <col min="13832" max="13832" width="14.7109375" style="219" customWidth="1"/>
    <col min="13833" max="13833" width="16.28515625" style="219" customWidth="1"/>
    <col min="13834" max="14080" width="11.42578125" style="219"/>
    <col min="14081" max="14081" width="7.85546875" style="219" customWidth="1"/>
    <col min="14082" max="14082" width="16.7109375" style="219" customWidth="1"/>
    <col min="14083" max="14083" width="11.7109375" style="219" customWidth="1"/>
    <col min="14084" max="14084" width="13.28515625" style="219" customWidth="1"/>
    <col min="14085" max="14085" width="22" style="219" customWidth="1"/>
    <col min="14086" max="14086" width="21.140625" style="219" customWidth="1"/>
    <col min="14087" max="14087" width="12.42578125" style="219" customWidth="1"/>
    <col min="14088" max="14088" width="14.7109375" style="219" customWidth="1"/>
    <col min="14089" max="14089" width="16.28515625" style="219" customWidth="1"/>
    <col min="14090" max="14336" width="11.42578125" style="219"/>
    <col min="14337" max="14337" width="7.85546875" style="219" customWidth="1"/>
    <col min="14338" max="14338" width="16.7109375" style="219" customWidth="1"/>
    <col min="14339" max="14339" width="11.7109375" style="219" customWidth="1"/>
    <col min="14340" max="14340" width="13.28515625" style="219" customWidth="1"/>
    <col min="14341" max="14341" width="22" style="219" customWidth="1"/>
    <col min="14342" max="14342" width="21.140625" style="219" customWidth="1"/>
    <col min="14343" max="14343" width="12.42578125" style="219" customWidth="1"/>
    <col min="14344" max="14344" width="14.7109375" style="219" customWidth="1"/>
    <col min="14345" max="14345" width="16.28515625" style="219" customWidth="1"/>
    <col min="14346" max="14592" width="11.42578125" style="219"/>
    <col min="14593" max="14593" width="7.85546875" style="219" customWidth="1"/>
    <col min="14594" max="14594" width="16.7109375" style="219" customWidth="1"/>
    <col min="14595" max="14595" width="11.7109375" style="219" customWidth="1"/>
    <col min="14596" max="14596" width="13.28515625" style="219" customWidth="1"/>
    <col min="14597" max="14597" width="22" style="219" customWidth="1"/>
    <col min="14598" max="14598" width="21.140625" style="219" customWidth="1"/>
    <col min="14599" max="14599" width="12.42578125" style="219" customWidth="1"/>
    <col min="14600" max="14600" width="14.7109375" style="219" customWidth="1"/>
    <col min="14601" max="14601" width="16.28515625" style="219" customWidth="1"/>
    <col min="14602" max="14848" width="11.42578125" style="219"/>
    <col min="14849" max="14849" width="7.85546875" style="219" customWidth="1"/>
    <col min="14850" max="14850" width="16.7109375" style="219" customWidth="1"/>
    <col min="14851" max="14851" width="11.7109375" style="219" customWidth="1"/>
    <col min="14852" max="14852" width="13.28515625" style="219" customWidth="1"/>
    <col min="14853" max="14853" width="22" style="219" customWidth="1"/>
    <col min="14854" max="14854" width="21.140625" style="219" customWidth="1"/>
    <col min="14855" max="14855" width="12.42578125" style="219" customWidth="1"/>
    <col min="14856" max="14856" width="14.7109375" style="219" customWidth="1"/>
    <col min="14857" max="14857" width="16.28515625" style="219" customWidth="1"/>
    <col min="14858" max="15104" width="11.42578125" style="219"/>
    <col min="15105" max="15105" width="7.85546875" style="219" customWidth="1"/>
    <col min="15106" max="15106" width="16.7109375" style="219" customWidth="1"/>
    <col min="15107" max="15107" width="11.7109375" style="219" customWidth="1"/>
    <col min="15108" max="15108" width="13.28515625" style="219" customWidth="1"/>
    <col min="15109" max="15109" width="22" style="219" customWidth="1"/>
    <col min="15110" max="15110" width="21.140625" style="219" customWidth="1"/>
    <col min="15111" max="15111" width="12.42578125" style="219" customWidth="1"/>
    <col min="15112" max="15112" width="14.7109375" style="219" customWidth="1"/>
    <col min="15113" max="15113" width="16.28515625" style="219" customWidth="1"/>
    <col min="15114" max="15360" width="11.42578125" style="219"/>
    <col min="15361" max="15361" width="7.85546875" style="219" customWidth="1"/>
    <col min="15362" max="15362" width="16.7109375" style="219" customWidth="1"/>
    <col min="15363" max="15363" width="11.7109375" style="219" customWidth="1"/>
    <col min="15364" max="15364" width="13.28515625" style="219" customWidth="1"/>
    <col min="15365" max="15365" width="22" style="219" customWidth="1"/>
    <col min="15366" max="15366" width="21.140625" style="219" customWidth="1"/>
    <col min="15367" max="15367" width="12.42578125" style="219" customWidth="1"/>
    <col min="15368" max="15368" width="14.7109375" style="219" customWidth="1"/>
    <col min="15369" max="15369" width="16.28515625" style="219" customWidth="1"/>
    <col min="15370" max="15616" width="11.42578125" style="219"/>
    <col min="15617" max="15617" width="7.85546875" style="219" customWidth="1"/>
    <col min="15618" max="15618" width="16.7109375" style="219" customWidth="1"/>
    <col min="15619" max="15619" width="11.7109375" style="219" customWidth="1"/>
    <col min="15620" max="15620" width="13.28515625" style="219" customWidth="1"/>
    <col min="15621" max="15621" width="22" style="219" customWidth="1"/>
    <col min="15622" max="15622" width="21.140625" style="219" customWidth="1"/>
    <col min="15623" max="15623" width="12.42578125" style="219" customWidth="1"/>
    <col min="15624" max="15624" width="14.7109375" style="219" customWidth="1"/>
    <col min="15625" max="15625" width="16.28515625" style="219" customWidth="1"/>
    <col min="15626" max="15872" width="11.42578125" style="219"/>
    <col min="15873" max="15873" width="7.85546875" style="219" customWidth="1"/>
    <col min="15874" max="15874" width="16.7109375" style="219" customWidth="1"/>
    <col min="15875" max="15875" width="11.7109375" style="219" customWidth="1"/>
    <col min="15876" max="15876" width="13.28515625" style="219" customWidth="1"/>
    <col min="15877" max="15877" width="22" style="219" customWidth="1"/>
    <col min="15878" max="15878" width="21.140625" style="219" customWidth="1"/>
    <col min="15879" max="15879" width="12.42578125" style="219" customWidth="1"/>
    <col min="15880" max="15880" width="14.7109375" style="219" customWidth="1"/>
    <col min="15881" max="15881" width="16.28515625" style="219" customWidth="1"/>
    <col min="15882" max="16128" width="11.42578125" style="219"/>
    <col min="16129" max="16129" width="7.85546875" style="219" customWidth="1"/>
    <col min="16130" max="16130" width="16.7109375" style="219" customWidth="1"/>
    <col min="16131" max="16131" width="11.7109375" style="219" customWidth="1"/>
    <col min="16132" max="16132" width="13.28515625" style="219" customWidth="1"/>
    <col min="16133" max="16133" width="22" style="219" customWidth="1"/>
    <col min="16134" max="16134" width="21.140625" style="219" customWidth="1"/>
    <col min="16135" max="16135" width="12.42578125" style="219" customWidth="1"/>
    <col min="16136" max="16136" width="14.7109375" style="219" customWidth="1"/>
    <col min="16137" max="16137" width="16.28515625" style="219" customWidth="1"/>
    <col min="16138" max="16384" width="11.42578125" style="219"/>
  </cols>
  <sheetData>
    <row r="1" spans="1:16" ht="15.75" x14ac:dyDescent="0.2">
      <c r="A1" s="215"/>
      <c r="B1" s="216"/>
      <c r="C1" s="217"/>
      <c r="D1" s="217"/>
      <c r="E1" s="217"/>
      <c r="F1" s="218"/>
      <c r="G1" s="218"/>
    </row>
    <row r="2" spans="1:16" ht="15.75" x14ac:dyDescent="0.2">
      <c r="A2" s="215"/>
      <c r="B2" s="216"/>
      <c r="C2" s="217"/>
      <c r="D2" s="217"/>
      <c r="E2" s="217"/>
      <c r="F2" s="218"/>
      <c r="G2" s="218"/>
    </row>
    <row r="3" spans="1:16" ht="15.75" x14ac:dyDescent="0.2">
      <c r="A3" s="215"/>
      <c r="B3" s="216"/>
      <c r="C3" s="217"/>
      <c r="D3" s="217"/>
      <c r="E3" s="217"/>
      <c r="F3" s="218"/>
      <c r="G3" s="218"/>
    </row>
    <row r="4" spans="1:16" x14ac:dyDescent="0.2">
      <c r="B4" s="220"/>
      <c r="F4" s="218"/>
      <c r="G4" s="218"/>
    </row>
    <row r="5" spans="1:16" ht="13.5" thickBot="1" x14ac:dyDescent="0.25">
      <c r="B5" s="220"/>
      <c r="F5" s="218"/>
      <c r="G5" s="218"/>
    </row>
    <row r="6" spans="1:16" ht="13.5" customHeight="1" thickBot="1" x14ac:dyDescent="0.25">
      <c r="A6" s="1528" t="s">
        <v>194</v>
      </c>
      <c r="B6" s="1529"/>
      <c r="C6" s="1529"/>
      <c r="D6" s="1529"/>
      <c r="E6" s="1529"/>
      <c r="F6" s="1529"/>
      <c r="G6" s="1529"/>
      <c r="H6" s="1529"/>
      <c r="I6" s="1530"/>
    </row>
    <row r="7" spans="1:16" ht="13.5" customHeight="1" x14ac:dyDescent="0.2"/>
    <row r="8" spans="1:16" ht="13.5" customHeight="1" thickBot="1" x14ac:dyDescent="0.25">
      <c r="A8" s="221"/>
      <c r="B8" s="221"/>
      <c r="C8" s="221"/>
      <c r="D8" s="221"/>
      <c r="E8" s="221"/>
      <c r="F8" s="221"/>
      <c r="G8" s="221"/>
      <c r="H8" s="221"/>
    </row>
    <row r="9" spans="1:16" ht="13.5" thickBot="1" x14ac:dyDescent="0.25">
      <c r="A9" s="222" t="s">
        <v>74</v>
      </c>
      <c r="B9" s="388" t="str">
        <f>'IDENTIFICACIÓN DEL PROYECTO'!$D$27</f>
        <v>COLEGAS - CONFEDERACIÓN LGTB ESPAÑOLA</v>
      </c>
      <c r="C9" s="224"/>
      <c r="D9" s="224"/>
      <c r="E9" s="223"/>
      <c r="F9" s="225" t="s">
        <v>195</v>
      </c>
      <c r="G9" s="527" t="str">
        <f>'IDENTIFICACIÓN DEL PROYECTO'!$D$10</f>
        <v>3 de junio de 2015</v>
      </c>
      <c r="H9" s="528" t="s">
        <v>702</v>
      </c>
      <c r="I9" s="533" t="str">
        <f>'IDENTIFICACIÓN DEL PROYECTO'!$D$9</f>
        <v>133/2015</v>
      </c>
    </row>
    <row r="10" spans="1:16" x14ac:dyDescent="0.2">
      <c r="A10" s="226" t="s">
        <v>75</v>
      </c>
      <c r="B10" s="389" t="str">
        <f>'IDENTIFICACIÓN DEL PROYECTO'!$D$11</f>
        <v>ACOGE LGTB 2016</v>
      </c>
      <c r="C10" s="228"/>
      <c r="D10" s="228"/>
      <c r="E10" s="227"/>
      <c r="F10" s="229" t="s">
        <v>196</v>
      </c>
      <c r="G10" s="230" t="s">
        <v>251</v>
      </c>
      <c r="H10" s="228"/>
      <c r="I10" s="231"/>
    </row>
    <row r="11" spans="1:16" ht="13.5" thickBot="1" x14ac:dyDescent="0.25">
      <c r="A11" s="232" t="s">
        <v>197</v>
      </c>
      <c r="B11" s="233"/>
      <c r="C11" s="524" t="str">
        <f>'IDENTIFICACIÓN DEL PROYECTO'!$D$14</f>
        <v>Madrid, Málaga; Almería; Toledo &amp; Madrid</v>
      </c>
      <c r="D11" s="234"/>
      <c r="E11" s="233"/>
      <c r="F11" s="235" t="s">
        <v>198</v>
      </c>
      <c r="G11" s="236">
        <v>2016</v>
      </c>
      <c r="H11" s="234"/>
      <c r="I11" s="237"/>
    </row>
    <row r="12" spans="1:16" ht="13.5" thickBot="1" x14ac:dyDescent="0.25">
      <c r="I12" s="642">
        <f>I39</f>
        <v>0</v>
      </c>
      <c r="J12" s="288">
        <f>J39</f>
        <v>0</v>
      </c>
      <c r="K12" s="289">
        <f>K39</f>
        <v>0</v>
      </c>
      <c r="L12" s="289">
        <f>L39</f>
        <v>0</v>
      </c>
      <c r="M12" s="283"/>
      <c r="N12" s="289">
        <f>N39</f>
        <v>0</v>
      </c>
      <c r="O12" s="289">
        <f>O39</f>
        <v>0</v>
      </c>
      <c r="P12" s="282"/>
    </row>
    <row r="13" spans="1:16" ht="25.5" customHeight="1" thickBot="1" x14ac:dyDescent="0.25">
      <c r="A13" s="1531" t="s">
        <v>199</v>
      </c>
      <c r="B13" s="1534" t="s">
        <v>200</v>
      </c>
      <c r="C13" s="1537" t="s">
        <v>201</v>
      </c>
      <c r="D13" s="1534" t="s">
        <v>202</v>
      </c>
      <c r="E13" s="1534" t="s">
        <v>203</v>
      </c>
      <c r="F13" s="1537" t="s">
        <v>204</v>
      </c>
      <c r="G13" s="1537" t="s">
        <v>205</v>
      </c>
      <c r="H13" s="1523" t="s">
        <v>206</v>
      </c>
      <c r="I13" s="1523" t="s">
        <v>207</v>
      </c>
      <c r="J13" s="1520" t="s">
        <v>753</v>
      </c>
      <c r="K13" s="1520"/>
      <c r="L13" s="1520"/>
      <c r="M13" s="1521" t="s">
        <v>247</v>
      </c>
      <c r="N13" s="1519" t="s">
        <v>248</v>
      </c>
      <c r="O13" s="1519"/>
      <c r="P13" s="1517" t="s">
        <v>247</v>
      </c>
    </row>
    <row r="14" spans="1:16" ht="17.25" customHeight="1" thickBot="1" x14ac:dyDescent="0.25">
      <c r="A14" s="1532"/>
      <c r="B14" s="1535"/>
      <c r="C14" s="1538"/>
      <c r="D14" s="1535"/>
      <c r="E14" s="1535"/>
      <c r="F14" s="1538"/>
      <c r="G14" s="1538"/>
      <c r="H14" s="1524"/>
      <c r="I14" s="1524"/>
      <c r="J14" s="1520"/>
      <c r="K14" s="1520"/>
      <c r="L14" s="1520"/>
      <c r="M14" s="1521"/>
      <c r="N14" s="1516" t="s">
        <v>245</v>
      </c>
      <c r="O14" s="1516" t="s">
        <v>252</v>
      </c>
      <c r="P14" s="1517"/>
    </row>
    <row r="15" spans="1:16" ht="31.5" customHeight="1" thickBot="1" x14ac:dyDescent="0.25">
      <c r="A15" s="1533"/>
      <c r="B15" s="1536"/>
      <c r="C15" s="1539"/>
      <c r="D15" s="1536"/>
      <c r="E15" s="1536"/>
      <c r="F15" s="1539"/>
      <c r="G15" s="1539"/>
      <c r="H15" s="1525"/>
      <c r="I15" s="1525"/>
      <c r="J15" s="634" t="s">
        <v>51</v>
      </c>
      <c r="K15" s="635" t="s">
        <v>249</v>
      </c>
      <c r="L15" s="635" t="s">
        <v>250</v>
      </c>
      <c r="M15" s="1522"/>
      <c r="N15" s="1516"/>
      <c r="O15" s="1516"/>
      <c r="P15" s="1518"/>
    </row>
    <row r="16" spans="1:16" ht="24" customHeight="1" x14ac:dyDescent="0.2">
      <c r="A16" s="238"/>
      <c r="B16" s="239"/>
      <c r="C16" s="238"/>
      <c r="D16" s="238"/>
      <c r="E16" s="238"/>
      <c r="F16" s="238"/>
      <c r="G16" s="240"/>
      <c r="H16" s="241"/>
      <c r="I16" s="242">
        <v>0</v>
      </c>
      <c r="J16" s="632"/>
      <c r="K16" s="633"/>
      <c r="L16" s="633"/>
      <c r="M16" s="271"/>
      <c r="N16" s="595">
        <v>0</v>
      </c>
      <c r="O16" s="595">
        <v>0</v>
      </c>
      <c r="P16" s="271"/>
    </row>
    <row r="17" spans="1:16" x14ac:dyDescent="0.2">
      <c r="A17" s="243"/>
      <c r="B17" s="243"/>
      <c r="C17" s="243"/>
      <c r="D17" s="243"/>
      <c r="E17" s="243"/>
      <c r="F17" s="243"/>
      <c r="G17" s="240"/>
      <c r="H17" s="241"/>
      <c r="I17" s="242"/>
      <c r="J17" s="266"/>
      <c r="K17" s="270"/>
      <c r="L17" s="270"/>
      <c r="M17" s="271"/>
      <c r="N17" s="268"/>
      <c r="O17" s="268"/>
      <c r="P17" s="271"/>
    </row>
    <row r="18" spans="1:16" x14ac:dyDescent="0.2">
      <c r="A18" s="243"/>
      <c r="B18" s="243"/>
      <c r="C18" s="243"/>
      <c r="D18" s="243"/>
      <c r="E18" s="243"/>
      <c r="F18" s="243"/>
      <c r="G18" s="240"/>
      <c r="H18" s="241"/>
      <c r="I18" s="242"/>
      <c r="J18" s="266"/>
      <c r="K18" s="270"/>
      <c r="L18" s="270"/>
      <c r="M18" s="271"/>
      <c r="N18" s="268"/>
      <c r="O18" s="268"/>
      <c r="P18" s="271"/>
    </row>
    <row r="19" spans="1:16" x14ac:dyDescent="0.2">
      <c r="A19" s="243"/>
      <c r="B19" s="243"/>
      <c r="C19" s="243"/>
      <c r="D19" s="243"/>
      <c r="E19" s="243"/>
      <c r="F19" s="243"/>
      <c r="G19" s="240"/>
      <c r="H19" s="241"/>
      <c r="I19" s="242"/>
      <c r="J19" s="266"/>
      <c r="K19" s="270"/>
      <c r="L19" s="270"/>
      <c r="M19" s="271"/>
      <c r="N19" s="268"/>
      <c r="O19" s="268"/>
      <c r="P19" s="271"/>
    </row>
    <row r="20" spans="1:16" x14ac:dyDescent="0.2">
      <c r="A20" s="243"/>
      <c r="B20" s="243"/>
      <c r="C20" s="243"/>
      <c r="D20" s="243"/>
      <c r="E20" s="243"/>
      <c r="F20" s="243"/>
      <c r="G20" s="240"/>
      <c r="H20" s="241"/>
      <c r="I20" s="242"/>
      <c r="J20" s="266"/>
      <c r="K20" s="270"/>
      <c r="L20" s="270"/>
      <c r="M20" s="271"/>
      <c r="N20" s="268"/>
      <c r="O20" s="268"/>
      <c r="P20" s="271"/>
    </row>
    <row r="21" spans="1:16" x14ac:dyDescent="0.2">
      <c r="A21" s="243"/>
      <c r="B21" s="243"/>
      <c r="C21" s="243"/>
      <c r="D21" s="243"/>
      <c r="E21" s="243"/>
      <c r="F21" s="243"/>
      <c r="G21" s="240"/>
      <c r="H21" s="241"/>
      <c r="I21" s="242"/>
      <c r="J21" s="266"/>
      <c r="K21" s="270"/>
      <c r="L21" s="270"/>
      <c r="M21" s="271"/>
      <c r="N21" s="268"/>
      <c r="O21" s="268"/>
      <c r="P21" s="271"/>
    </row>
    <row r="22" spans="1:16" x14ac:dyDescent="0.2">
      <c r="A22" s="243"/>
      <c r="B22" s="243"/>
      <c r="C22" s="243"/>
      <c r="D22" s="243"/>
      <c r="E22" s="243"/>
      <c r="F22" s="243"/>
      <c r="G22" s="240"/>
      <c r="H22" s="241"/>
      <c r="I22" s="242"/>
      <c r="J22" s="266"/>
      <c r="K22" s="270"/>
      <c r="L22" s="270"/>
      <c r="M22" s="271"/>
      <c r="N22" s="268"/>
      <c r="O22" s="268"/>
      <c r="P22" s="271"/>
    </row>
    <row r="23" spans="1:16" x14ac:dyDescent="0.2">
      <c r="A23" s="243"/>
      <c r="B23" s="243"/>
      <c r="C23" s="243"/>
      <c r="D23" s="243"/>
      <c r="E23" s="243"/>
      <c r="F23" s="243"/>
      <c r="G23" s="240"/>
      <c r="H23" s="241"/>
      <c r="I23" s="242"/>
      <c r="J23" s="266"/>
      <c r="K23" s="270"/>
      <c r="L23" s="270"/>
      <c r="M23" s="271"/>
      <c r="N23" s="268"/>
      <c r="O23" s="268"/>
      <c r="P23" s="271"/>
    </row>
    <row r="24" spans="1:16" x14ac:dyDescent="0.2">
      <c r="A24" s="243"/>
      <c r="B24" s="243"/>
      <c r="C24" s="243"/>
      <c r="D24" s="243"/>
      <c r="E24" s="243"/>
      <c r="F24" s="243"/>
      <c r="G24" s="240"/>
      <c r="H24" s="241"/>
      <c r="I24" s="242"/>
      <c r="J24" s="266"/>
      <c r="K24" s="270"/>
      <c r="L24" s="270"/>
      <c r="M24" s="271"/>
      <c r="N24" s="268"/>
      <c r="O24" s="268"/>
      <c r="P24" s="271"/>
    </row>
    <row r="25" spans="1:16" x14ac:dyDescent="0.2">
      <c r="A25" s="243"/>
      <c r="B25" s="243"/>
      <c r="C25" s="243"/>
      <c r="D25" s="243"/>
      <c r="E25" s="243"/>
      <c r="F25" s="243"/>
      <c r="G25" s="240"/>
      <c r="H25" s="241"/>
      <c r="I25" s="242"/>
      <c r="J25" s="266"/>
      <c r="K25" s="270"/>
      <c r="L25" s="270"/>
      <c r="M25" s="271"/>
      <c r="N25" s="268"/>
      <c r="O25" s="268"/>
      <c r="P25" s="271"/>
    </row>
    <row r="26" spans="1:16" x14ac:dyDescent="0.2">
      <c r="A26" s="243"/>
      <c r="B26" s="243"/>
      <c r="C26" s="243"/>
      <c r="D26" s="243"/>
      <c r="E26" s="243"/>
      <c r="F26" s="243"/>
      <c r="G26" s="240"/>
      <c r="H26" s="241"/>
      <c r="I26" s="242"/>
      <c r="J26" s="266"/>
      <c r="K26" s="270"/>
      <c r="L26" s="270"/>
      <c r="M26" s="271"/>
      <c r="N26" s="268"/>
      <c r="O26" s="268"/>
      <c r="P26" s="271"/>
    </row>
    <row r="27" spans="1:16" x14ac:dyDescent="0.2">
      <c r="A27" s="243"/>
      <c r="B27" s="243"/>
      <c r="C27" s="243"/>
      <c r="D27" s="243"/>
      <c r="E27" s="243"/>
      <c r="F27" s="243"/>
      <c r="G27" s="240"/>
      <c r="H27" s="241"/>
      <c r="I27" s="242"/>
      <c r="J27" s="266"/>
      <c r="K27" s="270"/>
      <c r="L27" s="270"/>
      <c r="M27" s="271"/>
      <c r="N27" s="268"/>
      <c r="O27" s="268"/>
      <c r="P27" s="271"/>
    </row>
    <row r="28" spans="1:16" x14ac:dyDescent="0.2">
      <c r="A28" s="243"/>
      <c r="B28" s="243"/>
      <c r="C28" s="243"/>
      <c r="D28" s="243"/>
      <c r="E28" s="243"/>
      <c r="F28" s="243"/>
      <c r="G28" s="240"/>
      <c r="H28" s="241"/>
      <c r="I28" s="242"/>
      <c r="J28" s="266"/>
      <c r="K28" s="270"/>
      <c r="L28" s="270"/>
      <c r="M28" s="271"/>
      <c r="N28" s="268"/>
      <c r="O28" s="268"/>
      <c r="P28" s="271"/>
    </row>
    <row r="29" spans="1:16" x14ac:dyDescent="0.2">
      <c r="A29" s="243"/>
      <c r="B29" s="243"/>
      <c r="C29" s="243"/>
      <c r="D29" s="243"/>
      <c r="E29" s="243"/>
      <c r="F29" s="243"/>
      <c r="G29" s="240"/>
      <c r="H29" s="241"/>
      <c r="I29" s="242"/>
      <c r="J29" s="266"/>
      <c r="K29" s="270"/>
      <c r="L29" s="270"/>
      <c r="M29" s="271"/>
      <c r="N29" s="268"/>
      <c r="O29" s="268"/>
      <c r="P29" s="271"/>
    </row>
    <row r="30" spans="1:16" x14ac:dyDescent="0.2">
      <c r="A30" s="243"/>
      <c r="B30" s="243"/>
      <c r="C30" s="243"/>
      <c r="D30" s="243"/>
      <c r="E30" s="243"/>
      <c r="F30" s="243"/>
      <c r="G30" s="240"/>
      <c r="H30" s="241"/>
      <c r="I30" s="242"/>
      <c r="J30" s="266"/>
      <c r="K30" s="270"/>
      <c r="L30" s="270"/>
      <c r="M30" s="271"/>
      <c r="N30" s="268"/>
      <c r="O30" s="268"/>
      <c r="P30" s="271"/>
    </row>
    <row r="31" spans="1:16" x14ac:dyDescent="0.2">
      <c r="A31" s="243"/>
      <c r="B31" s="243"/>
      <c r="C31" s="243"/>
      <c r="D31" s="243"/>
      <c r="E31" s="243"/>
      <c r="F31" s="243"/>
      <c r="G31" s="240"/>
      <c r="H31" s="241"/>
      <c r="I31" s="242"/>
      <c r="J31" s="266"/>
      <c r="K31" s="270"/>
      <c r="L31" s="270"/>
      <c r="M31" s="271"/>
      <c r="N31" s="268"/>
      <c r="O31" s="268"/>
      <c r="P31" s="271"/>
    </row>
    <row r="32" spans="1:16" x14ac:dyDescent="0.2">
      <c r="A32" s="243"/>
      <c r="B32" s="243"/>
      <c r="C32" s="243"/>
      <c r="D32" s="243"/>
      <c r="E32" s="243"/>
      <c r="F32" s="243"/>
      <c r="G32" s="240"/>
      <c r="H32" s="241"/>
      <c r="I32" s="242"/>
      <c r="J32" s="266"/>
      <c r="K32" s="270"/>
      <c r="L32" s="270"/>
      <c r="M32" s="271"/>
      <c r="N32" s="268"/>
      <c r="O32" s="268"/>
      <c r="P32" s="271"/>
    </row>
    <row r="33" spans="1:16" x14ac:dyDescent="0.2">
      <c r="A33" s="243"/>
      <c r="B33" s="243"/>
      <c r="C33" s="243"/>
      <c r="D33" s="243"/>
      <c r="E33" s="243"/>
      <c r="F33" s="243"/>
      <c r="G33" s="240"/>
      <c r="H33" s="241"/>
      <c r="I33" s="242"/>
      <c r="J33" s="266"/>
      <c r="K33" s="270"/>
      <c r="L33" s="270"/>
      <c r="M33" s="271"/>
      <c r="N33" s="268"/>
      <c r="O33" s="268"/>
      <c r="P33" s="271"/>
    </row>
    <row r="34" spans="1:16" x14ac:dyDescent="0.2">
      <c r="A34" s="243"/>
      <c r="B34" s="243"/>
      <c r="C34" s="243"/>
      <c r="D34" s="243"/>
      <c r="E34" s="243"/>
      <c r="F34" s="243"/>
      <c r="G34" s="240"/>
      <c r="H34" s="241"/>
      <c r="I34" s="242"/>
      <c r="J34" s="266"/>
      <c r="K34" s="270"/>
      <c r="L34" s="270"/>
      <c r="M34" s="271"/>
      <c r="N34" s="268"/>
      <c r="O34" s="268"/>
      <c r="P34" s="271"/>
    </row>
    <row r="35" spans="1:16" x14ac:dyDescent="0.2">
      <c r="A35" s="243"/>
      <c r="B35" s="243"/>
      <c r="C35" s="243"/>
      <c r="D35" s="243"/>
      <c r="E35" s="243"/>
      <c r="F35" s="243"/>
      <c r="G35" s="240"/>
      <c r="H35" s="241"/>
      <c r="I35" s="242"/>
      <c r="J35" s="266"/>
      <c r="K35" s="270"/>
      <c r="L35" s="270"/>
      <c r="M35" s="271"/>
      <c r="N35" s="268"/>
      <c r="O35" s="268"/>
      <c r="P35" s="271"/>
    </row>
    <row r="36" spans="1:16" x14ac:dyDescent="0.2">
      <c r="A36" s="243"/>
      <c r="B36" s="243"/>
      <c r="C36" s="243"/>
      <c r="D36" s="243"/>
      <c r="E36" s="243"/>
      <c r="F36" s="243"/>
      <c r="G36" s="240"/>
      <c r="H36" s="241"/>
      <c r="I36" s="242"/>
      <c r="J36" s="266"/>
      <c r="K36" s="270"/>
      <c r="L36" s="270"/>
      <c r="M36" s="271"/>
      <c r="N36" s="268"/>
      <c r="O36" s="268"/>
      <c r="P36" s="271"/>
    </row>
    <row r="37" spans="1:16" x14ac:dyDescent="0.2">
      <c r="A37" s="243"/>
      <c r="B37" s="243"/>
      <c r="C37" s="243"/>
      <c r="D37" s="243"/>
      <c r="E37" s="243"/>
      <c r="F37" s="243"/>
      <c r="G37" s="240"/>
      <c r="H37" s="241"/>
      <c r="I37" s="242"/>
      <c r="J37" s="266"/>
      <c r="K37" s="270"/>
      <c r="L37" s="270"/>
      <c r="M37" s="271"/>
      <c r="N37" s="268"/>
      <c r="O37" s="268"/>
      <c r="P37" s="271"/>
    </row>
    <row r="38" spans="1:16" ht="13.5" thickBot="1" x14ac:dyDescent="0.25">
      <c r="A38" s="243"/>
      <c r="B38" s="243"/>
      <c r="C38" s="243"/>
      <c r="D38" s="243"/>
      <c r="E38" s="243"/>
      <c r="F38" s="243"/>
      <c r="G38" s="240"/>
      <c r="H38" s="241"/>
      <c r="I38" s="242"/>
      <c r="J38" s="266"/>
      <c r="K38" s="270"/>
      <c r="L38" s="270"/>
      <c r="M38" s="271"/>
      <c r="N38" s="268"/>
      <c r="O38" s="268"/>
      <c r="P38" s="271"/>
    </row>
    <row r="39" spans="1:16" ht="13.5" thickBot="1" x14ac:dyDescent="0.25">
      <c r="A39" s="1526" t="s">
        <v>134</v>
      </c>
      <c r="B39" s="1527"/>
      <c r="C39" s="1527"/>
      <c r="D39" s="1527"/>
      <c r="E39" s="1527"/>
      <c r="F39" s="1527"/>
      <c r="G39" s="246">
        <f>SUM(G16:G38)</f>
        <v>0</v>
      </c>
      <c r="H39" s="247"/>
      <c r="I39" s="248">
        <f>SUM(I16:I38)</f>
        <v>0</v>
      </c>
      <c r="J39" s="274">
        <f>SUM(J16:J38)</f>
        <v>0</v>
      </c>
      <c r="K39" s="274">
        <f t="shared" ref="K39:L39" si="0">SUM(K16:K38)</f>
        <v>0</v>
      </c>
      <c r="L39" s="274">
        <f t="shared" si="0"/>
        <v>0</v>
      </c>
      <c r="M39" s="269"/>
      <c r="N39" s="291">
        <f>SUM(N16:N37)</f>
        <v>0</v>
      </c>
      <c r="O39" s="291">
        <f>SUM(O16:O38)</f>
        <v>0</v>
      </c>
      <c r="P39" s="269"/>
    </row>
    <row r="41" spans="1:16" ht="30.75" customHeight="1" x14ac:dyDescent="0.2">
      <c r="A41" s="249"/>
    </row>
    <row r="42" spans="1:16" ht="21" customHeight="1" x14ac:dyDescent="0.2">
      <c r="A42" s="249" t="s">
        <v>208</v>
      </c>
    </row>
    <row r="43" spans="1:16" ht="13.5" customHeight="1" x14ac:dyDescent="0.2">
      <c r="A43" s="250"/>
    </row>
    <row r="44" spans="1:16" ht="15.75" customHeight="1" x14ac:dyDescent="0.2">
      <c r="A44" s="250"/>
    </row>
    <row r="46" spans="1:16" ht="15.75" customHeight="1" x14ac:dyDescent="0.2"/>
  </sheetData>
  <protectedRanges>
    <protectedRange sqref="A9:A10 B10:B11 G10 E10:E11" name="Rango1_1_1"/>
    <protectedRange sqref="G11" name="Rango1_1_1_1"/>
  </protectedRanges>
  <customSheetViews>
    <customSheetView guid="{9C380C17-03EC-4E5F-8AD9-EACCFB57B8A0}" scale="110" showPageBreaks="1" printArea="1">
      <selection activeCell="M28" sqref="M28"/>
      <pageMargins left="0.4" right="0.47" top="0.18" bottom="0.19" header="0" footer="0"/>
      <pageSetup paperSize="9" scale="90" orientation="landscape" r:id="rId1"/>
      <headerFooter alignWithMargins="0"/>
    </customSheetView>
    <customSheetView guid="{132C0E2A-F187-4159-BF1E-3BD10748237C}" scale="110">
      <selection activeCell="M26" sqref="M26"/>
      <pageMargins left="0.4" right="0.47" top="0.18" bottom="0.19" header="0" footer="0"/>
      <pageSetup paperSize="9" scale="90" orientation="landscape" r:id="rId2"/>
      <headerFooter alignWithMargins="0"/>
    </customSheetView>
  </customSheetViews>
  <mergeCells count="17">
    <mergeCell ref="I13:I15"/>
    <mergeCell ref="A39:F39"/>
    <mergeCell ref="A6:I6"/>
    <mergeCell ref="A13:A15"/>
    <mergeCell ref="B13:B15"/>
    <mergeCell ref="C13:C15"/>
    <mergeCell ref="D13:D15"/>
    <mergeCell ref="E13:E15"/>
    <mergeCell ref="F13:F15"/>
    <mergeCell ref="G13:G15"/>
    <mergeCell ref="H13:H15"/>
    <mergeCell ref="N14:N15"/>
    <mergeCell ref="O14:O15"/>
    <mergeCell ref="P13:P15"/>
    <mergeCell ref="N13:O13"/>
    <mergeCell ref="J13:L14"/>
    <mergeCell ref="M13:M15"/>
  </mergeCells>
  <pageMargins left="0.4" right="0.47" top="0.18" bottom="0.19" header="0" footer="0"/>
  <pageSetup paperSize="9" scale="90" orientation="landscape" r:id="rId3"/>
  <headerFooter alignWithMargins="0"/>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32"/>
  <sheetViews>
    <sheetView zoomScaleNormal="100" zoomScaleSheetLayoutView="75" workbookViewId="0">
      <selection activeCell="I9" sqref="I9"/>
    </sheetView>
  </sheetViews>
  <sheetFormatPr baseColWidth="10" defaultRowHeight="12.75" x14ac:dyDescent="0.2"/>
  <cols>
    <col min="1" max="1" width="8" style="219" customWidth="1"/>
    <col min="2" max="3" width="10.28515625" style="219" customWidth="1"/>
    <col min="4" max="4" width="13.28515625" style="219" customWidth="1"/>
    <col min="5" max="5" width="22" style="219" customWidth="1"/>
    <col min="6" max="6" width="22.5703125" style="219" customWidth="1"/>
    <col min="7" max="7" width="17.42578125" style="219" customWidth="1"/>
    <col min="8" max="9" width="14.7109375" style="219" customWidth="1"/>
    <col min="10" max="12" width="11.42578125" style="219"/>
    <col min="13" max="13" width="26.42578125" style="219" customWidth="1"/>
    <col min="14" max="15" width="11.42578125" style="219"/>
    <col min="16" max="16" width="26" style="219" customWidth="1"/>
    <col min="17" max="256" width="11.42578125" style="219"/>
    <col min="257" max="257" width="8" style="219" customWidth="1"/>
    <col min="258" max="259" width="10.28515625" style="219" customWidth="1"/>
    <col min="260" max="260" width="13.28515625" style="219" customWidth="1"/>
    <col min="261" max="261" width="22" style="219" customWidth="1"/>
    <col min="262" max="262" width="22.5703125" style="219" customWidth="1"/>
    <col min="263" max="263" width="12.42578125" style="219" customWidth="1"/>
    <col min="264" max="265" width="14.7109375" style="219" customWidth="1"/>
    <col min="266" max="512" width="11.42578125" style="219"/>
    <col min="513" max="513" width="8" style="219" customWidth="1"/>
    <col min="514" max="515" width="10.28515625" style="219" customWidth="1"/>
    <col min="516" max="516" width="13.28515625" style="219" customWidth="1"/>
    <col min="517" max="517" width="22" style="219" customWidth="1"/>
    <col min="518" max="518" width="22.5703125" style="219" customWidth="1"/>
    <col min="519" max="519" width="12.42578125" style="219" customWidth="1"/>
    <col min="520" max="521" width="14.7109375" style="219" customWidth="1"/>
    <col min="522" max="768" width="11.42578125" style="219"/>
    <col min="769" max="769" width="8" style="219" customWidth="1"/>
    <col min="770" max="771" width="10.28515625" style="219" customWidth="1"/>
    <col min="772" max="772" width="13.28515625" style="219" customWidth="1"/>
    <col min="773" max="773" width="22" style="219" customWidth="1"/>
    <col min="774" max="774" width="22.5703125" style="219" customWidth="1"/>
    <col min="775" max="775" width="12.42578125" style="219" customWidth="1"/>
    <col min="776" max="777" width="14.7109375" style="219" customWidth="1"/>
    <col min="778" max="1024" width="11.42578125" style="219"/>
    <col min="1025" max="1025" width="8" style="219" customWidth="1"/>
    <col min="1026" max="1027" width="10.28515625" style="219" customWidth="1"/>
    <col min="1028" max="1028" width="13.28515625" style="219" customWidth="1"/>
    <col min="1029" max="1029" width="22" style="219" customWidth="1"/>
    <col min="1030" max="1030" width="22.5703125" style="219" customWidth="1"/>
    <col min="1031" max="1031" width="12.42578125" style="219" customWidth="1"/>
    <col min="1032" max="1033" width="14.7109375" style="219" customWidth="1"/>
    <col min="1034" max="1280" width="11.42578125" style="219"/>
    <col min="1281" max="1281" width="8" style="219" customWidth="1"/>
    <col min="1282" max="1283" width="10.28515625" style="219" customWidth="1"/>
    <col min="1284" max="1284" width="13.28515625" style="219" customWidth="1"/>
    <col min="1285" max="1285" width="22" style="219" customWidth="1"/>
    <col min="1286" max="1286" width="22.5703125" style="219" customWidth="1"/>
    <col min="1287" max="1287" width="12.42578125" style="219" customWidth="1"/>
    <col min="1288" max="1289" width="14.7109375" style="219" customWidth="1"/>
    <col min="1290" max="1536" width="11.42578125" style="219"/>
    <col min="1537" max="1537" width="8" style="219" customWidth="1"/>
    <col min="1538" max="1539" width="10.28515625" style="219" customWidth="1"/>
    <col min="1540" max="1540" width="13.28515625" style="219" customWidth="1"/>
    <col min="1541" max="1541" width="22" style="219" customWidth="1"/>
    <col min="1542" max="1542" width="22.5703125" style="219" customWidth="1"/>
    <col min="1543" max="1543" width="12.42578125" style="219" customWidth="1"/>
    <col min="1544" max="1545" width="14.7109375" style="219" customWidth="1"/>
    <col min="1546" max="1792" width="11.42578125" style="219"/>
    <col min="1793" max="1793" width="8" style="219" customWidth="1"/>
    <col min="1794" max="1795" width="10.28515625" style="219" customWidth="1"/>
    <col min="1796" max="1796" width="13.28515625" style="219" customWidth="1"/>
    <col min="1797" max="1797" width="22" style="219" customWidth="1"/>
    <col min="1798" max="1798" width="22.5703125" style="219" customWidth="1"/>
    <col min="1799" max="1799" width="12.42578125" style="219" customWidth="1"/>
    <col min="1800" max="1801" width="14.7109375" style="219" customWidth="1"/>
    <col min="1802" max="2048" width="11.42578125" style="219"/>
    <col min="2049" max="2049" width="8" style="219" customWidth="1"/>
    <col min="2050" max="2051" width="10.28515625" style="219" customWidth="1"/>
    <col min="2052" max="2052" width="13.28515625" style="219" customWidth="1"/>
    <col min="2053" max="2053" width="22" style="219" customWidth="1"/>
    <col min="2054" max="2054" width="22.5703125" style="219" customWidth="1"/>
    <col min="2055" max="2055" width="12.42578125" style="219" customWidth="1"/>
    <col min="2056" max="2057" width="14.7109375" style="219" customWidth="1"/>
    <col min="2058" max="2304" width="11.42578125" style="219"/>
    <col min="2305" max="2305" width="8" style="219" customWidth="1"/>
    <col min="2306" max="2307" width="10.28515625" style="219" customWidth="1"/>
    <col min="2308" max="2308" width="13.28515625" style="219" customWidth="1"/>
    <col min="2309" max="2309" width="22" style="219" customWidth="1"/>
    <col min="2310" max="2310" width="22.5703125" style="219" customWidth="1"/>
    <col min="2311" max="2311" width="12.42578125" style="219" customWidth="1"/>
    <col min="2312" max="2313" width="14.7109375" style="219" customWidth="1"/>
    <col min="2314" max="2560" width="11.42578125" style="219"/>
    <col min="2561" max="2561" width="8" style="219" customWidth="1"/>
    <col min="2562" max="2563" width="10.28515625" style="219" customWidth="1"/>
    <col min="2564" max="2564" width="13.28515625" style="219" customWidth="1"/>
    <col min="2565" max="2565" width="22" style="219" customWidth="1"/>
    <col min="2566" max="2566" width="22.5703125" style="219" customWidth="1"/>
    <col min="2567" max="2567" width="12.42578125" style="219" customWidth="1"/>
    <col min="2568" max="2569" width="14.7109375" style="219" customWidth="1"/>
    <col min="2570" max="2816" width="11.42578125" style="219"/>
    <col min="2817" max="2817" width="8" style="219" customWidth="1"/>
    <col min="2818" max="2819" width="10.28515625" style="219" customWidth="1"/>
    <col min="2820" max="2820" width="13.28515625" style="219" customWidth="1"/>
    <col min="2821" max="2821" width="22" style="219" customWidth="1"/>
    <col min="2822" max="2822" width="22.5703125" style="219" customWidth="1"/>
    <col min="2823" max="2823" width="12.42578125" style="219" customWidth="1"/>
    <col min="2824" max="2825" width="14.7109375" style="219" customWidth="1"/>
    <col min="2826" max="3072" width="11.42578125" style="219"/>
    <col min="3073" max="3073" width="8" style="219" customWidth="1"/>
    <col min="3074" max="3075" width="10.28515625" style="219" customWidth="1"/>
    <col min="3076" max="3076" width="13.28515625" style="219" customWidth="1"/>
    <col min="3077" max="3077" width="22" style="219" customWidth="1"/>
    <col min="3078" max="3078" width="22.5703125" style="219" customWidth="1"/>
    <col min="3079" max="3079" width="12.42578125" style="219" customWidth="1"/>
    <col min="3080" max="3081" width="14.7109375" style="219" customWidth="1"/>
    <col min="3082" max="3328" width="11.42578125" style="219"/>
    <col min="3329" max="3329" width="8" style="219" customWidth="1"/>
    <col min="3330" max="3331" width="10.28515625" style="219" customWidth="1"/>
    <col min="3332" max="3332" width="13.28515625" style="219" customWidth="1"/>
    <col min="3333" max="3333" width="22" style="219" customWidth="1"/>
    <col min="3334" max="3334" width="22.5703125" style="219" customWidth="1"/>
    <col min="3335" max="3335" width="12.42578125" style="219" customWidth="1"/>
    <col min="3336" max="3337" width="14.7109375" style="219" customWidth="1"/>
    <col min="3338" max="3584" width="11.42578125" style="219"/>
    <col min="3585" max="3585" width="8" style="219" customWidth="1"/>
    <col min="3586" max="3587" width="10.28515625" style="219" customWidth="1"/>
    <col min="3588" max="3588" width="13.28515625" style="219" customWidth="1"/>
    <col min="3589" max="3589" width="22" style="219" customWidth="1"/>
    <col min="3590" max="3590" width="22.5703125" style="219" customWidth="1"/>
    <col min="3591" max="3591" width="12.42578125" style="219" customWidth="1"/>
    <col min="3592" max="3593" width="14.7109375" style="219" customWidth="1"/>
    <col min="3594" max="3840" width="11.42578125" style="219"/>
    <col min="3841" max="3841" width="8" style="219" customWidth="1"/>
    <col min="3842" max="3843" width="10.28515625" style="219" customWidth="1"/>
    <col min="3844" max="3844" width="13.28515625" style="219" customWidth="1"/>
    <col min="3845" max="3845" width="22" style="219" customWidth="1"/>
    <col min="3846" max="3846" width="22.5703125" style="219" customWidth="1"/>
    <col min="3847" max="3847" width="12.42578125" style="219" customWidth="1"/>
    <col min="3848" max="3849" width="14.7109375" style="219" customWidth="1"/>
    <col min="3850" max="4096" width="11.42578125" style="219"/>
    <col min="4097" max="4097" width="8" style="219" customWidth="1"/>
    <col min="4098" max="4099" width="10.28515625" style="219" customWidth="1"/>
    <col min="4100" max="4100" width="13.28515625" style="219" customWidth="1"/>
    <col min="4101" max="4101" width="22" style="219" customWidth="1"/>
    <col min="4102" max="4102" width="22.5703125" style="219" customWidth="1"/>
    <col min="4103" max="4103" width="12.42578125" style="219" customWidth="1"/>
    <col min="4104" max="4105" width="14.7109375" style="219" customWidth="1"/>
    <col min="4106" max="4352" width="11.42578125" style="219"/>
    <col min="4353" max="4353" width="8" style="219" customWidth="1"/>
    <col min="4354" max="4355" width="10.28515625" style="219" customWidth="1"/>
    <col min="4356" max="4356" width="13.28515625" style="219" customWidth="1"/>
    <col min="4357" max="4357" width="22" style="219" customWidth="1"/>
    <col min="4358" max="4358" width="22.5703125" style="219" customWidth="1"/>
    <col min="4359" max="4359" width="12.42578125" style="219" customWidth="1"/>
    <col min="4360" max="4361" width="14.7109375" style="219" customWidth="1"/>
    <col min="4362" max="4608" width="11.42578125" style="219"/>
    <col min="4609" max="4609" width="8" style="219" customWidth="1"/>
    <col min="4610" max="4611" width="10.28515625" style="219" customWidth="1"/>
    <col min="4612" max="4612" width="13.28515625" style="219" customWidth="1"/>
    <col min="4613" max="4613" width="22" style="219" customWidth="1"/>
    <col min="4614" max="4614" width="22.5703125" style="219" customWidth="1"/>
    <col min="4615" max="4615" width="12.42578125" style="219" customWidth="1"/>
    <col min="4616" max="4617" width="14.7109375" style="219" customWidth="1"/>
    <col min="4618" max="4864" width="11.42578125" style="219"/>
    <col min="4865" max="4865" width="8" style="219" customWidth="1"/>
    <col min="4866" max="4867" width="10.28515625" style="219" customWidth="1"/>
    <col min="4868" max="4868" width="13.28515625" style="219" customWidth="1"/>
    <col min="4869" max="4869" width="22" style="219" customWidth="1"/>
    <col min="4870" max="4870" width="22.5703125" style="219" customWidth="1"/>
    <col min="4871" max="4871" width="12.42578125" style="219" customWidth="1"/>
    <col min="4872" max="4873" width="14.7109375" style="219" customWidth="1"/>
    <col min="4874" max="5120" width="11.42578125" style="219"/>
    <col min="5121" max="5121" width="8" style="219" customWidth="1"/>
    <col min="5122" max="5123" width="10.28515625" style="219" customWidth="1"/>
    <col min="5124" max="5124" width="13.28515625" style="219" customWidth="1"/>
    <col min="5125" max="5125" width="22" style="219" customWidth="1"/>
    <col min="5126" max="5126" width="22.5703125" style="219" customWidth="1"/>
    <col min="5127" max="5127" width="12.42578125" style="219" customWidth="1"/>
    <col min="5128" max="5129" width="14.7109375" style="219" customWidth="1"/>
    <col min="5130" max="5376" width="11.42578125" style="219"/>
    <col min="5377" max="5377" width="8" style="219" customWidth="1"/>
    <col min="5378" max="5379" width="10.28515625" style="219" customWidth="1"/>
    <col min="5380" max="5380" width="13.28515625" style="219" customWidth="1"/>
    <col min="5381" max="5381" width="22" style="219" customWidth="1"/>
    <col min="5382" max="5382" width="22.5703125" style="219" customWidth="1"/>
    <col min="5383" max="5383" width="12.42578125" style="219" customWidth="1"/>
    <col min="5384" max="5385" width="14.7109375" style="219" customWidth="1"/>
    <col min="5386" max="5632" width="11.42578125" style="219"/>
    <col min="5633" max="5633" width="8" style="219" customWidth="1"/>
    <col min="5634" max="5635" width="10.28515625" style="219" customWidth="1"/>
    <col min="5636" max="5636" width="13.28515625" style="219" customWidth="1"/>
    <col min="5637" max="5637" width="22" style="219" customWidth="1"/>
    <col min="5638" max="5638" width="22.5703125" style="219" customWidth="1"/>
    <col min="5639" max="5639" width="12.42578125" style="219" customWidth="1"/>
    <col min="5640" max="5641" width="14.7109375" style="219" customWidth="1"/>
    <col min="5642" max="5888" width="11.42578125" style="219"/>
    <col min="5889" max="5889" width="8" style="219" customWidth="1"/>
    <col min="5890" max="5891" width="10.28515625" style="219" customWidth="1"/>
    <col min="5892" max="5892" width="13.28515625" style="219" customWidth="1"/>
    <col min="5893" max="5893" width="22" style="219" customWidth="1"/>
    <col min="5894" max="5894" width="22.5703125" style="219" customWidth="1"/>
    <col min="5895" max="5895" width="12.42578125" style="219" customWidth="1"/>
    <col min="5896" max="5897" width="14.7109375" style="219" customWidth="1"/>
    <col min="5898" max="6144" width="11.42578125" style="219"/>
    <col min="6145" max="6145" width="8" style="219" customWidth="1"/>
    <col min="6146" max="6147" width="10.28515625" style="219" customWidth="1"/>
    <col min="6148" max="6148" width="13.28515625" style="219" customWidth="1"/>
    <col min="6149" max="6149" width="22" style="219" customWidth="1"/>
    <col min="6150" max="6150" width="22.5703125" style="219" customWidth="1"/>
    <col min="6151" max="6151" width="12.42578125" style="219" customWidth="1"/>
    <col min="6152" max="6153" width="14.7109375" style="219" customWidth="1"/>
    <col min="6154" max="6400" width="11.42578125" style="219"/>
    <col min="6401" max="6401" width="8" style="219" customWidth="1"/>
    <col min="6402" max="6403" width="10.28515625" style="219" customWidth="1"/>
    <col min="6404" max="6404" width="13.28515625" style="219" customWidth="1"/>
    <col min="6405" max="6405" width="22" style="219" customWidth="1"/>
    <col min="6406" max="6406" width="22.5703125" style="219" customWidth="1"/>
    <col min="6407" max="6407" width="12.42578125" style="219" customWidth="1"/>
    <col min="6408" max="6409" width="14.7109375" style="219" customWidth="1"/>
    <col min="6410" max="6656" width="11.42578125" style="219"/>
    <col min="6657" max="6657" width="8" style="219" customWidth="1"/>
    <col min="6658" max="6659" width="10.28515625" style="219" customWidth="1"/>
    <col min="6660" max="6660" width="13.28515625" style="219" customWidth="1"/>
    <col min="6661" max="6661" width="22" style="219" customWidth="1"/>
    <col min="6662" max="6662" width="22.5703125" style="219" customWidth="1"/>
    <col min="6663" max="6663" width="12.42578125" style="219" customWidth="1"/>
    <col min="6664" max="6665" width="14.7109375" style="219" customWidth="1"/>
    <col min="6666" max="6912" width="11.42578125" style="219"/>
    <col min="6913" max="6913" width="8" style="219" customWidth="1"/>
    <col min="6914" max="6915" width="10.28515625" style="219" customWidth="1"/>
    <col min="6916" max="6916" width="13.28515625" style="219" customWidth="1"/>
    <col min="6917" max="6917" width="22" style="219" customWidth="1"/>
    <col min="6918" max="6918" width="22.5703125" style="219" customWidth="1"/>
    <col min="6919" max="6919" width="12.42578125" style="219" customWidth="1"/>
    <col min="6920" max="6921" width="14.7109375" style="219" customWidth="1"/>
    <col min="6922" max="7168" width="11.42578125" style="219"/>
    <col min="7169" max="7169" width="8" style="219" customWidth="1"/>
    <col min="7170" max="7171" width="10.28515625" style="219" customWidth="1"/>
    <col min="7172" max="7172" width="13.28515625" style="219" customWidth="1"/>
    <col min="7173" max="7173" width="22" style="219" customWidth="1"/>
    <col min="7174" max="7174" width="22.5703125" style="219" customWidth="1"/>
    <col min="7175" max="7175" width="12.42578125" style="219" customWidth="1"/>
    <col min="7176" max="7177" width="14.7109375" style="219" customWidth="1"/>
    <col min="7178" max="7424" width="11.42578125" style="219"/>
    <col min="7425" max="7425" width="8" style="219" customWidth="1"/>
    <col min="7426" max="7427" width="10.28515625" style="219" customWidth="1"/>
    <col min="7428" max="7428" width="13.28515625" style="219" customWidth="1"/>
    <col min="7429" max="7429" width="22" style="219" customWidth="1"/>
    <col min="7430" max="7430" width="22.5703125" style="219" customWidth="1"/>
    <col min="7431" max="7431" width="12.42578125" style="219" customWidth="1"/>
    <col min="7432" max="7433" width="14.7109375" style="219" customWidth="1"/>
    <col min="7434" max="7680" width="11.42578125" style="219"/>
    <col min="7681" max="7681" width="8" style="219" customWidth="1"/>
    <col min="7682" max="7683" width="10.28515625" style="219" customWidth="1"/>
    <col min="7684" max="7684" width="13.28515625" style="219" customWidth="1"/>
    <col min="7685" max="7685" width="22" style="219" customWidth="1"/>
    <col min="7686" max="7686" width="22.5703125" style="219" customWidth="1"/>
    <col min="7687" max="7687" width="12.42578125" style="219" customWidth="1"/>
    <col min="7688" max="7689" width="14.7109375" style="219" customWidth="1"/>
    <col min="7690" max="7936" width="11.42578125" style="219"/>
    <col min="7937" max="7937" width="8" style="219" customWidth="1"/>
    <col min="7938" max="7939" width="10.28515625" style="219" customWidth="1"/>
    <col min="7940" max="7940" width="13.28515625" style="219" customWidth="1"/>
    <col min="7941" max="7941" width="22" style="219" customWidth="1"/>
    <col min="7942" max="7942" width="22.5703125" style="219" customWidth="1"/>
    <col min="7943" max="7943" width="12.42578125" style="219" customWidth="1"/>
    <col min="7944" max="7945" width="14.7109375" style="219" customWidth="1"/>
    <col min="7946" max="8192" width="11.42578125" style="219"/>
    <col min="8193" max="8193" width="8" style="219" customWidth="1"/>
    <col min="8194" max="8195" width="10.28515625" style="219" customWidth="1"/>
    <col min="8196" max="8196" width="13.28515625" style="219" customWidth="1"/>
    <col min="8197" max="8197" width="22" style="219" customWidth="1"/>
    <col min="8198" max="8198" width="22.5703125" style="219" customWidth="1"/>
    <col min="8199" max="8199" width="12.42578125" style="219" customWidth="1"/>
    <col min="8200" max="8201" width="14.7109375" style="219" customWidth="1"/>
    <col min="8202" max="8448" width="11.42578125" style="219"/>
    <col min="8449" max="8449" width="8" style="219" customWidth="1"/>
    <col min="8450" max="8451" width="10.28515625" style="219" customWidth="1"/>
    <col min="8452" max="8452" width="13.28515625" style="219" customWidth="1"/>
    <col min="8453" max="8453" width="22" style="219" customWidth="1"/>
    <col min="8454" max="8454" width="22.5703125" style="219" customWidth="1"/>
    <col min="8455" max="8455" width="12.42578125" style="219" customWidth="1"/>
    <col min="8456" max="8457" width="14.7109375" style="219" customWidth="1"/>
    <col min="8458" max="8704" width="11.42578125" style="219"/>
    <col min="8705" max="8705" width="8" style="219" customWidth="1"/>
    <col min="8706" max="8707" width="10.28515625" style="219" customWidth="1"/>
    <col min="8708" max="8708" width="13.28515625" style="219" customWidth="1"/>
    <col min="8709" max="8709" width="22" style="219" customWidth="1"/>
    <col min="8710" max="8710" width="22.5703125" style="219" customWidth="1"/>
    <col min="8711" max="8711" width="12.42578125" style="219" customWidth="1"/>
    <col min="8712" max="8713" width="14.7109375" style="219" customWidth="1"/>
    <col min="8714" max="8960" width="11.42578125" style="219"/>
    <col min="8961" max="8961" width="8" style="219" customWidth="1"/>
    <col min="8962" max="8963" width="10.28515625" style="219" customWidth="1"/>
    <col min="8964" max="8964" width="13.28515625" style="219" customWidth="1"/>
    <col min="8965" max="8965" width="22" style="219" customWidth="1"/>
    <col min="8966" max="8966" width="22.5703125" style="219" customWidth="1"/>
    <col min="8967" max="8967" width="12.42578125" style="219" customWidth="1"/>
    <col min="8968" max="8969" width="14.7109375" style="219" customWidth="1"/>
    <col min="8970" max="9216" width="11.42578125" style="219"/>
    <col min="9217" max="9217" width="8" style="219" customWidth="1"/>
    <col min="9218" max="9219" width="10.28515625" style="219" customWidth="1"/>
    <col min="9220" max="9220" width="13.28515625" style="219" customWidth="1"/>
    <col min="9221" max="9221" width="22" style="219" customWidth="1"/>
    <col min="9222" max="9222" width="22.5703125" style="219" customWidth="1"/>
    <col min="9223" max="9223" width="12.42578125" style="219" customWidth="1"/>
    <col min="9224" max="9225" width="14.7109375" style="219" customWidth="1"/>
    <col min="9226" max="9472" width="11.42578125" style="219"/>
    <col min="9473" max="9473" width="8" style="219" customWidth="1"/>
    <col min="9474" max="9475" width="10.28515625" style="219" customWidth="1"/>
    <col min="9476" max="9476" width="13.28515625" style="219" customWidth="1"/>
    <col min="9477" max="9477" width="22" style="219" customWidth="1"/>
    <col min="9478" max="9478" width="22.5703125" style="219" customWidth="1"/>
    <col min="9479" max="9479" width="12.42578125" style="219" customWidth="1"/>
    <col min="9480" max="9481" width="14.7109375" style="219" customWidth="1"/>
    <col min="9482" max="9728" width="11.42578125" style="219"/>
    <col min="9729" max="9729" width="8" style="219" customWidth="1"/>
    <col min="9730" max="9731" width="10.28515625" style="219" customWidth="1"/>
    <col min="9732" max="9732" width="13.28515625" style="219" customWidth="1"/>
    <col min="9733" max="9733" width="22" style="219" customWidth="1"/>
    <col min="9734" max="9734" width="22.5703125" style="219" customWidth="1"/>
    <col min="9735" max="9735" width="12.42578125" style="219" customWidth="1"/>
    <col min="9736" max="9737" width="14.7109375" style="219" customWidth="1"/>
    <col min="9738" max="9984" width="11.42578125" style="219"/>
    <col min="9985" max="9985" width="8" style="219" customWidth="1"/>
    <col min="9986" max="9987" width="10.28515625" style="219" customWidth="1"/>
    <col min="9988" max="9988" width="13.28515625" style="219" customWidth="1"/>
    <col min="9989" max="9989" width="22" style="219" customWidth="1"/>
    <col min="9990" max="9990" width="22.5703125" style="219" customWidth="1"/>
    <col min="9991" max="9991" width="12.42578125" style="219" customWidth="1"/>
    <col min="9992" max="9993" width="14.7109375" style="219" customWidth="1"/>
    <col min="9994" max="10240" width="11.42578125" style="219"/>
    <col min="10241" max="10241" width="8" style="219" customWidth="1"/>
    <col min="10242" max="10243" width="10.28515625" style="219" customWidth="1"/>
    <col min="10244" max="10244" width="13.28515625" style="219" customWidth="1"/>
    <col min="10245" max="10245" width="22" style="219" customWidth="1"/>
    <col min="10246" max="10246" width="22.5703125" style="219" customWidth="1"/>
    <col min="10247" max="10247" width="12.42578125" style="219" customWidth="1"/>
    <col min="10248" max="10249" width="14.7109375" style="219" customWidth="1"/>
    <col min="10250" max="10496" width="11.42578125" style="219"/>
    <col min="10497" max="10497" width="8" style="219" customWidth="1"/>
    <col min="10498" max="10499" width="10.28515625" style="219" customWidth="1"/>
    <col min="10500" max="10500" width="13.28515625" style="219" customWidth="1"/>
    <col min="10501" max="10501" width="22" style="219" customWidth="1"/>
    <col min="10502" max="10502" width="22.5703125" style="219" customWidth="1"/>
    <col min="10503" max="10503" width="12.42578125" style="219" customWidth="1"/>
    <col min="10504" max="10505" width="14.7109375" style="219" customWidth="1"/>
    <col min="10506" max="10752" width="11.42578125" style="219"/>
    <col min="10753" max="10753" width="8" style="219" customWidth="1"/>
    <col min="10754" max="10755" width="10.28515625" style="219" customWidth="1"/>
    <col min="10756" max="10756" width="13.28515625" style="219" customWidth="1"/>
    <col min="10757" max="10757" width="22" style="219" customWidth="1"/>
    <col min="10758" max="10758" width="22.5703125" style="219" customWidth="1"/>
    <col min="10759" max="10759" width="12.42578125" style="219" customWidth="1"/>
    <col min="10760" max="10761" width="14.7109375" style="219" customWidth="1"/>
    <col min="10762" max="11008" width="11.42578125" style="219"/>
    <col min="11009" max="11009" width="8" style="219" customWidth="1"/>
    <col min="11010" max="11011" width="10.28515625" style="219" customWidth="1"/>
    <col min="11012" max="11012" width="13.28515625" style="219" customWidth="1"/>
    <col min="11013" max="11013" width="22" style="219" customWidth="1"/>
    <col min="11014" max="11014" width="22.5703125" style="219" customWidth="1"/>
    <col min="11015" max="11015" width="12.42578125" style="219" customWidth="1"/>
    <col min="11016" max="11017" width="14.7109375" style="219" customWidth="1"/>
    <col min="11018" max="11264" width="11.42578125" style="219"/>
    <col min="11265" max="11265" width="8" style="219" customWidth="1"/>
    <col min="11266" max="11267" width="10.28515625" style="219" customWidth="1"/>
    <col min="11268" max="11268" width="13.28515625" style="219" customWidth="1"/>
    <col min="11269" max="11269" width="22" style="219" customWidth="1"/>
    <col min="11270" max="11270" width="22.5703125" style="219" customWidth="1"/>
    <col min="11271" max="11271" width="12.42578125" style="219" customWidth="1"/>
    <col min="11272" max="11273" width="14.7109375" style="219" customWidth="1"/>
    <col min="11274" max="11520" width="11.42578125" style="219"/>
    <col min="11521" max="11521" width="8" style="219" customWidth="1"/>
    <col min="11522" max="11523" width="10.28515625" style="219" customWidth="1"/>
    <col min="11524" max="11524" width="13.28515625" style="219" customWidth="1"/>
    <col min="11525" max="11525" width="22" style="219" customWidth="1"/>
    <col min="11526" max="11526" width="22.5703125" style="219" customWidth="1"/>
    <col min="11527" max="11527" width="12.42578125" style="219" customWidth="1"/>
    <col min="11528" max="11529" width="14.7109375" style="219" customWidth="1"/>
    <col min="11530" max="11776" width="11.42578125" style="219"/>
    <col min="11777" max="11777" width="8" style="219" customWidth="1"/>
    <col min="11778" max="11779" width="10.28515625" style="219" customWidth="1"/>
    <col min="11780" max="11780" width="13.28515625" style="219" customWidth="1"/>
    <col min="11781" max="11781" width="22" style="219" customWidth="1"/>
    <col min="11782" max="11782" width="22.5703125" style="219" customWidth="1"/>
    <col min="11783" max="11783" width="12.42578125" style="219" customWidth="1"/>
    <col min="11784" max="11785" width="14.7109375" style="219" customWidth="1"/>
    <col min="11786" max="12032" width="11.42578125" style="219"/>
    <col min="12033" max="12033" width="8" style="219" customWidth="1"/>
    <col min="12034" max="12035" width="10.28515625" style="219" customWidth="1"/>
    <col min="12036" max="12036" width="13.28515625" style="219" customWidth="1"/>
    <col min="12037" max="12037" width="22" style="219" customWidth="1"/>
    <col min="12038" max="12038" width="22.5703125" style="219" customWidth="1"/>
    <col min="12039" max="12039" width="12.42578125" style="219" customWidth="1"/>
    <col min="12040" max="12041" width="14.7109375" style="219" customWidth="1"/>
    <col min="12042" max="12288" width="11.42578125" style="219"/>
    <col min="12289" max="12289" width="8" style="219" customWidth="1"/>
    <col min="12290" max="12291" width="10.28515625" style="219" customWidth="1"/>
    <col min="12292" max="12292" width="13.28515625" style="219" customWidth="1"/>
    <col min="12293" max="12293" width="22" style="219" customWidth="1"/>
    <col min="12294" max="12294" width="22.5703125" style="219" customWidth="1"/>
    <col min="12295" max="12295" width="12.42578125" style="219" customWidth="1"/>
    <col min="12296" max="12297" width="14.7109375" style="219" customWidth="1"/>
    <col min="12298" max="12544" width="11.42578125" style="219"/>
    <col min="12545" max="12545" width="8" style="219" customWidth="1"/>
    <col min="12546" max="12547" width="10.28515625" style="219" customWidth="1"/>
    <col min="12548" max="12548" width="13.28515625" style="219" customWidth="1"/>
    <col min="12549" max="12549" width="22" style="219" customWidth="1"/>
    <col min="12550" max="12550" width="22.5703125" style="219" customWidth="1"/>
    <col min="12551" max="12551" width="12.42578125" style="219" customWidth="1"/>
    <col min="12552" max="12553" width="14.7109375" style="219" customWidth="1"/>
    <col min="12554" max="12800" width="11.42578125" style="219"/>
    <col min="12801" max="12801" width="8" style="219" customWidth="1"/>
    <col min="12802" max="12803" width="10.28515625" style="219" customWidth="1"/>
    <col min="12804" max="12804" width="13.28515625" style="219" customWidth="1"/>
    <col min="12805" max="12805" width="22" style="219" customWidth="1"/>
    <col min="12806" max="12806" width="22.5703125" style="219" customWidth="1"/>
    <col min="12807" max="12807" width="12.42578125" style="219" customWidth="1"/>
    <col min="12808" max="12809" width="14.7109375" style="219" customWidth="1"/>
    <col min="12810" max="13056" width="11.42578125" style="219"/>
    <col min="13057" max="13057" width="8" style="219" customWidth="1"/>
    <col min="13058" max="13059" width="10.28515625" style="219" customWidth="1"/>
    <col min="13060" max="13060" width="13.28515625" style="219" customWidth="1"/>
    <col min="13061" max="13061" width="22" style="219" customWidth="1"/>
    <col min="13062" max="13062" width="22.5703125" style="219" customWidth="1"/>
    <col min="13063" max="13063" width="12.42578125" style="219" customWidth="1"/>
    <col min="13064" max="13065" width="14.7109375" style="219" customWidth="1"/>
    <col min="13066" max="13312" width="11.42578125" style="219"/>
    <col min="13313" max="13313" width="8" style="219" customWidth="1"/>
    <col min="13314" max="13315" width="10.28515625" style="219" customWidth="1"/>
    <col min="13316" max="13316" width="13.28515625" style="219" customWidth="1"/>
    <col min="13317" max="13317" width="22" style="219" customWidth="1"/>
    <col min="13318" max="13318" width="22.5703125" style="219" customWidth="1"/>
    <col min="13319" max="13319" width="12.42578125" style="219" customWidth="1"/>
    <col min="13320" max="13321" width="14.7109375" style="219" customWidth="1"/>
    <col min="13322" max="13568" width="11.42578125" style="219"/>
    <col min="13569" max="13569" width="8" style="219" customWidth="1"/>
    <col min="13570" max="13571" width="10.28515625" style="219" customWidth="1"/>
    <col min="13572" max="13572" width="13.28515625" style="219" customWidth="1"/>
    <col min="13573" max="13573" width="22" style="219" customWidth="1"/>
    <col min="13574" max="13574" width="22.5703125" style="219" customWidth="1"/>
    <col min="13575" max="13575" width="12.42578125" style="219" customWidth="1"/>
    <col min="13576" max="13577" width="14.7109375" style="219" customWidth="1"/>
    <col min="13578" max="13824" width="11.42578125" style="219"/>
    <col min="13825" max="13825" width="8" style="219" customWidth="1"/>
    <col min="13826" max="13827" width="10.28515625" style="219" customWidth="1"/>
    <col min="13828" max="13828" width="13.28515625" style="219" customWidth="1"/>
    <col min="13829" max="13829" width="22" style="219" customWidth="1"/>
    <col min="13830" max="13830" width="22.5703125" style="219" customWidth="1"/>
    <col min="13831" max="13831" width="12.42578125" style="219" customWidth="1"/>
    <col min="13832" max="13833" width="14.7109375" style="219" customWidth="1"/>
    <col min="13834" max="14080" width="11.42578125" style="219"/>
    <col min="14081" max="14081" width="8" style="219" customWidth="1"/>
    <col min="14082" max="14083" width="10.28515625" style="219" customWidth="1"/>
    <col min="14084" max="14084" width="13.28515625" style="219" customWidth="1"/>
    <col min="14085" max="14085" width="22" style="219" customWidth="1"/>
    <col min="14086" max="14086" width="22.5703125" style="219" customWidth="1"/>
    <col min="14087" max="14087" width="12.42578125" style="219" customWidth="1"/>
    <col min="14088" max="14089" width="14.7109375" style="219" customWidth="1"/>
    <col min="14090" max="14336" width="11.42578125" style="219"/>
    <col min="14337" max="14337" width="8" style="219" customWidth="1"/>
    <col min="14338" max="14339" width="10.28515625" style="219" customWidth="1"/>
    <col min="14340" max="14340" width="13.28515625" style="219" customWidth="1"/>
    <col min="14341" max="14341" width="22" style="219" customWidth="1"/>
    <col min="14342" max="14342" width="22.5703125" style="219" customWidth="1"/>
    <col min="14343" max="14343" width="12.42578125" style="219" customWidth="1"/>
    <col min="14344" max="14345" width="14.7109375" style="219" customWidth="1"/>
    <col min="14346" max="14592" width="11.42578125" style="219"/>
    <col min="14593" max="14593" width="8" style="219" customWidth="1"/>
    <col min="14594" max="14595" width="10.28515625" style="219" customWidth="1"/>
    <col min="14596" max="14596" width="13.28515625" style="219" customWidth="1"/>
    <col min="14597" max="14597" width="22" style="219" customWidth="1"/>
    <col min="14598" max="14598" width="22.5703125" style="219" customWidth="1"/>
    <col min="14599" max="14599" width="12.42578125" style="219" customWidth="1"/>
    <col min="14600" max="14601" width="14.7109375" style="219" customWidth="1"/>
    <col min="14602" max="14848" width="11.42578125" style="219"/>
    <col min="14849" max="14849" width="8" style="219" customWidth="1"/>
    <col min="14850" max="14851" width="10.28515625" style="219" customWidth="1"/>
    <col min="14852" max="14852" width="13.28515625" style="219" customWidth="1"/>
    <col min="14853" max="14853" width="22" style="219" customWidth="1"/>
    <col min="14854" max="14854" width="22.5703125" style="219" customWidth="1"/>
    <col min="14855" max="14855" width="12.42578125" style="219" customWidth="1"/>
    <col min="14856" max="14857" width="14.7109375" style="219" customWidth="1"/>
    <col min="14858" max="15104" width="11.42578125" style="219"/>
    <col min="15105" max="15105" width="8" style="219" customWidth="1"/>
    <col min="15106" max="15107" width="10.28515625" style="219" customWidth="1"/>
    <col min="15108" max="15108" width="13.28515625" style="219" customWidth="1"/>
    <col min="15109" max="15109" width="22" style="219" customWidth="1"/>
    <col min="15110" max="15110" width="22.5703125" style="219" customWidth="1"/>
    <col min="15111" max="15111" width="12.42578125" style="219" customWidth="1"/>
    <col min="15112" max="15113" width="14.7109375" style="219" customWidth="1"/>
    <col min="15114" max="15360" width="11.42578125" style="219"/>
    <col min="15361" max="15361" width="8" style="219" customWidth="1"/>
    <col min="15362" max="15363" width="10.28515625" style="219" customWidth="1"/>
    <col min="15364" max="15364" width="13.28515625" style="219" customWidth="1"/>
    <col min="15365" max="15365" width="22" style="219" customWidth="1"/>
    <col min="15366" max="15366" width="22.5703125" style="219" customWidth="1"/>
    <col min="15367" max="15367" width="12.42578125" style="219" customWidth="1"/>
    <col min="15368" max="15369" width="14.7109375" style="219" customWidth="1"/>
    <col min="15370" max="15616" width="11.42578125" style="219"/>
    <col min="15617" max="15617" width="8" style="219" customWidth="1"/>
    <col min="15618" max="15619" width="10.28515625" style="219" customWidth="1"/>
    <col min="15620" max="15620" width="13.28515625" style="219" customWidth="1"/>
    <col min="15621" max="15621" width="22" style="219" customWidth="1"/>
    <col min="15622" max="15622" width="22.5703125" style="219" customWidth="1"/>
    <col min="15623" max="15623" width="12.42578125" style="219" customWidth="1"/>
    <col min="15624" max="15625" width="14.7109375" style="219" customWidth="1"/>
    <col min="15626" max="15872" width="11.42578125" style="219"/>
    <col min="15873" max="15873" width="8" style="219" customWidth="1"/>
    <col min="15874" max="15875" width="10.28515625" style="219" customWidth="1"/>
    <col min="15876" max="15876" width="13.28515625" style="219" customWidth="1"/>
    <col min="15877" max="15877" width="22" style="219" customWidth="1"/>
    <col min="15878" max="15878" width="22.5703125" style="219" customWidth="1"/>
    <col min="15879" max="15879" width="12.42578125" style="219" customWidth="1"/>
    <col min="15880" max="15881" width="14.7109375" style="219" customWidth="1"/>
    <col min="15882" max="16128" width="11.42578125" style="219"/>
    <col min="16129" max="16129" width="8" style="219" customWidth="1"/>
    <col min="16130" max="16131" width="10.28515625" style="219" customWidth="1"/>
    <col min="16132" max="16132" width="13.28515625" style="219" customWidth="1"/>
    <col min="16133" max="16133" width="22" style="219" customWidth="1"/>
    <col min="16134" max="16134" width="22.5703125" style="219" customWidth="1"/>
    <col min="16135" max="16135" width="12.42578125" style="219" customWidth="1"/>
    <col min="16136" max="16137" width="14.7109375" style="219" customWidth="1"/>
    <col min="16138" max="16384" width="11.42578125" style="219"/>
  </cols>
  <sheetData>
    <row r="1" spans="1:16" ht="15.75" x14ac:dyDescent="0.2">
      <c r="A1" s="215"/>
      <c r="B1" s="216"/>
      <c r="C1" s="217"/>
      <c r="D1" s="217"/>
      <c r="E1" s="217"/>
      <c r="F1" s="218"/>
    </row>
    <row r="2" spans="1:16" ht="15.75" x14ac:dyDescent="0.2">
      <c r="A2" s="215"/>
      <c r="B2" s="216"/>
      <c r="C2" s="217"/>
      <c r="D2" s="217"/>
      <c r="E2" s="217"/>
      <c r="F2" s="218"/>
    </row>
    <row r="3" spans="1:16" ht="15.75" x14ac:dyDescent="0.2">
      <c r="A3" s="215"/>
      <c r="B3" s="216"/>
      <c r="C3" s="217"/>
      <c r="D3" s="217"/>
      <c r="E3" s="217"/>
      <c r="F3" s="218"/>
    </row>
    <row r="4" spans="1:16" x14ac:dyDescent="0.2">
      <c r="B4" s="220"/>
      <c r="F4" s="218"/>
    </row>
    <row r="5" spans="1:16" ht="13.5" thickBot="1" x14ac:dyDescent="0.25">
      <c r="B5" s="220"/>
      <c r="F5" s="218"/>
    </row>
    <row r="6" spans="1:16" ht="13.5" customHeight="1" thickBot="1" x14ac:dyDescent="0.25">
      <c r="A6" s="1528" t="s">
        <v>209</v>
      </c>
      <c r="B6" s="1529"/>
      <c r="C6" s="1529"/>
      <c r="D6" s="1529"/>
      <c r="E6" s="1529"/>
      <c r="F6" s="1529"/>
      <c r="G6" s="1529"/>
      <c r="H6" s="1529"/>
      <c r="I6" s="1530"/>
    </row>
    <row r="7" spans="1:16" ht="13.5" customHeight="1" x14ac:dyDescent="0.2"/>
    <row r="8" spans="1:16" ht="13.5" customHeight="1" thickBot="1" x14ac:dyDescent="0.25">
      <c r="A8" s="221"/>
      <c r="B8" s="221"/>
      <c r="C8" s="221"/>
      <c r="D8" s="221"/>
      <c r="E8" s="221"/>
      <c r="F8" s="221"/>
      <c r="G8" s="221"/>
      <c r="H8" s="221"/>
      <c r="I8" s="221"/>
    </row>
    <row r="9" spans="1:16" ht="12.75" customHeight="1" thickBot="1" x14ac:dyDescent="0.25">
      <c r="A9" s="222" t="s">
        <v>74</v>
      </c>
      <c r="B9" s="388" t="str">
        <f>'IDENTIFICACIÓN DEL PROYECTO'!$D$27</f>
        <v>COLEGAS - CONFEDERACIÓN LGTB ESPAÑOLA</v>
      </c>
      <c r="C9" s="224"/>
      <c r="D9" s="224"/>
      <c r="E9" s="223"/>
      <c r="F9" s="225" t="s">
        <v>195</v>
      </c>
      <c r="G9" s="529" t="str">
        <f>'IDENTIFICACIÓN DEL PROYECTO'!$D$10</f>
        <v>3 de junio de 2015</v>
      </c>
      <c r="H9" s="525" t="s">
        <v>703</v>
      </c>
      <c r="I9" s="534" t="str">
        <f>'IDENTIFICACIÓN DEL PROYECTO'!$D$9</f>
        <v>133/2015</v>
      </c>
    </row>
    <row r="10" spans="1:16" x14ac:dyDescent="0.2">
      <c r="A10" s="226" t="s">
        <v>75</v>
      </c>
      <c r="B10" s="389" t="str">
        <f>'IDENTIFICACIÓN DEL PROYECTO'!$D$11</f>
        <v>ACOGE LGTB 2016</v>
      </c>
      <c r="C10" s="228"/>
      <c r="D10" s="228"/>
      <c r="E10" s="227"/>
      <c r="F10" s="229" t="s">
        <v>196</v>
      </c>
      <c r="G10" s="230" t="s">
        <v>251</v>
      </c>
      <c r="H10" s="228"/>
      <c r="I10" s="526"/>
    </row>
    <row r="11" spans="1:16" ht="13.5" customHeight="1" thickBot="1" x14ac:dyDescent="0.25">
      <c r="A11" s="232" t="s">
        <v>197</v>
      </c>
      <c r="B11" s="233"/>
      <c r="C11" s="234"/>
      <c r="D11" s="524" t="str">
        <f>'IDENTIFICACIÓN DEL PROYECTO'!$D$14</f>
        <v>Madrid, Málaga; Almería; Toledo &amp; Madrid</v>
      </c>
      <c r="E11" s="233"/>
      <c r="F11" s="235" t="s">
        <v>198</v>
      </c>
      <c r="G11" s="387">
        <v>2016</v>
      </c>
      <c r="H11" s="234"/>
      <c r="I11" s="237"/>
    </row>
    <row r="12" spans="1:16" ht="13.5" thickBot="1" x14ac:dyDescent="0.25">
      <c r="I12" s="435">
        <f>I26</f>
        <v>0</v>
      </c>
      <c r="J12" s="288">
        <f>J26</f>
        <v>0</v>
      </c>
      <c r="K12" s="289">
        <f>K26</f>
        <v>0</v>
      </c>
      <c r="L12" s="289">
        <f>L26</f>
        <v>0</v>
      </c>
      <c r="M12" s="286"/>
      <c r="N12" s="289">
        <f>N26</f>
        <v>0</v>
      </c>
      <c r="O12" s="289">
        <f>O26</f>
        <v>0</v>
      </c>
      <c r="P12" s="290"/>
    </row>
    <row r="13" spans="1:16" ht="25.5" customHeight="1" thickBot="1" x14ac:dyDescent="0.25">
      <c r="A13" s="1531" t="s">
        <v>199</v>
      </c>
      <c r="B13" s="1534" t="s">
        <v>210</v>
      </c>
      <c r="C13" s="1537" t="s">
        <v>211</v>
      </c>
      <c r="D13" s="1534" t="s">
        <v>212</v>
      </c>
      <c r="E13" s="1534" t="s">
        <v>213</v>
      </c>
      <c r="F13" s="1537" t="s">
        <v>204</v>
      </c>
      <c r="G13" s="1537" t="s">
        <v>214</v>
      </c>
      <c r="H13" s="1523" t="s">
        <v>206</v>
      </c>
      <c r="I13" s="1523" t="s">
        <v>207</v>
      </c>
      <c r="J13" s="1520" t="s">
        <v>753</v>
      </c>
      <c r="K13" s="1520"/>
      <c r="L13" s="1520"/>
      <c r="M13" s="1543" t="s">
        <v>247</v>
      </c>
      <c r="N13" s="1519" t="s">
        <v>248</v>
      </c>
      <c r="O13" s="1519"/>
      <c r="P13" s="1540" t="s">
        <v>247</v>
      </c>
    </row>
    <row r="14" spans="1:16" ht="9.75" customHeight="1" thickBot="1" x14ac:dyDescent="0.25">
      <c r="A14" s="1532"/>
      <c r="B14" s="1535"/>
      <c r="C14" s="1538"/>
      <c r="D14" s="1535"/>
      <c r="E14" s="1535"/>
      <c r="F14" s="1538"/>
      <c r="G14" s="1538"/>
      <c r="H14" s="1524"/>
      <c r="I14" s="1524"/>
      <c r="J14" s="1520"/>
      <c r="K14" s="1520"/>
      <c r="L14" s="1520"/>
      <c r="M14" s="1544"/>
      <c r="N14" s="1516" t="s">
        <v>245</v>
      </c>
      <c r="O14" s="1516" t="s">
        <v>252</v>
      </c>
      <c r="P14" s="1541"/>
    </row>
    <row r="15" spans="1:16" ht="29.25" customHeight="1" thickBot="1" x14ac:dyDescent="0.25">
      <c r="A15" s="1533"/>
      <c r="B15" s="1536"/>
      <c r="C15" s="1539"/>
      <c r="D15" s="1536"/>
      <c r="E15" s="1536"/>
      <c r="F15" s="1539"/>
      <c r="G15" s="1539"/>
      <c r="H15" s="1525"/>
      <c r="I15" s="1525"/>
      <c r="J15" s="634" t="s">
        <v>51</v>
      </c>
      <c r="K15" s="635" t="s">
        <v>249</v>
      </c>
      <c r="L15" s="635" t="s">
        <v>250</v>
      </c>
      <c r="M15" s="1545"/>
      <c r="N15" s="1516"/>
      <c r="O15" s="1516"/>
      <c r="P15" s="1542"/>
    </row>
    <row r="16" spans="1:16" x14ac:dyDescent="0.2">
      <c r="A16" s="238"/>
      <c r="B16" s="239"/>
      <c r="C16" s="238"/>
      <c r="D16" s="238"/>
      <c r="E16" s="238"/>
      <c r="F16" s="238"/>
      <c r="G16" s="240">
        <v>0</v>
      </c>
      <c r="H16" s="241">
        <v>1</v>
      </c>
      <c r="I16" s="242">
        <f>H16*G16</f>
        <v>0</v>
      </c>
      <c r="J16" s="632"/>
      <c r="K16" s="633"/>
      <c r="L16" s="633"/>
      <c r="M16" s="271"/>
      <c r="N16" s="595"/>
      <c r="O16" s="595"/>
      <c r="P16" s="271"/>
    </row>
    <row r="17" spans="1:16" x14ac:dyDescent="0.2">
      <c r="A17" s="243"/>
      <c r="B17" s="243"/>
      <c r="C17" s="243"/>
      <c r="D17" s="243"/>
      <c r="E17" s="243"/>
      <c r="F17" s="243"/>
      <c r="G17" s="240">
        <v>0</v>
      </c>
      <c r="H17" s="241"/>
      <c r="I17" s="242">
        <f t="shared" ref="I17:I25" si="0">H17*G17</f>
        <v>0</v>
      </c>
      <c r="J17" s="266"/>
      <c r="K17" s="270"/>
      <c r="L17" s="270"/>
      <c r="M17" s="271"/>
      <c r="N17" s="268"/>
      <c r="O17" s="268"/>
      <c r="P17" s="271"/>
    </row>
    <row r="18" spans="1:16" ht="12.75" customHeight="1" x14ac:dyDescent="0.2">
      <c r="A18" s="243"/>
      <c r="B18" s="243"/>
      <c r="C18" s="243"/>
      <c r="D18" s="243"/>
      <c r="E18" s="243"/>
      <c r="F18" s="243"/>
      <c r="G18" s="240">
        <v>0</v>
      </c>
      <c r="H18" s="241"/>
      <c r="I18" s="242">
        <f t="shared" si="0"/>
        <v>0</v>
      </c>
      <c r="J18" s="266"/>
      <c r="K18" s="270"/>
      <c r="L18" s="270"/>
      <c r="M18" s="271"/>
      <c r="N18" s="268"/>
      <c r="O18" s="268"/>
      <c r="P18" s="271"/>
    </row>
    <row r="19" spans="1:16" x14ac:dyDescent="0.2">
      <c r="A19" s="243"/>
      <c r="B19" s="243"/>
      <c r="C19" s="243"/>
      <c r="D19" s="243"/>
      <c r="E19" s="243"/>
      <c r="F19" s="243"/>
      <c r="G19" s="240">
        <v>0</v>
      </c>
      <c r="H19" s="241"/>
      <c r="I19" s="242">
        <f>H19*G19</f>
        <v>0</v>
      </c>
      <c r="J19" s="266"/>
      <c r="K19" s="270"/>
      <c r="L19" s="270"/>
      <c r="M19" s="271"/>
      <c r="N19" s="268"/>
      <c r="O19" s="268"/>
      <c r="P19" s="271"/>
    </row>
    <row r="20" spans="1:16" x14ac:dyDescent="0.2">
      <c r="A20" s="243"/>
      <c r="B20" s="243"/>
      <c r="C20" s="243"/>
      <c r="D20" s="243"/>
      <c r="E20" s="243"/>
      <c r="F20" s="243"/>
      <c r="G20" s="240">
        <v>0</v>
      </c>
      <c r="H20" s="241"/>
      <c r="I20" s="242">
        <f t="shared" si="0"/>
        <v>0</v>
      </c>
      <c r="J20" s="266"/>
      <c r="K20" s="270"/>
      <c r="L20" s="270"/>
      <c r="M20" s="271"/>
      <c r="N20" s="268"/>
      <c r="O20" s="268"/>
      <c r="P20" s="271"/>
    </row>
    <row r="21" spans="1:16" x14ac:dyDescent="0.2">
      <c r="A21" s="243"/>
      <c r="B21" s="243"/>
      <c r="C21" s="243"/>
      <c r="D21" s="243"/>
      <c r="E21" s="243"/>
      <c r="F21" s="243"/>
      <c r="G21" s="240">
        <v>0</v>
      </c>
      <c r="H21" s="241"/>
      <c r="I21" s="242">
        <f>H21*G21</f>
        <v>0</v>
      </c>
      <c r="J21" s="266"/>
      <c r="K21" s="267"/>
      <c r="L21" s="267"/>
      <c r="M21" s="269"/>
      <c r="N21" s="268"/>
      <c r="O21" s="268"/>
      <c r="P21" s="269"/>
    </row>
    <row r="22" spans="1:16" x14ac:dyDescent="0.2">
      <c r="A22" s="243"/>
      <c r="B22" s="243"/>
      <c r="C22" s="243"/>
      <c r="D22" s="243"/>
      <c r="E22" s="243"/>
      <c r="F22" s="243"/>
      <c r="G22" s="240">
        <v>0</v>
      </c>
      <c r="H22" s="241"/>
      <c r="I22" s="242">
        <f t="shared" si="0"/>
        <v>0</v>
      </c>
      <c r="J22" s="266"/>
      <c r="K22" s="270"/>
      <c r="L22" s="270"/>
      <c r="M22" s="271"/>
      <c r="N22" s="268"/>
      <c r="O22" s="268"/>
      <c r="P22" s="271"/>
    </row>
    <row r="23" spans="1:16" x14ac:dyDescent="0.2">
      <c r="A23" s="243"/>
      <c r="B23" s="243"/>
      <c r="C23" s="243"/>
      <c r="D23" s="243"/>
      <c r="E23" s="243"/>
      <c r="F23" s="243"/>
      <c r="G23" s="240">
        <v>0</v>
      </c>
      <c r="H23" s="241"/>
      <c r="I23" s="242">
        <f t="shared" si="0"/>
        <v>0</v>
      </c>
      <c r="J23" s="266"/>
      <c r="K23" s="270"/>
      <c r="L23" s="270"/>
      <c r="M23" s="271"/>
      <c r="N23" s="268"/>
      <c r="O23" s="268"/>
      <c r="P23" s="271"/>
    </row>
    <row r="24" spans="1:16" x14ac:dyDescent="0.2">
      <c r="A24" s="243"/>
      <c r="B24" s="243"/>
      <c r="C24" s="243"/>
      <c r="D24" s="243"/>
      <c r="E24" s="243"/>
      <c r="F24" s="243"/>
      <c r="G24" s="240">
        <v>0</v>
      </c>
      <c r="H24" s="241"/>
      <c r="I24" s="242">
        <f t="shared" si="0"/>
        <v>0</v>
      </c>
      <c r="J24" s="266"/>
      <c r="K24" s="270"/>
      <c r="L24" s="270"/>
      <c r="M24" s="271"/>
      <c r="N24" s="268"/>
      <c r="O24" s="268"/>
      <c r="P24" s="271"/>
    </row>
    <row r="25" spans="1:16" ht="13.5" thickBot="1" x14ac:dyDescent="0.25">
      <c r="A25" s="244"/>
      <c r="B25" s="244"/>
      <c r="C25" s="244"/>
      <c r="D25" s="244"/>
      <c r="E25" s="244"/>
      <c r="F25" s="244"/>
      <c r="G25" s="240">
        <v>0</v>
      </c>
      <c r="H25" s="245"/>
      <c r="I25" s="242">
        <f t="shared" si="0"/>
        <v>0</v>
      </c>
      <c r="J25" s="266"/>
      <c r="K25" s="270"/>
      <c r="L25" s="270"/>
      <c r="M25" s="271"/>
      <c r="N25" s="268"/>
      <c r="O25" s="268"/>
      <c r="P25" s="271"/>
    </row>
    <row r="26" spans="1:16" ht="13.5" customHeight="1" thickBot="1" x14ac:dyDescent="0.25">
      <c r="A26" s="1526" t="s">
        <v>134</v>
      </c>
      <c r="B26" s="1527"/>
      <c r="C26" s="1527"/>
      <c r="D26" s="1527"/>
      <c r="E26" s="1527"/>
      <c r="F26" s="1527"/>
      <c r="G26" s="246">
        <f>SUM(G16:G25)</f>
        <v>0</v>
      </c>
      <c r="H26" s="247"/>
      <c r="I26" s="248">
        <f>SUM(I16:I25)</f>
        <v>0</v>
      </c>
      <c r="J26" s="274">
        <f t="shared" ref="J26:L26" si="1">SUM(J16:J25)</f>
        <v>0</v>
      </c>
      <c r="K26" s="320">
        <f t="shared" si="1"/>
        <v>0</v>
      </c>
      <c r="L26" s="320">
        <f t="shared" si="1"/>
        <v>0</v>
      </c>
      <c r="M26" s="271"/>
      <c r="N26" s="291">
        <f>SUM(N16:N25)</f>
        <v>0</v>
      </c>
      <c r="O26" s="291">
        <f>SUM(O16:O25)</f>
        <v>0</v>
      </c>
      <c r="P26" s="271"/>
    </row>
    <row r="27" spans="1:16" x14ac:dyDescent="0.2">
      <c r="J27" s="273"/>
      <c r="K27" s="273"/>
      <c r="L27" s="273"/>
    </row>
    <row r="28" spans="1:16" ht="15" x14ac:dyDescent="0.25">
      <c r="A28" s="250" t="s">
        <v>215</v>
      </c>
    </row>
    <row r="29" spans="1:16" x14ac:dyDescent="0.2">
      <c r="A29" s="250"/>
    </row>
    <row r="30" spans="1:16" x14ac:dyDescent="0.2">
      <c r="A30" s="250"/>
    </row>
    <row r="31" spans="1:16" x14ac:dyDescent="0.2">
      <c r="A31" s="1546"/>
      <c r="B31" s="1547"/>
      <c r="C31" s="1547"/>
      <c r="D31" s="1547"/>
      <c r="E31" s="1547"/>
      <c r="F31" s="1547"/>
      <c r="G31" s="1547"/>
      <c r="H31" s="1547"/>
      <c r="I31" s="251"/>
    </row>
    <row r="32" spans="1:16" x14ac:dyDescent="0.2">
      <c r="A32" s="1547"/>
      <c r="B32" s="1547"/>
      <c r="C32" s="1547"/>
      <c r="D32" s="1547"/>
      <c r="E32" s="1547"/>
      <c r="F32" s="1547"/>
      <c r="G32" s="1547"/>
      <c r="H32" s="1547"/>
      <c r="I32" s="251"/>
    </row>
  </sheetData>
  <protectedRanges>
    <protectedRange sqref="A9:A10 B10:B11 E10:E11" name="Rango1_1_1"/>
    <protectedRange sqref="G11" name="Rango1_1_1_1"/>
    <protectedRange sqref="G10" name="Rango1_1_1_3"/>
  </protectedRanges>
  <customSheetViews>
    <customSheetView guid="{9C380C17-03EC-4E5F-8AD9-EACCFB57B8A0}" showPageBreaks="1" printArea="1">
      <selection activeCell="D11" sqref="D11"/>
      <pageMargins left="0.39370078740157483" right="0.47244094488188981" top="0.19685039370078741" bottom="0.19685039370078741" header="0" footer="0"/>
      <printOptions horizontalCentered="1" verticalCentered="1"/>
      <pageSetup paperSize="9" scale="95" orientation="landscape" r:id="rId1"/>
      <headerFooter alignWithMargins="0"/>
    </customSheetView>
    <customSheetView guid="{132C0E2A-F187-4159-BF1E-3BD10748237C}">
      <selection activeCell="D11" sqref="D11"/>
      <pageMargins left="0.39370078740157483" right="0.47244094488188981" top="0.19685039370078741" bottom="0.19685039370078741" header="0" footer="0"/>
      <printOptions horizontalCentered="1" verticalCentered="1"/>
      <pageSetup paperSize="9" scale="95" orientation="landscape" r:id="rId2"/>
      <headerFooter alignWithMargins="0"/>
    </customSheetView>
  </customSheetViews>
  <mergeCells count="18">
    <mergeCell ref="A26:F26"/>
    <mergeCell ref="A31:H32"/>
    <mergeCell ref="A6:I6"/>
    <mergeCell ref="A13:A15"/>
    <mergeCell ref="B13:B15"/>
    <mergeCell ref="C13:C15"/>
    <mergeCell ref="D13:D15"/>
    <mergeCell ref="E13:E15"/>
    <mergeCell ref="F13:F15"/>
    <mergeCell ref="G13:G15"/>
    <mergeCell ref="H13:H15"/>
    <mergeCell ref="N14:N15"/>
    <mergeCell ref="N13:O13"/>
    <mergeCell ref="O14:O15"/>
    <mergeCell ref="P13:P15"/>
    <mergeCell ref="I13:I15"/>
    <mergeCell ref="J13:L14"/>
    <mergeCell ref="M13:M15"/>
  </mergeCells>
  <printOptions horizontalCentered="1" verticalCentered="1"/>
  <pageMargins left="0.39370078740157483" right="0.47244094488188981" top="0.19685039370078741" bottom="0.19685039370078741" header="0" footer="0"/>
  <pageSetup paperSize="9" scale="95" orientation="landscape" r:id="rId3"/>
  <headerFooter alignWithMargins="0"/>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32"/>
  <sheetViews>
    <sheetView zoomScaleNormal="100" zoomScaleSheetLayoutView="100" workbookViewId="0">
      <selection activeCell="I12" sqref="I12"/>
    </sheetView>
  </sheetViews>
  <sheetFormatPr baseColWidth="10" defaultRowHeight="12.75" x14ac:dyDescent="0.2"/>
  <cols>
    <col min="1" max="1" width="8.140625" style="219" customWidth="1"/>
    <col min="2" max="3" width="10.28515625" style="219" customWidth="1"/>
    <col min="4" max="4" width="13.28515625" style="219" customWidth="1"/>
    <col min="5" max="5" width="22" style="219" customWidth="1"/>
    <col min="6" max="6" width="22.28515625" style="219" customWidth="1"/>
    <col min="7" max="7" width="18.85546875" style="219" customWidth="1"/>
    <col min="8" max="8" width="14.7109375" style="219" customWidth="1"/>
    <col min="9" max="9" width="16.42578125" style="219" customWidth="1"/>
    <col min="10" max="10" width="16" style="219" customWidth="1"/>
    <col min="11" max="11" width="17.140625" style="219" customWidth="1"/>
    <col min="12" max="12" width="14.5703125" style="219" customWidth="1"/>
    <col min="13" max="13" width="17.7109375" style="219" customWidth="1"/>
    <col min="14" max="14" width="15.7109375" style="219" customWidth="1"/>
    <col min="15" max="15" width="16.28515625" style="219" customWidth="1"/>
    <col min="16" max="16" width="23.28515625" style="219" customWidth="1"/>
    <col min="17" max="256" width="11.42578125" style="219"/>
    <col min="257" max="257" width="8.140625" style="219" customWidth="1"/>
    <col min="258" max="259" width="10.28515625" style="219" customWidth="1"/>
    <col min="260" max="260" width="13.28515625" style="219" customWidth="1"/>
    <col min="261" max="261" width="22" style="219" customWidth="1"/>
    <col min="262" max="262" width="22.28515625" style="219" customWidth="1"/>
    <col min="263" max="263" width="12.42578125" style="219" customWidth="1"/>
    <col min="264" max="264" width="14.7109375" style="219" customWidth="1"/>
    <col min="265" max="265" width="16.42578125" style="219" customWidth="1"/>
    <col min="266" max="512" width="11.42578125" style="219"/>
    <col min="513" max="513" width="8.140625" style="219" customWidth="1"/>
    <col min="514" max="515" width="10.28515625" style="219" customWidth="1"/>
    <col min="516" max="516" width="13.28515625" style="219" customWidth="1"/>
    <col min="517" max="517" width="22" style="219" customWidth="1"/>
    <col min="518" max="518" width="22.28515625" style="219" customWidth="1"/>
    <col min="519" max="519" width="12.42578125" style="219" customWidth="1"/>
    <col min="520" max="520" width="14.7109375" style="219" customWidth="1"/>
    <col min="521" max="521" width="16.42578125" style="219" customWidth="1"/>
    <col min="522" max="768" width="11.42578125" style="219"/>
    <col min="769" max="769" width="8.140625" style="219" customWidth="1"/>
    <col min="770" max="771" width="10.28515625" style="219" customWidth="1"/>
    <col min="772" max="772" width="13.28515625" style="219" customWidth="1"/>
    <col min="773" max="773" width="22" style="219" customWidth="1"/>
    <col min="774" max="774" width="22.28515625" style="219" customWidth="1"/>
    <col min="775" max="775" width="12.42578125" style="219" customWidth="1"/>
    <col min="776" max="776" width="14.7109375" style="219" customWidth="1"/>
    <col min="777" max="777" width="16.42578125" style="219" customWidth="1"/>
    <col min="778" max="1024" width="11.42578125" style="219"/>
    <col min="1025" max="1025" width="8.140625" style="219" customWidth="1"/>
    <col min="1026" max="1027" width="10.28515625" style="219" customWidth="1"/>
    <col min="1028" max="1028" width="13.28515625" style="219" customWidth="1"/>
    <col min="1029" max="1029" width="22" style="219" customWidth="1"/>
    <col min="1030" max="1030" width="22.28515625" style="219" customWidth="1"/>
    <col min="1031" max="1031" width="12.42578125" style="219" customWidth="1"/>
    <col min="1032" max="1032" width="14.7109375" style="219" customWidth="1"/>
    <col min="1033" max="1033" width="16.42578125" style="219" customWidth="1"/>
    <col min="1034" max="1280" width="11.42578125" style="219"/>
    <col min="1281" max="1281" width="8.140625" style="219" customWidth="1"/>
    <col min="1282" max="1283" width="10.28515625" style="219" customWidth="1"/>
    <col min="1284" max="1284" width="13.28515625" style="219" customWidth="1"/>
    <col min="1285" max="1285" width="22" style="219" customWidth="1"/>
    <col min="1286" max="1286" width="22.28515625" style="219" customWidth="1"/>
    <col min="1287" max="1287" width="12.42578125" style="219" customWidth="1"/>
    <col min="1288" max="1288" width="14.7109375" style="219" customWidth="1"/>
    <col min="1289" max="1289" width="16.42578125" style="219" customWidth="1"/>
    <col min="1290" max="1536" width="11.42578125" style="219"/>
    <col min="1537" max="1537" width="8.140625" style="219" customWidth="1"/>
    <col min="1538" max="1539" width="10.28515625" style="219" customWidth="1"/>
    <col min="1540" max="1540" width="13.28515625" style="219" customWidth="1"/>
    <col min="1541" max="1541" width="22" style="219" customWidth="1"/>
    <col min="1542" max="1542" width="22.28515625" style="219" customWidth="1"/>
    <col min="1543" max="1543" width="12.42578125" style="219" customWidth="1"/>
    <col min="1544" max="1544" width="14.7109375" style="219" customWidth="1"/>
    <col min="1545" max="1545" width="16.42578125" style="219" customWidth="1"/>
    <col min="1546" max="1792" width="11.42578125" style="219"/>
    <col min="1793" max="1793" width="8.140625" style="219" customWidth="1"/>
    <col min="1794" max="1795" width="10.28515625" style="219" customWidth="1"/>
    <col min="1796" max="1796" width="13.28515625" style="219" customWidth="1"/>
    <col min="1797" max="1797" width="22" style="219" customWidth="1"/>
    <col min="1798" max="1798" width="22.28515625" style="219" customWidth="1"/>
    <col min="1799" max="1799" width="12.42578125" style="219" customWidth="1"/>
    <col min="1800" max="1800" width="14.7109375" style="219" customWidth="1"/>
    <col min="1801" max="1801" width="16.42578125" style="219" customWidth="1"/>
    <col min="1802" max="2048" width="11.42578125" style="219"/>
    <col min="2049" max="2049" width="8.140625" style="219" customWidth="1"/>
    <col min="2050" max="2051" width="10.28515625" style="219" customWidth="1"/>
    <col min="2052" max="2052" width="13.28515625" style="219" customWidth="1"/>
    <col min="2053" max="2053" width="22" style="219" customWidth="1"/>
    <col min="2054" max="2054" width="22.28515625" style="219" customWidth="1"/>
    <col min="2055" max="2055" width="12.42578125" style="219" customWidth="1"/>
    <col min="2056" max="2056" width="14.7109375" style="219" customWidth="1"/>
    <col min="2057" max="2057" width="16.42578125" style="219" customWidth="1"/>
    <col min="2058" max="2304" width="11.42578125" style="219"/>
    <col min="2305" max="2305" width="8.140625" style="219" customWidth="1"/>
    <col min="2306" max="2307" width="10.28515625" style="219" customWidth="1"/>
    <col min="2308" max="2308" width="13.28515625" style="219" customWidth="1"/>
    <col min="2309" max="2309" width="22" style="219" customWidth="1"/>
    <col min="2310" max="2310" width="22.28515625" style="219" customWidth="1"/>
    <col min="2311" max="2311" width="12.42578125" style="219" customWidth="1"/>
    <col min="2312" max="2312" width="14.7109375" style="219" customWidth="1"/>
    <col min="2313" max="2313" width="16.42578125" style="219" customWidth="1"/>
    <col min="2314" max="2560" width="11.42578125" style="219"/>
    <col min="2561" max="2561" width="8.140625" style="219" customWidth="1"/>
    <col min="2562" max="2563" width="10.28515625" style="219" customWidth="1"/>
    <col min="2564" max="2564" width="13.28515625" style="219" customWidth="1"/>
    <col min="2565" max="2565" width="22" style="219" customWidth="1"/>
    <col min="2566" max="2566" width="22.28515625" style="219" customWidth="1"/>
    <col min="2567" max="2567" width="12.42578125" style="219" customWidth="1"/>
    <col min="2568" max="2568" width="14.7109375" style="219" customWidth="1"/>
    <col min="2569" max="2569" width="16.42578125" style="219" customWidth="1"/>
    <col min="2570" max="2816" width="11.42578125" style="219"/>
    <col min="2817" max="2817" width="8.140625" style="219" customWidth="1"/>
    <col min="2818" max="2819" width="10.28515625" style="219" customWidth="1"/>
    <col min="2820" max="2820" width="13.28515625" style="219" customWidth="1"/>
    <col min="2821" max="2821" width="22" style="219" customWidth="1"/>
    <col min="2822" max="2822" width="22.28515625" style="219" customWidth="1"/>
    <col min="2823" max="2823" width="12.42578125" style="219" customWidth="1"/>
    <col min="2824" max="2824" width="14.7109375" style="219" customWidth="1"/>
    <col min="2825" max="2825" width="16.42578125" style="219" customWidth="1"/>
    <col min="2826" max="3072" width="11.42578125" style="219"/>
    <col min="3073" max="3073" width="8.140625" style="219" customWidth="1"/>
    <col min="3074" max="3075" width="10.28515625" style="219" customWidth="1"/>
    <col min="3076" max="3076" width="13.28515625" style="219" customWidth="1"/>
    <col min="3077" max="3077" width="22" style="219" customWidth="1"/>
    <col min="3078" max="3078" width="22.28515625" style="219" customWidth="1"/>
    <col min="3079" max="3079" width="12.42578125" style="219" customWidth="1"/>
    <col min="3080" max="3080" width="14.7109375" style="219" customWidth="1"/>
    <col min="3081" max="3081" width="16.42578125" style="219" customWidth="1"/>
    <col min="3082" max="3328" width="11.42578125" style="219"/>
    <col min="3329" max="3329" width="8.140625" style="219" customWidth="1"/>
    <col min="3330" max="3331" width="10.28515625" style="219" customWidth="1"/>
    <col min="3332" max="3332" width="13.28515625" style="219" customWidth="1"/>
    <col min="3333" max="3333" width="22" style="219" customWidth="1"/>
    <col min="3334" max="3334" width="22.28515625" style="219" customWidth="1"/>
    <col min="3335" max="3335" width="12.42578125" style="219" customWidth="1"/>
    <col min="3336" max="3336" width="14.7109375" style="219" customWidth="1"/>
    <col min="3337" max="3337" width="16.42578125" style="219" customWidth="1"/>
    <col min="3338" max="3584" width="11.42578125" style="219"/>
    <col min="3585" max="3585" width="8.140625" style="219" customWidth="1"/>
    <col min="3586" max="3587" width="10.28515625" style="219" customWidth="1"/>
    <col min="3588" max="3588" width="13.28515625" style="219" customWidth="1"/>
    <col min="3589" max="3589" width="22" style="219" customWidth="1"/>
    <col min="3590" max="3590" width="22.28515625" style="219" customWidth="1"/>
    <col min="3591" max="3591" width="12.42578125" style="219" customWidth="1"/>
    <col min="3592" max="3592" width="14.7109375" style="219" customWidth="1"/>
    <col min="3593" max="3593" width="16.42578125" style="219" customWidth="1"/>
    <col min="3594" max="3840" width="11.42578125" style="219"/>
    <col min="3841" max="3841" width="8.140625" style="219" customWidth="1"/>
    <col min="3842" max="3843" width="10.28515625" style="219" customWidth="1"/>
    <col min="3844" max="3844" width="13.28515625" style="219" customWidth="1"/>
    <col min="3845" max="3845" width="22" style="219" customWidth="1"/>
    <col min="3846" max="3846" width="22.28515625" style="219" customWidth="1"/>
    <col min="3847" max="3847" width="12.42578125" style="219" customWidth="1"/>
    <col min="3848" max="3848" width="14.7109375" style="219" customWidth="1"/>
    <col min="3849" max="3849" width="16.42578125" style="219" customWidth="1"/>
    <col min="3850" max="4096" width="11.42578125" style="219"/>
    <col min="4097" max="4097" width="8.140625" style="219" customWidth="1"/>
    <col min="4098" max="4099" width="10.28515625" style="219" customWidth="1"/>
    <col min="4100" max="4100" width="13.28515625" style="219" customWidth="1"/>
    <col min="4101" max="4101" width="22" style="219" customWidth="1"/>
    <col min="4102" max="4102" width="22.28515625" style="219" customWidth="1"/>
    <col min="4103" max="4103" width="12.42578125" style="219" customWidth="1"/>
    <col min="4104" max="4104" width="14.7109375" style="219" customWidth="1"/>
    <col min="4105" max="4105" width="16.42578125" style="219" customWidth="1"/>
    <col min="4106" max="4352" width="11.42578125" style="219"/>
    <col min="4353" max="4353" width="8.140625" style="219" customWidth="1"/>
    <col min="4354" max="4355" width="10.28515625" style="219" customWidth="1"/>
    <col min="4356" max="4356" width="13.28515625" style="219" customWidth="1"/>
    <col min="4357" max="4357" width="22" style="219" customWidth="1"/>
    <col min="4358" max="4358" width="22.28515625" style="219" customWidth="1"/>
    <col min="4359" max="4359" width="12.42578125" style="219" customWidth="1"/>
    <col min="4360" max="4360" width="14.7109375" style="219" customWidth="1"/>
    <col min="4361" max="4361" width="16.42578125" style="219" customWidth="1"/>
    <col min="4362" max="4608" width="11.42578125" style="219"/>
    <col min="4609" max="4609" width="8.140625" style="219" customWidth="1"/>
    <col min="4610" max="4611" width="10.28515625" style="219" customWidth="1"/>
    <col min="4612" max="4612" width="13.28515625" style="219" customWidth="1"/>
    <col min="4613" max="4613" width="22" style="219" customWidth="1"/>
    <col min="4614" max="4614" width="22.28515625" style="219" customWidth="1"/>
    <col min="4615" max="4615" width="12.42578125" style="219" customWidth="1"/>
    <col min="4616" max="4616" width="14.7109375" style="219" customWidth="1"/>
    <col min="4617" max="4617" width="16.42578125" style="219" customWidth="1"/>
    <col min="4618" max="4864" width="11.42578125" style="219"/>
    <col min="4865" max="4865" width="8.140625" style="219" customWidth="1"/>
    <col min="4866" max="4867" width="10.28515625" style="219" customWidth="1"/>
    <col min="4868" max="4868" width="13.28515625" style="219" customWidth="1"/>
    <col min="4869" max="4869" width="22" style="219" customWidth="1"/>
    <col min="4870" max="4870" width="22.28515625" style="219" customWidth="1"/>
    <col min="4871" max="4871" width="12.42578125" style="219" customWidth="1"/>
    <col min="4872" max="4872" width="14.7109375" style="219" customWidth="1"/>
    <col min="4873" max="4873" width="16.42578125" style="219" customWidth="1"/>
    <col min="4874" max="5120" width="11.42578125" style="219"/>
    <col min="5121" max="5121" width="8.140625" style="219" customWidth="1"/>
    <col min="5122" max="5123" width="10.28515625" style="219" customWidth="1"/>
    <col min="5124" max="5124" width="13.28515625" style="219" customWidth="1"/>
    <col min="5125" max="5125" width="22" style="219" customWidth="1"/>
    <col min="5126" max="5126" width="22.28515625" style="219" customWidth="1"/>
    <col min="5127" max="5127" width="12.42578125" style="219" customWidth="1"/>
    <col min="5128" max="5128" width="14.7109375" style="219" customWidth="1"/>
    <col min="5129" max="5129" width="16.42578125" style="219" customWidth="1"/>
    <col min="5130" max="5376" width="11.42578125" style="219"/>
    <col min="5377" max="5377" width="8.140625" style="219" customWidth="1"/>
    <col min="5378" max="5379" width="10.28515625" style="219" customWidth="1"/>
    <col min="5380" max="5380" width="13.28515625" style="219" customWidth="1"/>
    <col min="5381" max="5381" width="22" style="219" customWidth="1"/>
    <col min="5382" max="5382" width="22.28515625" style="219" customWidth="1"/>
    <col min="5383" max="5383" width="12.42578125" style="219" customWidth="1"/>
    <col min="5384" max="5384" width="14.7109375" style="219" customWidth="1"/>
    <col min="5385" max="5385" width="16.42578125" style="219" customWidth="1"/>
    <col min="5386" max="5632" width="11.42578125" style="219"/>
    <col min="5633" max="5633" width="8.140625" style="219" customWidth="1"/>
    <col min="5634" max="5635" width="10.28515625" style="219" customWidth="1"/>
    <col min="5636" max="5636" width="13.28515625" style="219" customWidth="1"/>
    <col min="5637" max="5637" width="22" style="219" customWidth="1"/>
    <col min="5638" max="5638" width="22.28515625" style="219" customWidth="1"/>
    <col min="5639" max="5639" width="12.42578125" style="219" customWidth="1"/>
    <col min="5640" max="5640" width="14.7109375" style="219" customWidth="1"/>
    <col min="5641" max="5641" width="16.42578125" style="219" customWidth="1"/>
    <col min="5642" max="5888" width="11.42578125" style="219"/>
    <col min="5889" max="5889" width="8.140625" style="219" customWidth="1"/>
    <col min="5890" max="5891" width="10.28515625" style="219" customWidth="1"/>
    <col min="5892" max="5892" width="13.28515625" style="219" customWidth="1"/>
    <col min="5893" max="5893" width="22" style="219" customWidth="1"/>
    <col min="5894" max="5894" width="22.28515625" style="219" customWidth="1"/>
    <col min="5895" max="5895" width="12.42578125" style="219" customWidth="1"/>
    <col min="5896" max="5896" width="14.7109375" style="219" customWidth="1"/>
    <col min="5897" max="5897" width="16.42578125" style="219" customWidth="1"/>
    <col min="5898" max="6144" width="11.42578125" style="219"/>
    <col min="6145" max="6145" width="8.140625" style="219" customWidth="1"/>
    <col min="6146" max="6147" width="10.28515625" style="219" customWidth="1"/>
    <col min="6148" max="6148" width="13.28515625" style="219" customWidth="1"/>
    <col min="6149" max="6149" width="22" style="219" customWidth="1"/>
    <col min="6150" max="6150" width="22.28515625" style="219" customWidth="1"/>
    <col min="6151" max="6151" width="12.42578125" style="219" customWidth="1"/>
    <col min="6152" max="6152" width="14.7109375" style="219" customWidth="1"/>
    <col min="6153" max="6153" width="16.42578125" style="219" customWidth="1"/>
    <col min="6154" max="6400" width="11.42578125" style="219"/>
    <col min="6401" max="6401" width="8.140625" style="219" customWidth="1"/>
    <col min="6402" max="6403" width="10.28515625" style="219" customWidth="1"/>
    <col min="6404" max="6404" width="13.28515625" style="219" customWidth="1"/>
    <col min="6405" max="6405" width="22" style="219" customWidth="1"/>
    <col min="6406" max="6406" width="22.28515625" style="219" customWidth="1"/>
    <col min="6407" max="6407" width="12.42578125" style="219" customWidth="1"/>
    <col min="6408" max="6408" width="14.7109375" style="219" customWidth="1"/>
    <col min="6409" max="6409" width="16.42578125" style="219" customWidth="1"/>
    <col min="6410" max="6656" width="11.42578125" style="219"/>
    <col min="6657" max="6657" width="8.140625" style="219" customWidth="1"/>
    <col min="6658" max="6659" width="10.28515625" style="219" customWidth="1"/>
    <col min="6660" max="6660" width="13.28515625" style="219" customWidth="1"/>
    <col min="6661" max="6661" width="22" style="219" customWidth="1"/>
    <col min="6662" max="6662" width="22.28515625" style="219" customWidth="1"/>
    <col min="6663" max="6663" width="12.42578125" style="219" customWidth="1"/>
    <col min="6664" max="6664" width="14.7109375" style="219" customWidth="1"/>
    <col min="6665" max="6665" width="16.42578125" style="219" customWidth="1"/>
    <col min="6666" max="6912" width="11.42578125" style="219"/>
    <col min="6913" max="6913" width="8.140625" style="219" customWidth="1"/>
    <col min="6914" max="6915" width="10.28515625" style="219" customWidth="1"/>
    <col min="6916" max="6916" width="13.28515625" style="219" customWidth="1"/>
    <col min="6917" max="6917" width="22" style="219" customWidth="1"/>
    <col min="6918" max="6918" width="22.28515625" style="219" customWidth="1"/>
    <col min="6919" max="6919" width="12.42578125" style="219" customWidth="1"/>
    <col min="6920" max="6920" width="14.7109375" style="219" customWidth="1"/>
    <col min="6921" max="6921" width="16.42578125" style="219" customWidth="1"/>
    <col min="6922" max="7168" width="11.42578125" style="219"/>
    <col min="7169" max="7169" width="8.140625" style="219" customWidth="1"/>
    <col min="7170" max="7171" width="10.28515625" style="219" customWidth="1"/>
    <col min="7172" max="7172" width="13.28515625" style="219" customWidth="1"/>
    <col min="7173" max="7173" width="22" style="219" customWidth="1"/>
    <col min="7174" max="7174" width="22.28515625" style="219" customWidth="1"/>
    <col min="7175" max="7175" width="12.42578125" style="219" customWidth="1"/>
    <col min="7176" max="7176" width="14.7109375" style="219" customWidth="1"/>
    <col min="7177" max="7177" width="16.42578125" style="219" customWidth="1"/>
    <col min="7178" max="7424" width="11.42578125" style="219"/>
    <col min="7425" max="7425" width="8.140625" style="219" customWidth="1"/>
    <col min="7426" max="7427" width="10.28515625" style="219" customWidth="1"/>
    <col min="7428" max="7428" width="13.28515625" style="219" customWidth="1"/>
    <col min="7429" max="7429" width="22" style="219" customWidth="1"/>
    <col min="7430" max="7430" width="22.28515625" style="219" customWidth="1"/>
    <col min="7431" max="7431" width="12.42578125" style="219" customWidth="1"/>
    <col min="7432" max="7432" width="14.7109375" style="219" customWidth="1"/>
    <col min="7433" max="7433" width="16.42578125" style="219" customWidth="1"/>
    <col min="7434" max="7680" width="11.42578125" style="219"/>
    <col min="7681" max="7681" width="8.140625" style="219" customWidth="1"/>
    <col min="7682" max="7683" width="10.28515625" style="219" customWidth="1"/>
    <col min="7684" max="7684" width="13.28515625" style="219" customWidth="1"/>
    <col min="7685" max="7685" width="22" style="219" customWidth="1"/>
    <col min="7686" max="7686" width="22.28515625" style="219" customWidth="1"/>
    <col min="7687" max="7687" width="12.42578125" style="219" customWidth="1"/>
    <col min="7688" max="7688" width="14.7109375" style="219" customWidth="1"/>
    <col min="7689" max="7689" width="16.42578125" style="219" customWidth="1"/>
    <col min="7690" max="7936" width="11.42578125" style="219"/>
    <col min="7937" max="7937" width="8.140625" style="219" customWidth="1"/>
    <col min="7938" max="7939" width="10.28515625" style="219" customWidth="1"/>
    <col min="7940" max="7940" width="13.28515625" style="219" customWidth="1"/>
    <col min="7941" max="7941" width="22" style="219" customWidth="1"/>
    <col min="7942" max="7942" width="22.28515625" style="219" customWidth="1"/>
    <col min="7943" max="7943" width="12.42578125" style="219" customWidth="1"/>
    <col min="7944" max="7944" width="14.7109375" style="219" customWidth="1"/>
    <col min="7945" max="7945" width="16.42578125" style="219" customWidth="1"/>
    <col min="7946" max="8192" width="11.42578125" style="219"/>
    <col min="8193" max="8193" width="8.140625" style="219" customWidth="1"/>
    <col min="8194" max="8195" width="10.28515625" style="219" customWidth="1"/>
    <col min="8196" max="8196" width="13.28515625" style="219" customWidth="1"/>
    <col min="8197" max="8197" width="22" style="219" customWidth="1"/>
    <col min="8198" max="8198" width="22.28515625" style="219" customWidth="1"/>
    <col min="8199" max="8199" width="12.42578125" style="219" customWidth="1"/>
    <col min="8200" max="8200" width="14.7109375" style="219" customWidth="1"/>
    <col min="8201" max="8201" width="16.42578125" style="219" customWidth="1"/>
    <col min="8202" max="8448" width="11.42578125" style="219"/>
    <col min="8449" max="8449" width="8.140625" style="219" customWidth="1"/>
    <col min="8450" max="8451" width="10.28515625" style="219" customWidth="1"/>
    <col min="8452" max="8452" width="13.28515625" style="219" customWidth="1"/>
    <col min="8453" max="8453" width="22" style="219" customWidth="1"/>
    <col min="8454" max="8454" width="22.28515625" style="219" customWidth="1"/>
    <col min="8455" max="8455" width="12.42578125" style="219" customWidth="1"/>
    <col min="8456" max="8456" width="14.7109375" style="219" customWidth="1"/>
    <col min="8457" max="8457" width="16.42578125" style="219" customWidth="1"/>
    <col min="8458" max="8704" width="11.42578125" style="219"/>
    <col min="8705" max="8705" width="8.140625" style="219" customWidth="1"/>
    <col min="8706" max="8707" width="10.28515625" style="219" customWidth="1"/>
    <col min="8708" max="8708" width="13.28515625" style="219" customWidth="1"/>
    <col min="8709" max="8709" width="22" style="219" customWidth="1"/>
    <col min="8710" max="8710" width="22.28515625" style="219" customWidth="1"/>
    <col min="8711" max="8711" width="12.42578125" style="219" customWidth="1"/>
    <col min="8712" max="8712" width="14.7109375" style="219" customWidth="1"/>
    <col min="8713" max="8713" width="16.42578125" style="219" customWidth="1"/>
    <col min="8714" max="8960" width="11.42578125" style="219"/>
    <col min="8961" max="8961" width="8.140625" style="219" customWidth="1"/>
    <col min="8962" max="8963" width="10.28515625" style="219" customWidth="1"/>
    <col min="8964" max="8964" width="13.28515625" style="219" customWidth="1"/>
    <col min="8965" max="8965" width="22" style="219" customWidth="1"/>
    <col min="8966" max="8966" width="22.28515625" style="219" customWidth="1"/>
    <col min="8967" max="8967" width="12.42578125" style="219" customWidth="1"/>
    <col min="8968" max="8968" width="14.7109375" style="219" customWidth="1"/>
    <col min="8969" max="8969" width="16.42578125" style="219" customWidth="1"/>
    <col min="8970" max="9216" width="11.42578125" style="219"/>
    <col min="9217" max="9217" width="8.140625" style="219" customWidth="1"/>
    <col min="9218" max="9219" width="10.28515625" style="219" customWidth="1"/>
    <col min="9220" max="9220" width="13.28515625" style="219" customWidth="1"/>
    <col min="9221" max="9221" width="22" style="219" customWidth="1"/>
    <col min="9222" max="9222" width="22.28515625" style="219" customWidth="1"/>
    <col min="9223" max="9223" width="12.42578125" style="219" customWidth="1"/>
    <col min="9224" max="9224" width="14.7109375" style="219" customWidth="1"/>
    <col min="9225" max="9225" width="16.42578125" style="219" customWidth="1"/>
    <col min="9226" max="9472" width="11.42578125" style="219"/>
    <col min="9473" max="9473" width="8.140625" style="219" customWidth="1"/>
    <col min="9474" max="9475" width="10.28515625" style="219" customWidth="1"/>
    <col min="9476" max="9476" width="13.28515625" style="219" customWidth="1"/>
    <col min="9477" max="9477" width="22" style="219" customWidth="1"/>
    <col min="9478" max="9478" width="22.28515625" style="219" customWidth="1"/>
    <col min="9479" max="9479" width="12.42578125" style="219" customWidth="1"/>
    <col min="9480" max="9480" width="14.7109375" style="219" customWidth="1"/>
    <col min="9481" max="9481" width="16.42578125" style="219" customWidth="1"/>
    <col min="9482" max="9728" width="11.42578125" style="219"/>
    <col min="9729" max="9729" width="8.140625" style="219" customWidth="1"/>
    <col min="9730" max="9731" width="10.28515625" style="219" customWidth="1"/>
    <col min="9732" max="9732" width="13.28515625" style="219" customWidth="1"/>
    <col min="9733" max="9733" width="22" style="219" customWidth="1"/>
    <col min="9734" max="9734" width="22.28515625" style="219" customWidth="1"/>
    <col min="9735" max="9735" width="12.42578125" style="219" customWidth="1"/>
    <col min="9736" max="9736" width="14.7109375" style="219" customWidth="1"/>
    <col min="9737" max="9737" width="16.42578125" style="219" customWidth="1"/>
    <col min="9738" max="9984" width="11.42578125" style="219"/>
    <col min="9985" max="9985" width="8.140625" style="219" customWidth="1"/>
    <col min="9986" max="9987" width="10.28515625" style="219" customWidth="1"/>
    <col min="9988" max="9988" width="13.28515625" style="219" customWidth="1"/>
    <col min="9989" max="9989" width="22" style="219" customWidth="1"/>
    <col min="9990" max="9990" width="22.28515625" style="219" customWidth="1"/>
    <col min="9991" max="9991" width="12.42578125" style="219" customWidth="1"/>
    <col min="9992" max="9992" width="14.7109375" style="219" customWidth="1"/>
    <col min="9993" max="9993" width="16.42578125" style="219" customWidth="1"/>
    <col min="9994" max="10240" width="11.42578125" style="219"/>
    <col min="10241" max="10241" width="8.140625" style="219" customWidth="1"/>
    <col min="10242" max="10243" width="10.28515625" style="219" customWidth="1"/>
    <col min="10244" max="10244" width="13.28515625" style="219" customWidth="1"/>
    <col min="10245" max="10245" width="22" style="219" customWidth="1"/>
    <col min="10246" max="10246" width="22.28515625" style="219" customWidth="1"/>
    <col min="10247" max="10247" width="12.42578125" style="219" customWidth="1"/>
    <col min="10248" max="10248" width="14.7109375" style="219" customWidth="1"/>
    <col min="10249" max="10249" width="16.42578125" style="219" customWidth="1"/>
    <col min="10250" max="10496" width="11.42578125" style="219"/>
    <col min="10497" max="10497" width="8.140625" style="219" customWidth="1"/>
    <col min="10498" max="10499" width="10.28515625" style="219" customWidth="1"/>
    <col min="10500" max="10500" width="13.28515625" style="219" customWidth="1"/>
    <col min="10501" max="10501" width="22" style="219" customWidth="1"/>
    <col min="10502" max="10502" width="22.28515625" style="219" customWidth="1"/>
    <col min="10503" max="10503" width="12.42578125" style="219" customWidth="1"/>
    <col min="10504" max="10504" width="14.7109375" style="219" customWidth="1"/>
    <col min="10505" max="10505" width="16.42578125" style="219" customWidth="1"/>
    <col min="10506" max="10752" width="11.42578125" style="219"/>
    <col min="10753" max="10753" width="8.140625" style="219" customWidth="1"/>
    <col min="10754" max="10755" width="10.28515625" style="219" customWidth="1"/>
    <col min="10756" max="10756" width="13.28515625" style="219" customWidth="1"/>
    <col min="10757" max="10757" width="22" style="219" customWidth="1"/>
    <col min="10758" max="10758" width="22.28515625" style="219" customWidth="1"/>
    <col min="10759" max="10759" width="12.42578125" style="219" customWidth="1"/>
    <col min="10760" max="10760" width="14.7109375" style="219" customWidth="1"/>
    <col min="10761" max="10761" width="16.42578125" style="219" customWidth="1"/>
    <col min="10762" max="11008" width="11.42578125" style="219"/>
    <col min="11009" max="11009" width="8.140625" style="219" customWidth="1"/>
    <col min="11010" max="11011" width="10.28515625" style="219" customWidth="1"/>
    <col min="11012" max="11012" width="13.28515625" style="219" customWidth="1"/>
    <col min="11013" max="11013" width="22" style="219" customWidth="1"/>
    <col min="11014" max="11014" width="22.28515625" style="219" customWidth="1"/>
    <col min="11015" max="11015" width="12.42578125" style="219" customWidth="1"/>
    <col min="11016" max="11016" width="14.7109375" style="219" customWidth="1"/>
    <col min="11017" max="11017" width="16.42578125" style="219" customWidth="1"/>
    <col min="11018" max="11264" width="11.42578125" style="219"/>
    <col min="11265" max="11265" width="8.140625" style="219" customWidth="1"/>
    <col min="11266" max="11267" width="10.28515625" style="219" customWidth="1"/>
    <col min="11268" max="11268" width="13.28515625" style="219" customWidth="1"/>
    <col min="11269" max="11269" width="22" style="219" customWidth="1"/>
    <col min="11270" max="11270" width="22.28515625" style="219" customWidth="1"/>
    <col min="11271" max="11271" width="12.42578125" style="219" customWidth="1"/>
    <col min="11272" max="11272" width="14.7109375" style="219" customWidth="1"/>
    <col min="11273" max="11273" width="16.42578125" style="219" customWidth="1"/>
    <col min="11274" max="11520" width="11.42578125" style="219"/>
    <col min="11521" max="11521" width="8.140625" style="219" customWidth="1"/>
    <col min="11522" max="11523" width="10.28515625" style="219" customWidth="1"/>
    <col min="11524" max="11524" width="13.28515625" style="219" customWidth="1"/>
    <col min="11525" max="11525" width="22" style="219" customWidth="1"/>
    <col min="11526" max="11526" width="22.28515625" style="219" customWidth="1"/>
    <col min="11527" max="11527" width="12.42578125" style="219" customWidth="1"/>
    <col min="11528" max="11528" width="14.7109375" style="219" customWidth="1"/>
    <col min="11529" max="11529" width="16.42578125" style="219" customWidth="1"/>
    <col min="11530" max="11776" width="11.42578125" style="219"/>
    <col min="11777" max="11777" width="8.140625" style="219" customWidth="1"/>
    <col min="11778" max="11779" width="10.28515625" style="219" customWidth="1"/>
    <col min="11780" max="11780" width="13.28515625" style="219" customWidth="1"/>
    <col min="11781" max="11781" width="22" style="219" customWidth="1"/>
    <col min="11782" max="11782" width="22.28515625" style="219" customWidth="1"/>
    <col min="11783" max="11783" width="12.42578125" style="219" customWidth="1"/>
    <col min="11784" max="11784" width="14.7109375" style="219" customWidth="1"/>
    <col min="11785" max="11785" width="16.42578125" style="219" customWidth="1"/>
    <col min="11786" max="12032" width="11.42578125" style="219"/>
    <col min="12033" max="12033" width="8.140625" style="219" customWidth="1"/>
    <col min="12034" max="12035" width="10.28515625" style="219" customWidth="1"/>
    <col min="12036" max="12036" width="13.28515625" style="219" customWidth="1"/>
    <col min="12037" max="12037" width="22" style="219" customWidth="1"/>
    <col min="12038" max="12038" width="22.28515625" style="219" customWidth="1"/>
    <col min="12039" max="12039" width="12.42578125" style="219" customWidth="1"/>
    <col min="12040" max="12040" width="14.7109375" style="219" customWidth="1"/>
    <col min="12041" max="12041" width="16.42578125" style="219" customWidth="1"/>
    <col min="12042" max="12288" width="11.42578125" style="219"/>
    <col min="12289" max="12289" width="8.140625" style="219" customWidth="1"/>
    <col min="12290" max="12291" width="10.28515625" style="219" customWidth="1"/>
    <col min="12292" max="12292" width="13.28515625" style="219" customWidth="1"/>
    <col min="12293" max="12293" width="22" style="219" customWidth="1"/>
    <col min="12294" max="12294" width="22.28515625" style="219" customWidth="1"/>
    <col min="12295" max="12295" width="12.42578125" style="219" customWidth="1"/>
    <col min="12296" max="12296" width="14.7109375" style="219" customWidth="1"/>
    <col min="12297" max="12297" width="16.42578125" style="219" customWidth="1"/>
    <col min="12298" max="12544" width="11.42578125" style="219"/>
    <col min="12545" max="12545" width="8.140625" style="219" customWidth="1"/>
    <col min="12546" max="12547" width="10.28515625" style="219" customWidth="1"/>
    <col min="12548" max="12548" width="13.28515625" style="219" customWidth="1"/>
    <col min="12549" max="12549" width="22" style="219" customWidth="1"/>
    <col min="12550" max="12550" width="22.28515625" style="219" customWidth="1"/>
    <col min="12551" max="12551" width="12.42578125" style="219" customWidth="1"/>
    <col min="12552" max="12552" width="14.7109375" style="219" customWidth="1"/>
    <col min="12553" max="12553" width="16.42578125" style="219" customWidth="1"/>
    <col min="12554" max="12800" width="11.42578125" style="219"/>
    <col min="12801" max="12801" width="8.140625" style="219" customWidth="1"/>
    <col min="12802" max="12803" width="10.28515625" style="219" customWidth="1"/>
    <col min="12804" max="12804" width="13.28515625" style="219" customWidth="1"/>
    <col min="12805" max="12805" width="22" style="219" customWidth="1"/>
    <col min="12806" max="12806" width="22.28515625" style="219" customWidth="1"/>
    <col min="12807" max="12807" width="12.42578125" style="219" customWidth="1"/>
    <col min="12808" max="12808" width="14.7109375" style="219" customWidth="1"/>
    <col min="12809" max="12809" width="16.42578125" style="219" customWidth="1"/>
    <col min="12810" max="13056" width="11.42578125" style="219"/>
    <col min="13057" max="13057" width="8.140625" style="219" customWidth="1"/>
    <col min="13058" max="13059" width="10.28515625" style="219" customWidth="1"/>
    <col min="13060" max="13060" width="13.28515625" style="219" customWidth="1"/>
    <col min="13061" max="13061" width="22" style="219" customWidth="1"/>
    <col min="13062" max="13062" width="22.28515625" style="219" customWidth="1"/>
    <col min="13063" max="13063" width="12.42578125" style="219" customWidth="1"/>
    <col min="13064" max="13064" width="14.7109375" style="219" customWidth="1"/>
    <col min="13065" max="13065" width="16.42578125" style="219" customWidth="1"/>
    <col min="13066" max="13312" width="11.42578125" style="219"/>
    <col min="13313" max="13313" width="8.140625" style="219" customWidth="1"/>
    <col min="13314" max="13315" width="10.28515625" style="219" customWidth="1"/>
    <col min="13316" max="13316" width="13.28515625" style="219" customWidth="1"/>
    <col min="13317" max="13317" width="22" style="219" customWidth="1"/>
    <col min="13318" max="13318" width="22.28515625" style="219" customWidth="1"/>
    <col min="13319" max="13319" width="12.42578125" style="219" customWidth="1"/>
    <col min="13320" max="13320" width="14.7109375" style="219" customWidth="1"/>
    <col min="13321" max="13321" width="16.42578125" style="219" customWidth="1"/>
    <col min="13322" max="13568" width="11.42578125" style="219"/>
    <col min="13569" max="13569" width="8.140625" style="219" customWidth="1"/>
    <col min="13570" max="13571" width="10.28515625" style="219" customWidth="1"/>
    <col min="13572" max="13572" width="13.28515625" style="219" customWidth="1"/>
    <col min="13573" max="13573" width="22" style="219" customWidth="1"/>
    <col min="13574" max="13574" width="22.28515625" style="219" customWidth="1"/>
    <col min="13575" max="13575" width="12.42578125" style="219" customWidth="1"/>
    <col min="13576" max="13576" width="14.7109375" style="219" customWidth="1"/>
    <col min="13577" max="13577" width="16.42578125" style="219" customWidth="1"/>
    <col min="13578" max="13824" width="11.42578125" style="219"/>
    <col min="13825" max="13825" width="8.140625" style="219" customWidth="1"/>
    <col min="13826" max="13827" width="10.28515625" style="219" customWidth="1"/>
    <col min="13828" max="13828" width="13.28515625" style="219" customWidth="1"/>
    <col min="13829" max="13829" width="22" style="219" customWidth="1"/>
    <col min="13830" max="13830" width="22.28515625" style="219" customWidth="1"/>
    <col min="13831" max="13831" width="12.42578125" style="219" customWidth="1"/>
    <col min="13832" max="13832" width="14.7109375" style="219" customWidth="1"/>
    <col min="13833" max="13833" width="16.42578125" style="219" customWidth="1"/>
    <col min="13834" max="14080" width="11.42578125" style="219"/>
    <col min="14081" max="14081" width="8.140625" style="219" customWidth="1"/>
    <col min="14082" max="14083" width="10.28515625" style="219" customWidth="1"/>
    <col min="14084" max="14084" width="13.28515625" style="219" customWidth="1"/>
    <col min="14085" max="14085" width="22" style="219" customWidth="1"/>
    <col min="14086" max="14086" width="22.28515625" style="219" customWidth="1"/>
    <col min="14087" max="14087" width="12.42578125" style="219" customWidth="1"/>
    <col min="14088" max="14088" width="14.7109375" style="219" customWidth="1"/>
    <col min="14089" max="14089" width="16.42578125" style="219" customWidth="1"/>
    <col min="14090" max="14336" width="11.42578125" style="219"/>
    <col min="14337" max="14337" width="8.140625" style="219" customWidth="1"/>
    <col min="14338" max="14339" width="10.28515625" style="219" customWidth="1"/>
    <col min="14340" max="14340" width="13.28515625" style="219" customWidth="1"/>
    <col min="14341" max="14341" width="22" style="219" customWidth="1"/>
    <col min="14342" max="14342" width="22.28515625" style="219" customWidth="1"/>
    <col min="14343" max="14343" width="12.42578125" style="219" customWidth="1"/>
    <col min="14344" max="14344" width="14.7109375" style="219" customWidth="1"/>
    <col min="14345" max="14345" width="16.42578125" style="219" customWidth="1"/>
    <col min="14346" max="14592" width="11.42578125" style="219"/>
    <col min="14593" max="14593" width="8.140625" style="219" customWidth="1"/>
    <col min="14594" max="14595" width="10.28515625" style="219" customWidth="1"/>
    <col min="14596" max="14596" width="13.28515625" style="219" customWidth="1"/>
    <col min="14597" max="14597" width="22" style="219" customWidth="1"/>
    <col min="14598" max="14598" width="22.28515625" style="219" customWidth="1"/>
    <col min="14599" max="14599" width="12.42578125" style="219" customWidth="1"/>
    <col min="14600" max="14600" width="14.7109375" style="219" customWidth="1"/>
    <col min="14601" max="14601" width="16.42578125" style="219" customWidth="1"/>
    <col min="14602" max="14848" width="11.42578125" style="219"/>
    <col min="14849" max="14849" width="8.140625" style="219" customWidth="1"/>
    <col min="14850" max="14851" width="10.28515625" style="219" customWidth="1"/>
    <col min="14852" max="14852" width="13.28515625" style="219" customWidth="1"/>
    <col min="14853" max="14853" width="22" style="219" customWidth="1"/>
    <col min="14854" max="14854" width="22.28515625" style="219" customWidth="1"/>
    <col min="14855" max="14855" width="12.42578125" style="219" customWidth="1"/>
    <col min="14856" max="14856" width="14.7109375" style="219" customWidth="1"/>
    <col min="14857" max="14857" width="16.42578125" style="219" customWidth="1"/>
    <col min="14858" max="15104" width="11.42578125" style="219"/>
    <col min="15105" max="15105" width="8.140625" style="219" customWidth="1"/>
    <col min="15106" max="15107" width="10.28515625" style="219" customWidth="1"/>
    <col min="15108" max="15108" width="13.28515625" style="219" customWidth="1"/>
    <col min="15109" max="15109" width="22" style="219" customWidth="1"/>
    <col min="15110" max="15110" width="22.28515625" style="219" customWidth="1"/>
    <col min="15111" max="15111" width="12.42578125" style="219" customWidth="1"/>
    <col min="15112" max="15112" width="14.7109375" style="219" customWidth="1"/>
    <col min="15113" max="15113" width="16.42578125" style="219" customWidth="1"/>
    <col min="15114" max="15360" width="11.42578125" style="219"/>
    <col min="15361" max="15361" width="8.140625" style="219" customWidth="1"/>
    <col min="15362" max="15363" width="10.28515625" style="219" customWidth="1"/>
    <col min="15364" max="15364" width="13.28515625" style="219" customWidth="1"/>
    <col min="15365" max="15365" width="22" style="219" customWidth="1"/>
    <col min="15366" max="15366" width="22.28515625" style="219" customWidth="1"/>
    <col min="15367" max="15367" width="12.42578125" style="219" customWidth="1"/>
    <col min="15368" max="15368" width="14.7109375" style="219" customWidth="1"/>
    <col min="15369" max="15369" width="16.42578125" style="219" customWidth="1"/>
    <col min="15370" max="15616" width="11.42578125" style="219"/>
    <col min="15617" max="15617" width="8.140625" style="219" customWidth="1"/>
    <col min="15618" max="15619" width="10.28515625" style="219" customWidth="1"/>
    <col min="15620" max="15620" width="13.28515625" style="219" customWidth="1"/>
    <col min="15621" max="15621" width="22" style="219" customWidth="1"/>
    <col min="15622" max="15622" width="22.28515625" style="219" customWidth="1"/>
    <col min="15623" max="15623" width="12.42578125" style="219" customWidth="1"/>
    <col min="15624" max="15624" width="14.7109375" style="219" customWidth="1"/>
    <col min="15625" max="15625" width="16.42578125" style="219" customWidth="1"/>
    <col min="15626" max="15872" width="11.42578125" style="219"/>
    <col min="15873" max="15873" width="8.140625" style="219" customWidth="1"/>
    <col min="15874" max="15875" width="10.28515625" style="219" customWidth="1"/>
    <col min="15876" max="15876" width="13.28515625" style="219" customWidth="1"/>
    <col min="15877" max="15877" width="22" style="219" customWidth="1"/>
    <col min="15878" max="15878" width="22.28515625" style="219" customWidth="1"/>
    <col min="15879" max="15879" width="12.42578125" style="219" customWidth="1"/>
    <col min="15880" max="15880" width="14.7109375" style="219" customWidth="1"/>
    <col min="15881" max="15881" width="16.42578125" style="219" customWidth="1"/>
    <col min="15882" max="16128" width="11.42578125" style="219"/>
    <col min="16129" max="16129" width="8.140625" style="219" customWidth="1"/>
    <col min="16130" max="16131" width="10.28515625" style="219" customWidth="1"/>
    <col min="16132" max="16132" width="13.28515625" style="219" customWidth="1"/>
    <col min="16133" max="16133" width="22" style="219" customWidth="1"/>
    <col min="16134" max="16134" width="22.28515625" style="219" customWidth="1"/>
    <col min="16135" max="16135" width="12.42578125" style="219" customWidth="1"/>
    <col min="16136" max="16136" width="14.7109375" style="219" customWidth="1"/>
    <col min="16137" max="16137" width="16.42578125" style="219" customWidth="1"/>
    <col min="16138" max="16384" width="11.42578125" style="219"/>
  </cols>
  <sheetData>
    <row r="1" spans="1:16" ht="15.75" x14ac:dyDescent="0.2">
      <c r="A1" s="215"/>
      <c r="B1" s="216"/>
      <c r="C1" s="217"/>
      <c r="D1" s="217"/>
      <c r="E1" s="217"/>
      <c r="F1" s="218"/>
    </row>
    <row r="2" spans="1:16" ht="15.75" x14ac:dyDescent="0.2">
      <c r="A2" s="215"/>
      <c r="B2" s="216"/>
      <c r="C2" s="217"/>
      <c r="D2" s="217"/>
      <c r="E2" s="217"/>
      <c r="F2" s="218"/>
    </row>
    <row r="3" spans="1:16" ht="15.75" x14ac:dyDescent="0.2">
      <c r="A3" s="215"/>
      <c r="B3" s="216"/>
      <c r="C3" s="217"/>
      <c r="D3" s="217"/>
      <c r="E3" s="217"/>
      <c r="F3" s="218"/>
    </row>
    <row r="4" spans="1:16" x14ac:dyDescent="0.2">
      <c r="B4" s="220"/>
      <c r="F4" s="218"/>
    </row>
    <row r="5" spans="1:16" ht="13.5" thickBot="1" x14ac:dyDescent="0.25">
      <c r="B5" s="220"/>
      <c r="F5" s="218"/>
    </row>
    <row r="6" spans="1:16" ht="13.5" customHeight="1" thickBot="1" x14ac:dyDescent="0.25">
      <c r="A6" s="1528" t="s">
        <v>216</v>
      </c>
      <c r="B6" s="1529"/>
      <c r="C6" s="1529"/>
      <c r="D6" s="1529"/>
      <c r="E6" s="1529"/>
      <c r="F6" s="1529"/>
      <c r="G6" s="1529"/>
      <c r="H6" s="1529"/>
      <c r="I6" s="1530"/>
    </row>
    <row r="7" spans="1:16" ht="13.5" customHeight="1" x14ac:dyDescent="0.2"/>
    <row r="8" spans="1:16" ht="13.5" customHeight="1" thickBot="1" x14ac:dyDescent="0.25">
      <c r="A8" s="221"/>
      <c r="B8" s="221"/>
      <c r="C8" s="221"/>
      <c r="D8" s="221"/>
      <c r="E8" s="221"/>
      <c r="F8" s="221"/>
      <c r="G8" s="221"/>
      <c r="H8" s="221"/>
      <c r="I8" s="221"/>
    </row>
    <row r="9" spans="1:16" x14ac:dyDescent="0.2">
      <c r="A9" s="222" t="s">
        <v>74</v>
      </c>
      <c r="B9" s="388" t="str">
        <f>'IDENTIFICACIÓN DEL PROYECTO'!$D$27</f>
        <v>COLEGAS - CONFEDERACIÓN LGTB ESPAÑOLA</v>
      </c>
      <c r="C9" s="224"/>
      <c r="D9" s="224"/>
      <c r="E9" s="223"/>
      <c r="F9" s="225" t="s">
        <v>195</v>
      </c>
      <c r="G9" s="530" t="str">
        <f>'IDENTIFICACIÓN DEL PROYECTO'!$D$10</f>
        <v>3 de junio de 2015</v>
      </c>
      <c r="H9" s="223" t="s">
        <v>703</v>
      </c>
      <c r="I9" s="535" t="str">
        <f>'IDENTIFICACIÓN DEL PROYECTO'!$D$9</f>
        <v>133/2015</v>
      </c>
    </row>
    <row r="10" spans="1:16" x14ac:dyDescent="0.2">
      <c r="A10" s="226" t="s">
        <v>75</v>
      </c>
      <c r="B10" s="389" t="str">
        <f>'IDENTIFICACIÓN DEL PROYECTO'!$D$11</f>
        <v>ACOGE LGTB 2016</v>
      </c>
      <c r="C10" s="228"/>
      <c r="D10" s="228"/>
      <c r="E10" s="227"/>
      <c r="F10" s="229" t="s">
        <v>196</v>
      </c>
      <c r="G10" s="230" t="s">
        <v>251</v>
      </c>
      <c r="H10" s="228"/>
      <c r="I10" s="231"/>
    </row>
    <row r="11" spans="1:16" ht="13.5" thickBot="1" x14ac:dyDescent="0.25">
      <c r="A11" s="232" t="s">
        <v>197</v>
      </c>
      <c r="B11" s="233"/>
      <c r="C11" s="234"/>
      <c r="D11" s="524" t="str">
        <f>'IDENTIFICACIÓN DEL PROYECTO'!D14:H14</f>
        <v>Madrid, Málaga; Almería; Toledo &amp; Madrid</v>
      </c>
      <c r="E11" s="233"/>
      <c r="F11" s="235" t="s">
        <v>198</v>
      </c>
      <c r="G11" s="236">
        <v>2016</v>
      </c>
      <c r="H11" s="234"/>
      <c r="I11" s="237"/>
    </row>
    <row r="12" spans="1:16" ht="13.5" thickBot="1" x14ac:dyDescent="0.25">
      <c r="I12" s="642">
        <f>I26</f>
        <v>0</v>
      </c>
      <c r="J12" s="284">
        <f>SUM(J26)</f>
        <v>0</v>
      </c>
      <c r="K12" s="285">
        <f t="shared" ref="K12:L12" si="0">SUM(K26)</f>
        <v>0</v>
      </c>
      <c r="L12" s="285">
        <f t="shared" si="0"/>
        <v>0</v>
      </c>
      <c r="M12" s="281"/>
      <c r="N12" s="285">
        <f>N26</f>
        <v>0</v>
      </c>
      <c r="O12" s="285">
        <f>O26</f>
        <v>0</v>
      </c>
      <c r="P12" s="282"/>
    </row>
    <row r="13" spans="1:16" ht="21.75" customHeight="1" thickBot="1" x14ac:dyDescent="0.25">
      <c r="A13" s="1531" t="s">
        <v>199</v>
      </c>
      <c r="B13" s="1534" t="s">
        <v>210</v>
      </c>
      <c r="C13" s="1537" t="s">
        <v>211</v>
      </c>
      <c r="D13" s="1534" t="s">
        <v>212</v>
      </c>
      <c r="E13" s="1534" t="s">
        <v>213</v>
      </c>
      <c r="F13" s="1537" t="s">
        <v>217</v>
      </c>
      <c r="G13" s="1549" t="s">
        <v>214</v>
      </c>
      <c r="H13" s="1523" t="s">
        <v>206</v>
      </c>
      <c r="I13" s="1523" t="s">
        <v>207</v>
      </c>
      <c r="J13" s="1520" t="s">
        <v>753</v>
      </c>
      <c r="K13" s="1520"/>
      <c r="L13" s="1520"/>
      <c r="M13" s="1521" t="s">
        <v>247</v>
      </c>
      <c r="N13" s="1519" t="s">
        <v>248</v>
      </c>
      <c r="O13" s="1519"/>
      <c r="P13" s="1517" t="s">
        <v>247</v>
      </c>
    </row>
    <row r="14" spans="1:16" ht="18" customHeight="1" thickBot="1" x14ac:dyDescent="0.25">
      <c r="A14" s="1532"/>
      <c r="B14" s="1535"/>
      <c r="C14" s="1538"/>
      <c r="D14" s="1535"/>
      <c r="E14" s="1535"/>
      <c r="F14" s="1538"/>
      <c r="G14" s="1550"/>
      <c r="H14" s="1524"/>
      <c r="I14" s="1524"/>
      <c r="J14" s="1520"/>
      <c r="K14" s="1520"/>
      <c r="L14" s="1520"/>
      <c r="M14" s="1521"/>
      <c r="N14" s="1516" t="s">
        <v>245</v>
      </c>
      <c r="O14" s="1516" t="s">
        <v>252</v>
      </c>
      <c r="P14" s="1517"/>
    </row>
    <row r="15" spans="1:16" ht="27.75" customHeight="1" thickBot="1" x14ac:dyDescent="0.25">
      <c r="A15" s="1533"/>
      <c r="B15" s="1536"/>
      <c r="C15" s="1539"/>
      <c r="D15" s="1536"/>
      <c r="E15" s="1536"/>
      <c r="F15" s="1539"/>
      <c r="G15" s="1551"/>
      <c r="H15" s="1525"/>
      <c r="I15" s="1548"/>
      <c r="J15" s="634" t="s">
        <v>51</v>
      </c>
      <c r="K15" s="635" t="s">
        <v>249</v>
      </c>
      <c r="L15" s="635" t="s">
        <v>250</v>
      </c>
      <c r="M15" s="1522"/>
      <c r="N15" s="1516"/>
      <c r="O15" s="1516"/>
      <c r="P15" s="1518"/>
    </row>
    <row r="16" spans="1:16" x14ac:dyDescent="0.2">
      <c r="A16" s="238"/>
      <c r="B16" s="239"/>
      <c r="C16" s="238"/>
      <c r="D16" s="238"/>
      <c r="E16" s="238"/>
      <c r="F16" s="238"/>
      <c r="G16" s="240">
        <v>0</v>
      </c>
      <c r="H16" s="241"/>
      <c r="I16" s="242">
        <f t="shared" ref="I16:I25" si="1">H16*G16</f>
        <v>0</v>
      </c>
      <c r="J16" s="632"/>
      <c r="K16" s="633"/>
      <c r="L16" s="633"/>
      <c r="M16" s="271"/>
      <c r="N16" s="595"/>
      <c r="O16" s="595"/>
      <c r="P16" s="271"/>
    </row>
    <row r="17" spans="1:16" x14ac:dyDescent="0.2">
      <c r="A17" s="243"/>
      <c r="B17" s="243"/>
      <c r="C17" s="243"/>
      <c r="D17" s="243"/>
      <c r="E17" s="243"/>
      <c r="F17" s="243"/>
      <c r="G17" s="240">
        <v>0</v>
      </c>
      <c r="H17" s="241"/>
      <c r="I17" s="242">
        <f t="shared" si="1"/>
        <v>0</v>
      </c>
      <c r="J17" s="266"/>
      <c r="K17" s="270"/>
      <c r="L17" s="270"/>
      <c r="M17" s="271"/>
      <c r="N17" s="268"/>
      <c r="O17" s="268"/>
      <c r="P17" s="271"/>
    </row>
    <row r="18" spans="1:16" x14ac:dyDescent="0.2">
      <c r="A18" s="243"/>
      <c r="B18" s="243"/>
      <c r="C18" s="243"/>
      <c r="D18" s="243"/>
      <c r="E18" s="243"/>
      <c r="F18" s="243"/>
      <c r="G18" s="240">
        <v>0</v>
      </c>
      <c r="H18" s="241"/>
      <c r="I18" s="242">
        <f t="shared" si="1"/>
        <v>0</v>
      </c>
      <c r="J18" s="266"/>
      <c r="K18" s="270"/>
      <c r="L18" s="270"/>
      <c r="M18" s="271"/>
      <c r="N18" s="268"/>
      <c r="O18" s="268"/>
      <c r="P18" s="271"/>
    </row>
    <row r="19" spans="1:16" x14ac:dyDescent="0.2">
      <c r="A19" s="243"/>
      <c r="B19" s="243"/>
      <c r="C19" s="243"/>
      <c r="D19" s="243"/>
      <c r="E19" s="243"/>
      <c r="F19" s="243"/>
      <c r="G19" s="240">
        <v>0</v>
      </c>
      <c r="H19" s="241"/>
      <c r="I19" s="242">
        <f t="shared" si="1"/>
        <v>0</v>
      </c>
      <c r="J19" s="266"/>
      <c r="K19" s="270"/>
      <c r="L19" s="270"/>
      <c r="M19" s="271"/>
      <c r="N19" s="268"/>
      <c r="O19" s="268"/>
      <c r="P19" s="271"/>
    </row>
    <row r="20" spans="1:16" x14ac:dyDescent="0.2">
      <c r="A20" s="238"/>
      <c r="B20" s="239"/>
      <c r="C20" s="238"/>
      <c r="D20" s="238"/>
      <c r="E20" s="238"/>
      <c r="F20" s="238"/>
      <c r="G20" s="240">
        <v>0</v>
      </c>
      <c r="H20" s="241"/>
      <c r="I20" s="242">
        <f>H20*G20</f>
        <v>0</v>
      </c>
      <c r="J20" s="266"/>
      <c r="K20" s="270"/>
      <c r="L20" s="270"/>
      <c r="M20" s="271"/>
      <c r="N20" s="268"/>
      <c r="O20" s="268"/>
      <c r="P20" s="271"/>
    </row>
    <row r="21" spans="1:16" x14ac:dyDescent="0.2">
      <c r="A21" s="243"/>
      <c r="B21" s="243"/>
      <c r="C21" s="243"/>
      <c r="D21" s="243"/>
      <c r="E21" s="243"/>
      <c r="F21" s="243"/>
      <c r="G21" s="240">
        <v>0</v>
      </c>
      <c r="H21" s="241"/>
      <c r="I21" s="242">
        <f>H21*G21</f>
        <v>0</v>
      </c>
      <c r="J21" s="266"/>
      <c r="K21" s="267"/>
      <c r="L21" s="267"/>
      <c r="M21" s="269"/>
      <c r="N21" s="268"/>
      <c r="O21" s="268"/>
      <c r="P21" s="269"/>
    </row>
    <row r="22" spans="1:16" x14ac:dyDescent="0.2">
      <c r="A22" s="243"/>
      <c r="B22" s="243"/>
      <c r="C22" s="243"/>
      <c r="D22" s="243"/>
      <c r="E22" s="243"/>
      <c r="F22" s="243"/>
      <c r="G22" s="240">
        <v>0</v>
      </c>
      <c r="H22" s="241"/>
      <c r="I22" s="242">
        <f t="shared" si="1"/>
        <v>0</v>
      </c>
      <c r="J22" s="266"/>
      <c r="K22" s="270"/>
      <c r="L22" s="270"/>
      <c r="M22" s="271"/>
      <c r="N22" s="268"/>
      <c r="O22" s="268"/>
      <c r="P22" s="271"/>
    </row>
    <row r="23" spans="1:16" x14ac:dyDescent="0.2">
      <c r="A23" s="243"/>
      <c r="B23" s="243"/>
      <c r="C23" s="243"/>
      <c r="D23" s="243"/>
      <c r="E23" s="243"/>
      <c r="F23" s="243"/>
      <c r="G23" s="240">
        <v>0</v>
      </c>
      <c r="H23" s="241"/>
      <c r="I23" s="242">
        <v>0</v>
      </c>
      <c r="J23" s="266"/>
      <c r="K23" s="270"/>
      <c r="L23" s="270"/>
      <c r="M23" s="271"/>
      <c r="N23" s="268"/>
      <c r="O23" s="268"/>
      <c r="P23" s="271"/>
    </row>
    <row r="24" spans="1:16" x14ac:dyDescent="0.2">
      <c r="A24" s="243"/>
      <c r="B24" s="243"/>
      <c r="C24" s="243"/>
      <c r="D24" s="243"/>
      <c r="E24" s="243"/>
      <c r="F24" s="243"/>
      <c r="G24" s="240">
        <v>0</v>
      </c>
      <c r="H24" s="241"/>
      <c r="I24" s="242">
        <f t="shared" si="1"/>
        <v>0</v>
      </c>
      <c r="J24" s="266"/>
      <c r="K24" s="270"/>
      <c r="L24" s="270"/>
      <c r="M24" s="271"/>
      <c r="N24" s="268"/>
      <c r="O24" s="268"/>
      <c r="P24" s="271"/>
    </row>
    <row r="25" spans="1:16" ht="13.5" thickBot="1" x14ac:dyDescent="0.25">
      <c r="A25" s="244"/>
      <c r="B25" s="244"/>
      <c r="C25" s="244"/>
      <c r="D25" s="244"/>
      <c r="E25" s="244"/>
      <c r="F25" s="244"/>
      <c r="G25" s="240">
        <v>0</v>
      </c>
      <c r="H25" s="245"/>
      <c r="I25" s="242">
        <f t="shared" si="1"/>
        <v>0</v>
      </c>
      <c r="J25" s="266"/>
      <c r="K25" s="270"/>
      <c r="L25" s="270"/>
      <c r="M25" s="271"/>
      <c r="N25" s="356"/>
      <c r="O25" s="356"/>
      <c r="P25" s="271"/>
    </row>
    <row r="26" spans="1:16" ht="13.5" thickBot="1" x14ac:dyDescent="0.25">
      <c r="A26" s="1526" t="s">
        <v>134</v>
      </c>
      <c r="B26" s="1527"/>
      <c r="C26" s="1527"/>
      <c r="D26" s="1527"/>
      <c r="E26" s="1527"/>
      <c r="F26" s="1527"/>
      <c r="G26" s="246">
        <f>SUM(G16:G25)</f>
        <v>0</v>
      </c>
      <c r="H26" s="247"/>
      <c r="I26" s="248">
        <f>SUM(I16:I25)</f>
        <v>0</v>
      </c>
      <c r="J26" s="321">
        <f t="shared" ref="J26:L26" si="2">SUM(J16:J25)</f>
        <v>0</v>
      </c>
      <c r="K26" s="321">
        <f t="shared" si="2"/>
        <v>0</v>
      </c>
      <c r="L26" s="321">
        <f t="shared" si="2"/>
        <v>0</v>
      </c>
      <c r="M26" s="630"/>
      <c r="N26" s="631">
        <f>SUM(N16:N25)</f>
        <v>0</v>
      </c>
      <c r="O26" s="631">
        <f>SUM(O16:O25)</f>
        <v>0</v>
      </c>
      <c r="P26" s="627"/>
    </row>
    <row r="28" spans="1:16" ht="15" x14ac:dyDescent="0.25">
      <c r="A28" s="250" t="s">
        <v>215</v>
      </c>
    </row>
    <row r="29" spans="1:16" x14ac:dyDescent="0.2">
      <c r="A29" s="250"/>
    </row>
    <row r="30" spans="1:16" ht="12.75" customHeight="1" x14ac:dyDescent="0.2">
      <c r="A30" s="250"/>
    </row>
    <row r="31" spans="1:16" x14ac:dyDescent="0.2">
      <c r="A31" s="1546"/>
      <c r="B31" s="1547"/>
      <c r="C31" s="1547"/>
      <c r="D31" s="1547"/>
      <c r="E31" s="1547"/>
      <c r="F31" s="1547"/>
      <c r="G31" s="1547"/>
      <c r="H31" s="1547"/>
      <c r="I31" s="251"/>
    </row>
    <row r="32" spans="1:16" x14ac:dyDescent="0.2">
      <c r="A32" s="1547"/>
      <c r="B32" s="1547"/>
      <c r="C32" s="1547"/>
      <c r="D32" s="1547"/>
      <c r="E32" s="1547"/>
      <c r="F32" s="1547"/>
      <c r="G32" s="1547"/>
      <c r="H32" s="1547"/>
      <c r="I32" s="251"/>
    </row>
  </sheetData>
  <protectedRanges>
    <protectedRange sqref="A9:A10 B10:B11 G10 E10:E11" name="Rango1_1_1_2"/>
    <protectedRange sqref="G11" name="Rango1_1_1_1_1"/>
  </protectedRanges>
  <customSheetViews>
    <customSheetView guid="{9C380C17-03EC-4E5F-8AD9-EACCFB57B8A0}" showPageBreaks="1" printArea="1">
      <selection activeCell="R37" sqref="R37"/>
      <pageMargins left="0.4" right="0.47" top="0.18" bottom="0.19" header="0" footer="0"/>
      <pageSetup paperSize="9" scale="95" orientation="landscape" r:id="rId1"/>
      <headerFooter alignWithMargins="0"/>
    </customSheetView>
    <customSheetView guid="{132C0E2A-F187-4159-BF1E-3BD10748237C}">
      <selection activeCell="L28" sqref="L28"/>
      <pageMargins left="0.4" right="0.47" top="0.18" bottom="0.19" header="0" footer="0"/>
      <pageSetup paperSize="9" scale="95" orientation="landscape" r:id="rId2"/>
      <headerFooter alignWithMargins="0"/>
    </customSheetView>
  </customSheetViews>
  <mergeCells count="18">
    <mergeCell ref="A26:F26"/>
    <mergeCell ref="A31:H32"/>
    <mergeCell ref="A6:I6"/>
    <mergeCell ref="A13:A15"/>
    <mergeCell ref="B13:B15"/>
    <mergeCell ref="C13:C15"/>
    <mergeCell ref="D13:D15"/>
    <mergeCell ref="E13:E15"/>
    <mergeCell ref="F13:F15"/>
    <mergeCell ref="G13:G15"/>
    <mergeCell ref="H13:H15"/>
    <mergeCell ref="N14:N15"/>
    <mergeCell ref="N13:O13"/>
    <mergeCell ref="O14:O15"/>
    <mergeCell ref="P13:P15"/>
    <mergeCell ref="I13:I15"/>
    <mergeCell ref="J13:L14"/>
    <mergeCell ref="M13:M15"/>
  </mergeCells>
  <pageMargins left="0.4" right="0.47" top="0.18" bottom="0.19" header="0" footer="0"/>
  <pageSetup paperSize="9" scale="95" orientation="landscape" r:id="rId3"/>
  <headerFooter alignWithMargins="0"/>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56"/>
  <sheetViews>
    <sheetView topLeftCell="A5" zoomScaleNormal="100" zoomScaleSheetLayoutView="100" workbookViewId="0">
      <selection activeCell="M6" sqref="M6"/>
    </sheetView>
  </sheetViews>
  <sheetFormatPr baseColWidth="10" defaultRowHeight="12.75" x14ac:dyDescent="0.2"/>
  <cols>
    <col min="1" max="1" width="8" style="219" customWidth="1"/>
    <col min="2" max="3" width="10.28515625" style="219" customWidth="1"/>
    <col min="4" max="4" width="13.28515625" style="219" customWidth="1"/>
    <col min="5" max="5" width="22" style="219" customWidth="1"/>
    <col min="6" max="6" width="22.28515625" style="219" customWidth="1"/>
    <col min="7" max="7" width="12.42578125" style="219" customWidth="1"/>
    <col min="8" max="10" width="14.7109375" style="219" customWidth="1"/>
    <col min="11" max="11" width="11.42578125" style="219"/>
    <col min="12" max="12" width="16.140625" style="219" customWidth="1"/>
    <col min="13" max="13" width="29.28515625" style="219" customWidth="1"/>
    <col min="14" max="14" width="19.7109375" style="219" customWidth="1"/>
    <col min="15" max="15" width="23.28515625" style="219" customWidth="1"/>
    <col min="16" max="16" width="33.85546875" style="219" customWidth="1"/>
    <col min="17" max="17" width="29.28515625" style="219" customWidth="1"/>
    <col min="18" max="18" width="26.28515625" style="219" customWidth="1"/>
    <col min="19" max="256" width="11.42578125" style="219"/>
    <col min="257" max="257" width="8" style="219" customWidth="1"/>
    <col min="258" max="259" width="10.28515625" style="219" customWidth="1"/>
    <col min="260" max="260" width="13.28515625" style="219" customWidth="1"/>
    <col min="261" max="261" width="22" style="219" customWidth="1"/>
    <col min="262" max="262" width="22.28515625" style="219" customWidth="1"/>
    <col min="263" max="263" width="12.42578125" style="219" customWidth="1"/>
    <col min="264" max="265" width="14.7109375" style="219" customWidth="1"/>
    <col min="266" max="512" width="11.42578125" style="219"/>
    <col min="513" max="513" width="8" style="219" customWidth="1"/>
    <col min="514" max="515" width="10.28515625" style="219" customWidth="1"/>
    <col min="516" max="516" width="13.28515625" style="219" customWidth="1"/>
    <col min="517" max="517" width="22" style="219" customWidth="1"/>
    <col min="518" max="518" width="22.28515625" style="219" customWidth="1"/>
    <col min="519" max="519" width="12.42578125" style="219" customWidth="1"/>
    <col min="520" max="521" width="14.7109375" style="219" customWidth="1"/>
    <col min="522" max="768" width="11.42578125" style="219"/>
    <col min="769" max="769" width="8" style="219" customWidth="1"/>
    <col min="770" max="771" width="10.28515625" style="219" customWidth="1"/>
    <col min="772" max="772" width="13.28515625" style="219" customWidth="1"/>
    <col min="773" max="773" width="22" style="219" customWidth="1"/>
    <col min="774" max="774" width="22.28515625" style="219" customWidth="1"/>
    <col min="775" max="775" width="12.42578125" style="219" customWidth="1"/>
    <col min="776" max="777" width="14.7109375" style="219" customWidth="1"/>
    <col min="778" max="1024" width="11.42578125" style="219"/>
    <col min="1025" max="1025" width="8" style="219" customWidth="1"/>
    <col min="1026" max="1027" width="10.28515625" style="219" customWidth="1"/>
    <col min="1028" max="1028" width="13.28515625" style="219" customWidth="1"/>
    <col min="1029" max="1029" width="22" style="219" customWidth="1"/>
    <col min="1030" max="1030" width="22.28515625" style="219" customWidth="1"/>
    <col min="1031" max="1031" width="12.42578125" style="219" customWidth="1"/>
    <col min="1032" max="1033" width="14.7109375" style="219" customWidth="1"/>
    <col min="1034" max="1280" width="11.42578125" style="219"/>
    <col min="1281" max="1281" width="8" style="219" customWidth="1"/>
    <col min="1282" max="1283" width="10.28515625" style="219" customWidth="1"/>
    <col min="1284" max="1284" width="13.28515625" style="219" customWidth="1"/>
    <col min="1285" max="1285" width="22" style="219" customWidth="1"/>
    <col min="1286" max="1286" width="22.28515625" style="219" customWidth="1"/>
    <col min="1287" max="1287" width="12.42578125" style="219" customWidth="1"/>
    <col min="1288" max="1289" width="14.7109375" style="219" customWidth="1"/>
    <col min="1290" max="1536" width="11.42578125" style="219"/>
    <col min="1537" max="1537" width="8" style="219" customWidth="1"/>
    <col min="1538" max="1539" width="10.28515625" style="219" customWidth="1"/>
    <col min="1540" max="1540" width="13.28515625" style="219" customWidth="1"/>
    <col min="1541" max="1541" width="22" style="219" customWidth="1"/>
    <col min="1542" max="1542" width="22.28515625" style="219" customWidth="1"/>
    <col min="1543" max="1543" width="12.42578125" style="219" customWidth="1"/>
    <col min="1544" max="1545" width="14.7109375" style="219" customWidth="1"/>
    <col min="1546" max="1792" width="11.42578125" style="219"/>
    <col min="1793" max="1793" width="8" style="219" customWidth="1"/>
    <col min="1794" max="1795" width="10.28515625" style="219" customWidth="1"/>
    <col min="1796" max="1796" width="13.28515625" style="219" customWidth="1"/>
    <col min="1797" max="1797" width="22" style="219" customWidth="1"/>
    <col min="1798" max="1798" width="22.28515625" style="219" customWidth="1"/>
    <col min="1799" max="1799" width="12.42578125" style="219" customWidth="1"/>
    <col min="1800" max="1801" width="14.7109375" style="219" customWidth="1"/>
    <col min="1802" max="2048" width="11.42578125" style="219"/>
    <col min="2049" max="2049" width="8" style="219" customWidth="1"/>
    <col min="2050" max="2051" width="10.28515625" style="219" customWidth="1"/>
    <col min="2052" max="2052" width="13.28515625" style="219" customWidth="1"/>
    <col min="2053" max="2053" width="22" style="219" customWidth="1"/>
    <col min="2054" max="2054" width="22.28515625" style="219" customWidth="1"/>
    <col min="2055" max="2055" width="12.42578125" style="219" customWidth="1"/>
    <col min="2056" max="2057" width="14.7109375" style="219" customWidth="1"/>
    <col min="2058" max="2304" width="11.42578125" style="219"/>
    <col min="2305" max="2305" width="8" style="219" customWidth="1"/>
    <col min="2306" max="2307" width="10.28515625" style="219" customWidth="1"/>
    <col min="2308" max="2308" width="13.28515625" style="219" customWidth="1"/>
    <col min="2309" max="2309" width="22" style="219" customWidth="1"/>
    <col min="2310" max="2310" width="22.28515625" style="219" customWidth="1"/>
    <col min="2311" max="2311" width="12.42578125" style="219" customWidth="1"/>
    <col min="2312" max="2313" width="14.7109375" style="219" customWidth="1"/>
    <col min="2314" max="2560" width="11.42578125" style="219"/>
    <col min="2561" max="2561" width="8" style="219" customWidth="1"/>
    <col min="2562" max="2563" width="10.28515625" style="219" customWidth="1"/>
    <col min="2564" max="2564" width="13.28515625" style="219" customWidth="1"/>
    <col min="2565" max="2565" width="22" style="219" customWidth="1"/>
    <col min="2566" max="2566" width="22.28515625" style="219" customWidth="1"/>
    <col min="2567" max="2567" width="12.42578125" style="219" customWidth="1"/>
    <col min="2568" max="2569" width="14.7109375" style="219" customWidth="1"/>
    <col min="2570" max="2816" width="11.42578125" style="219"/>
    <col min="2817" max="2817" width="8" style="219" customWidth="1"/>
    <col min="2818" max="2819" width="10.28515625" style="219" customWidth="1"/>
    <col min="2820" max="2820" width="13.28515625" style="219" customWidth="1"/>
    <col min="2821" max="2821" width="22" style="219" customWidth="1"/>
    <col min="2822" max="2822" width="22.28515625" style="219" customWidth="1"/>
    <col min="2823" max="2823" width="12.42578125" style="219" customWidth="1"/>
    <col min="2824" max="2825" width="14.7109375" style="219" customWidth="1"/>
    <col min="2826" max="3072" width="11.42578125" style="219"/>
    <col min="3073" max="3073" width="8" style="219" customWidth="1"/>
    <col min="3074" max="3075" width="10.28515625" style="219" customWidth="1"/>
    <col min="3076" max="3076" width="13.28515625" style="219" customWidth="1"/>
    <col min="3077" max="3077" width="22" style="219" customWidth="1"/>
    <col min="3078" max="3078" width="22.28515625" style="219" customWidth="1"/>
    <col min="3079" max="3079" width="12.42578125" style="219" customWidth="1"/>
    <col min="3080" max="3081" width="14.7109375" style="219" customWidth="1"/>
    <col min="3082" max="3328" width="11.42578125" style="219"/>
    <col min="3329" max="3329" width="8" style="219" customWidth="1"/>
    <col min="3330" max="3331" width="10.28515625" style="219" customWidth="1"/>
    <col min="3332" max="3332" width="13.28515625" style="219" customWidth="1"/>
    <col min="3333" max="3333" width="22" style="219" customWidth="1"/>
    <col min="3334" max="3334" width="22.28515625" style="219" customWidth="1"/>
    <col min="3335" max="3335" width="12.42578125" style="219" customWidth="1"/>
    <col min="3336" max="3337" width="14.7109375" style="219" customWidth="1"/>
    <col min="3338" max="3584" width="11.42578125" style="219"/>
    <col min="3585" max="3585" width="8" style="219" customWidth="1"/>
    <col min="3586" max="3587" width="10.28515625" style="219" customWidth="1"/>
    <col min="3588" max="3588" width="13.28515625" style="219" customWidth="1"/>
    <col min="3589" max="3589" width="22" style="219" customWidth="1"/>
    <col min="3590" max="3590" width="22.28515625" style="219" customWidth="1"/>
    <col min="3591" max="3591" width="12.42578125" style="219" customWidth="1"/>
    <col min="3592" max="3593" width="14.7109375" style="219" customWidth="1"/>
    <col min="3594" max="3840" width="11.42578125" style="219"/>
    <col min="3841" max="3841" width="8" style="219" customWidth="1"/>
    <col min="3842" max="3843" width="10.28515625" style="219" customWidth="1"/>
    <col min="3844" max="3844" width="13.28515625" style="219" customWidth="1"/>
    <col min="3845" max="3845" width="22" style="219" customWidth="1"/>
    <col min="3846" max="3846" width="22.28515625" style="219" customWidth="1"/>
    <col min="3847" max="3847" width="12.42578125" style="219" customWidth="1"/>
    <col min="3848" max="3849" width="14.7109375" style="219" customWidth="1"/>
    <col min="3850" max="4096" width="11.42578125" style="219"/>
    <col min="4097" max="4097" width="8" style="219" customWidth="1"/>
    <col min="4098" max="4099" width="10.28515625" style="219" customWidth="1"/>
    <col min="4100" max="4100" width="13.28515625" style="219" customWidth="1"/>
    <col min="4101" max="4101" width="22" style="219" customWidth="1"/>
    <col min="4102" max="4102" width="22.28515625" style="219" customWidth="1"/>
    <col min="4103" max="4103" width="12.42578125" style="219" customWidth="1"/>
    <col min="4104" max="4105" width="14.7109375" style="219" customWidth="1"/>
    <col min="4106" max="4352" width="11.42578125" style="219"/>
    <col min="4353" max="4353" width="8" style="219" customWidth="1"/>
    <col min="4354" max="4355" width="10.28515625" style="219" customWidth="1"/>
    <col min="4356" max="4356" width="13.28515625" style="219" customWidth="1"/>
    <col min="4357" max="4357" width="22" style="219" customWidth="1"/>
    <col min="4358" max="4358" width="22.28515625" style="219" customWidth="1"/>
    <col min="4359" max="4359" width="12.42578125" style="219" customWidth="1"/>
    <col min="4360" max="4361" width="14.7109375" style="219" customWidth="1"/>
    <col min="4362" max="4608" width="11.42578125" style="219"/>
    <col min="4609" max="4609" width="8" style="219" customWidth="1"/>
    <col min="4610" max="4611" width="10.28515625" style="219" customWidth="1"/>
    <col min="4612" max="4612" width="13.28515625" style="219" customWidth="1"/>
    <col min="4613" max="4613" width="22" style="219" customWidth="1"/>
    <col min="4614" max="4614" width="22.28515625" style="219" customWidth="1"/>
    <col min="4615" max="4615" width="12.42578125" style="219" customWidth="1"/>
    <col min="4616" max="4617" width="14.7109375" style="219" customWidth="1"/>
    <col min="4618" max="4864" width="11.42578125" style="219"/>
    <col min="4865" max="4865" width="8" style="219" customWidth="1"/>
    <col min="4866" max="4867" width="10.28515625" style="219" customWidth="1"/>
    <col min="4868" max="4868" width="13.28515625" style="219" customWidth="1"/>
    <col min="4869" max="4869" width="22" style="219" customWidth="1"/>
    <col min="4870" max="4870" width="22.28515625" style="219" customWidth="1"/>
    <col min="4871" max="4871" width="12.42578125" style="219" customWidth="1"/>
    <col min="4872" max="4873" width="14.7109375" style="219" customWidth="1"/>
    <col min="4874" max="5120" width="11.42578125" style="219"/>
    <col min="5121" max="5121" width="8" style="219" customWidth="1"/>
    <col min="5122" max="5123" width="10.28515625" style="219" customWidth="1"/>
    <col min="5124" max="5124" width="13.28515625" style="219" customWidth="1"/>
    <col min="5125" max="5125" width="22" style="219" customWidth="1"/>
    <col min="5126" max="5126" width="22.28515625" style="219" customWidth="1"/>
    <col min="5127" max="5127" width="12.42578125" style="219" customWidth="1"/>
    <col min="5128" max="5129" width="14.7109375" style="219" customWidth="1"/>
    <col min="5130" max="5376" width="11.42578125" style="219"/>
    <col min="5377" max="5377" width="8" style="219" customWidth="1"/>
    <col min="5378" max="5379" width="10.28515625" style="219" customWidth="1"/>
    <col min="5380" max="5380" width="13.28515625" style="219" customWidth="1"/>
    <col min="5381" max="5381" width="22" style="219" customWidth="1"/>
    <col min="5382" max="5382" width="22.28515625" style="219" customWidth="1"/>
    <col min="5383" max="5383" width="12.42578125" style="219" customWidth="1"/>
    <col min="5384" max="5385" width="14.7109375" style="219" customWidth="1"/>
    <col min="5386" max="5632" width="11.42578125" style="219"/>
    <col min="5633" max="5633" width="8" style="219" customWidth="1"/>
    <col min="5634" max="5635" width="10.28515625" style="219" customWidth="1"/>
    <col min="5636" max="5636" width="13.28515625" style="219" customWidth="1"/>
    <col min="5637" max="5637" width="22" style="219" customWidth="1"/>
    <col min="5638" max="5638" width="22.28515625" style="219" customWidth="1"/>
    <col min="5639" max="5639" width="12.42578125" style="219" customWidth="1"/>
    <col min="5640" max="5641" width="14.7109375" style="219" customWidth="1"/>
    <col min="5642" max="5888" width="11.42578125" style="219"/>
    <col min="5889" max="5889" width="8" style="219" customWidth="1"/>
    <col min="5890" max="5891" width="10.28515625" style="219" customWidth="1"/>
    <col min="5892" max="5892" width="13.28515625" style="219" customWidth="1"/>
    <col min="5893" max="5893" width="22" style="219" customWidth="1"/>
    <col min="5894" max="5894" width="22.28515625" style="219" customWidth="1"/>
    <col min="5895" max="5895" width="12.42578125" style="219" customWidth="1"/>
    <col min="5896" max="5897" width="14.7109375" style="219" customWidth="1"/>
    <col min="5898" max="6144" width="11.42578125" style="219"/>
    <col min="6145" max="6145" width="8" style="219" customWidth="1"/>
    <col min="6146" max="6147" width="10.28515625" style="219" customWidth="1"/>
    <col min="6148" max="6148" width="13.28515625" style="219" customWidth="1"/>
    <col min="6149" max="6149" width="22" style="219" customWidth="1"/>
    <col min="6150" max="6150" width="22.28515625" style="219" customWidth="1"/>
    <col min="6151" max="6151" width="12.42578125" style="219" customWidth="1"/>
    <col min="6152" max="6153" width="14.7109375" style="219" customWidth="1"/>
    <col min="6154" max="6400" width="11.42578125" style="219"/>
    <col min="6401" max="6401" width="8" style="219" customWidth="1"/>
    <col min="6402" max="6403" width="10.28515625" style="219" customWidth="1"/>
    <col min="6404" max="6404" width="13.28515625" style="219" customWidth="1"/>
    <col min="6405" max="6405" width="22" style="219" customWidth="1"/>
    <col min="6406" max="6406" width="22.28515625" style="219" customWidth="1"/>
    <col min="6407" max="6407" width="12.42578125" style="219" customWidth="1"/>
    <col min="6408" max="6409" width="14.7109375" style="219" customWidth="1"/>
    <col min="6410" max="6656" width="11.42578125" style="219"/>
    <col min="6657" max="6657" width="8" style="219" customWidth="1"/>
    <col min="6658" max="6659" width="10.28515625" style="219" customWidth="1"/>
    <col min="6660" max="6660" width="13.28515625" style="219" customWidth="1"/>
    <col min="6661" max="6661" width="22" style="219" customWidth="1"/>
    <col min="6662" max="6662" width="22.28515625" style="219" customWidth="1"/>
    <col min="6663" max="6663" width="12.42578125" style="219" customWidth="1"/>
    <col min="6664" max="6665" width="14.7109375" style="219" customWidth="1"/>
    <col min="6666" max="6912" width="11.42578125" style="219"/>
    <col min="6913" max="6913" width="8" style="219" customWidth="1"/>
    <col min="6914" max="6915" width="10.28515625" style="219" customWidth="1"/>
    <col min="6916" max="6916" width="13.28515625" style="219" customWidth="1"/>
    <col min="6917" max="6917" width="22" style="219" customWidth="1"/>
    <col min="6918" max="6918" width="22.28515625" style="219" customWidth="1"/>
    <col min="6919" max="6919" width="12.42578125" style="219" customWidth="1"/>
    <col min="6920" max="6921" width="14.7109375" style="219" customWidth="1"/>
    <col min="6922" max="7168" width="11.42578125" style="219"/>
    <col min="7169" max="7169" width="8" style="219" customWidth="1"/>
    <col min="7170" max="7171" width="10.28515625" style="219" customWidth="1"/>
    <col min="7172" max="7172" width="13.28515625" style="219" customWidth="1"/>
    <col min="7173" max="7173" width="22" style="219" customWidth="1"/>
    <col min="7174" max="7174" width="22.28515625" style="219" customWidth="1"/>
    <col min="7175" max="7175" width="12.42578125" style="219" customWidth="1"/>
    <col min="7176" max="7177" width="14.7109375" style="219" customWidth="1"/>
    <col min="7178" max="7424" width="11.42578125" style="219"/>
    <col min="7425" max="7425" width="8" style="219" customWidth="1"/>
    <col min="7426" max="7427" width="10.28515625" style="219" customWidth="1"/>
    <col min="7428" max="7428" width="13.28515625" style="219" customWidth="1"/>
    <col min="7429" max="7429" width="22" style="219" customWidth="1"/>
    <col min="7430" max="7430" width="22.28515625" style="219" customWidth="1"/>
    <col min="7431" max="7431" width="12.42578125" style="219" customWidth="1"/>
    <col min="7432" max="7433" width="14.7109375" style="219" customWidth="1"/>
    <col min="7434" max="7680" width="11.42578125" style="219"/>
    <col min="7681" max="7681" width="8" style="219" customWidth="1"/>
    <col min="7682" max="7683" width="10.28515625" style="219" customWidth="1"/>
    <col min="7684" max="7684" width="13.28515625" style="219" customWidth="1"/>
    <col min="7685" max="7685" width="22" style="219" customWidth="1"/>
    <col min="7686" max="7686" width="22.28515625" style="219" customWidth="1"/>
    <col min="7687" max="7687" width="12.42578125" style="219" customWidth="1"/>
    <col min="7688" max="7689" width="14.7109375" style="219" customWidth="1"/>
    <col min="7690" max="7936" width="11.42578125" style="219"/>
    <col min="7937" max="7937" width="8" style="219" customWidth="1"/>
    <col min="7938" max="7939" width="10.28515625" style="219" customWidth="1"/>
    <col min="7940" max="7940" width="13.28515625" style="219" customWidth="1"/>
    <col min="7941" max="7941" width="22" style="219" customWidth="1"/>
    <col min="7942" max="7942" width="22.28515625" style="219" customWidth="1"/>
    <col min="7943" max="7943" width="12.42578125" style="219" customWidth="1"/>
    <col min="7944" max="7945" width="14.7109375" style="219" customWidth="1"/>
    <col min="7946" max="8192" width="11.42578125" style="219"/>
    <col min="8193" max="8193" width="8" style="219" customWidth="1"/>
    <col min="8194" max="8195" width="10.28515625" style="219" customWidth="1"/>
    <col min="8196" max="8196" width="13.28515625" style="219" customWidth="1"/>
    <col min="8197" max="8197" width="22" style="219" customWidth="1"/>
    <col min="8198" max="8198" width="22.28515625" style="219" customWidth="1"/>
    <col min="8199" max="8199" width="12.42578125" style="219" customWidth="1"/>
    <col min="8200" max="8201" width="14.7109375" style="219" customWidth="1"/>
    <col min="8202" max="8448" width="11.42578125" style="219"/>
    <col min="8449" max="8449" width="8" style="219" customWidth="1"/>
    <col min="8450" max="8451" width="10.28515625" style="219" customWidth="1"/>
    <col min="8452" max="8452" width="13.28515625" style="219" customWidth="1"/>
    <col min="8453" max="8453" width="22" style="219" customWidth="1"/>
    <col min="8454" max="8454" width="22.28515625" style="219" customWidth="1"/>
    <col min="8455" max="8455" width="12.42578125" style="219" customWidth="1"/>
    <col min="8456" max="8457" width="14.7109375" style="219" customWidth="1"/>
    <col min="8458" max="8704" width="11.42578125" style="219"/>
    <col min="8705" max="8705" width="8" style="219" customWidth="1"/>
    <col min="8706" max="8707" width="10.28515625" style="219" customWidth="1"/>
    <col min="8708" max="8708" width="13.28515625" style="219" customWidth="1"/>
    <col min="8709" max="8709" width="22" style="219" customWidth="1"/>
    <col min="8710" max="8710" width="22.28515625" style="219" customWidth="1"/>
    <col min="8711" max="8711" width="12.42578125" style="219" customWidth="1"/>
    <col min="8712" max="8713" width="14.7109375" style="219" customWidth="1"/>
    <col min="8714" max="8960" width="11.42578125" style="219"/>
    <col min="8961" max="8961" width="8" style="219" customWidth="1"/>
    <col min="8962" max="8963" width="10.28515625" style="219" customWidth="1"/>
    <col min="8964" max="8964" width="13.28515625" style="219" customWidth="1"/>
    <col min="8965" max="8965" width="22" style="219" customWidth="1"/>
    <col min="8966" max="8966" width="22.28515625" style="219" customWidth="1"/>
    <col min="8967" max="8967" width="12.42578125" style="219" customWidth="1"/>
    <col min="8968" max="8969" width="14.7109375" style="219" customWidth="1"/>
    <col min="8970" max="9216" width="11.42578125" style="219"/>
    <col min="9217" max="9217" width="8" style="219" customWidth="1"/>
    <col min="9218" max="9219" width="10.28515625" style="219" customWidth="1"/>
    <col min="9220" max="9220" width="13.28515625" style="219" customWidth="1"/>
    <col min="9221" max="9221" width="22" style="219" customWidth="1"/>
    <col min="9222" max="9222" width="22.28515625" style="219" customWidth="1"/>
    <col min="9223" max="9223" width="12.42578125" style="219" customWidth="1"/>
    <col min="9224" max="9225" width="14.7109375" style="219" customWidth="1"/>
    <col min="9226" max="9472" width="11.42578125" style="219"/>
    <col min="9473" max="9473" width="8" style="219" customWidth="1"/>
    <col min="9474" max="9475" width="10.28515625" style="219" customWidth="1"/>
    <col min="9476" max="9476" width="13.28515625" style="219" customWidth="1"/>
    <col min="9477" max="9477" width="22" style="219" customWidth="1"/>
    <col min="9478" max="9478" width="22.28515625" style="219" customWidth="1"/>
    <col min="9479" max="9479" width="12.42578125" style="219" customWidth="1"/>
    <col min="9480" max="9481" width="14.7109375" style="219" customWidth="1"/>
    <col min="9482" max="9728" width="11.42578125" style="219"/>
    <col min="9729" max="9729" width="8" style="219" customWidth="1"/>
    <col min="9730" max="9731" width="10.28515625" style="219" customWidth="1"/>
    <col min="9732" max="9732" width="13.28515625" style="219" customWidth="1"/>
    <col min="9733" max="9733" width="22" style="219" customWidth="1"/>
    <col min="9734" max="9734" width="22.28515625" style="219" customWidth="1"/>
    <col min="9735" max="9735" width="12.42578125" style="219" customWidth="1"/>
    <col min="9736" max="9737" width="14.7109375" style="219" customWidth="1"/>
    <col min="9738" max="9984" width="11.42578125" style="219"/>
    <col min="9985" max="9985" width="8" style="219" customWidth="1"/>
    <col min="9986" max="9987" width="10.28515625" style="219" customWidth="1"/>
    <col min="9988" max="9988" width="13.28515625" style="219" customWidth="1"/>
    <col min="9989" max="9989" width="22" style="219" customWidth="1"/>
    <col min="9990" max="9990" width="22.28515625" style="219" customWidth="1"/>
    <col min="9991" max="9991" width="12.42578125" style="219" customWidth="1"/>
    <col min="9992" max="9993" width="14.7109375" style="219" customWidth="1"/>
    <col min="9994" max="10240" width="11.42578125" style="219"/>
    <col min="10241" max="10241" width="8" style="219" customWidth="1"/>
    <col min="10242" max="10243" width="10.28515625" style="219" customWidth="1"/>
    <col min="10244" max="10244" width="13.28515625" style="219" customWidth="1"/>
    <col min="10245" max="10245" width="22" style="219" customWidth="1"/>
    <col min="10246" max="10246" width="22.28515625" style="219" customWidth="1"/>
    <col min="10247" max="10247" width="12.42578125" style="219" customWidth="1"/>
    <col min="10248" max="10249" width="14.7109375" style="219" customWidth="1"/>
    <col min="10250" max="10496" width="11.42578125" style="219"/>
    <col min="10497" max="10497" width="8" style="219" customWidth="1"/>
    <col min="10498" max="10499" width="10.28515625" style="219" customWidth="1"/>
    <col min="10500" max="10500" width="13.28515625" style="219" customWidth="1"/>
    <col min="10501" max="10501" width="22" style="219" customWidth="1"/>
    <col min="10502" max="10502" width="22.28515625" style="219" customWidth="1"/>
    <col min="10503" max="10503" width="12.42578125" style="219" customWidth="1"/>
    <col min="10504" max="10505" width="14.7109375" style="219" customWidth="1"/>
    <col min="10506" max="10752" width="11.42578125" style="219"/>
    <col min="10753" max="10753" width="8" style="219" customWidth="1"/>
    <col min="10754" max="10755" width="10.28515625" style="219" customWidth="1"/>
    <col min="10756" max="10756" width="13.28515625" style="219" customWidth="1"/>
    <col min="10757" max="10757" width="22" style="219" customWidth="1"/>
    <col min="10758" max="10758" width="22.28515625" style="219" customWidth="1"/>
    <col min="10759" max="10759" width="12.42578125" style="219" customWidth="1"/>
    <col min="10760" max="10761" width="14.7109375" style="219" customWidth="1"/>
    <col min="10762" max="11008" width="11.42578125" style="219"/>
    <col min="11009" max="11009" width="8" style="219" customWidth="1"/>
    <col min="11010" max="11011" width="10.28515625" style="219" customWidth="1"/>
    <col min="11012" max="11012" width="13.28515625" style="219" customWidth="1"/>
    <col min="11013" max="11013" width="22" style="219" customWidth="1"/>
    <col min="11014" max="11014" width="22.28515625" style="219" customWidth="1"/>
    <col min="11015" max="11015" width="12.42578125" style="219" customWidth="1"/>
    <col min="11016" max="11017" width="14.7109375" style="219" customWidth="1"/>
    <col min="11018" max="11264" width="11.42578125" style="219"/>
    <col min="11265" max="11265" width="8" style="219" customWidth="1"/>
    <col min="11266" max="11267" width="10.28515625" style="219" customWidth="1"/>
    <col min="11268" max="11268" width="13.28515625" style="219" customWidth="1"/>
    <col min="11269" max="11269" width="22" style="219" customWidth="1"/>
    <col min="11270" max="11270" width="22.28515625" style="219" customWidth="1"/>
    <col min="11271" max="11271" width="12.42578125" style="219" customWidth="1"/>
    <col min="11272" max="11273" width="14.7109375" style="219" customWidth="1"/>
    <col min="11274" max="11520" width="11.42578125" style="219"/>
    <col min="11521" max="11521" width="8" style="219" customWidth="1"/>
    <col min="11522" max="11523" width="10.28515625" style="219" customWidth="1"/>
    <col min="11524" max="11524" width="13.28515625" style="219" customWidth="1"/>
    <col min="11525" max="11525" width="22" style="219" customWidth="1"/>
    <col min="11526" max="11526" width="22.28515625" style="219" customWidth="1"/>
    <col min="11527" max="11527" width="12.42578125" style="219" customWidth="1"/>
    <col min="11528" max="11529" width="14.7109375" style="219" customWidth="1"/>
    <col min="11530" max="11776" width="11.42578125" style="219"/>
    <col min="11777" max="11777" width="8" style="219" customWidth="1"/>
    <col min="11778" max="11779" width="10.28515625" style="219" customWidth="1"/>
    <col min="11780" max="11780" width="13.28515625" style="219" customWidth="1"/>
    <col min="11781" max="11781" width="22" style="219" customWidth="1"/>
    <col min="11782" max="11782" width="22.28515625" style="219" customWidth="1"/>
    <col min="11783" max="11783" width="12.42578125" style="219" customWidth="1"/>
    <col min="11784" max="11785" width="14.7109375" style="219" customWidth="1"/>
    <col min="11786" max="12032" width="11.42578125" style="219"/>
    <col min="12033" max="12033" width="8" style="219" customWidth="1"/>
    <col min="12034" max="12035" width="10.28515625" style="219" customWidth="1"/>
    <col min="12036" max="12036" width="13.28515625" style="219" customWidth="1"/>
    <col min="12037" max="12037" width="22" style="219" customWidth="1"/>
    <col min="12038" max="12038" width="22.28515625" style="219" customWidth="1"/>
    <col min="12039" max="12039" width="12.42578125" style="219" customWidth="1"/>
    <col min="12040" max="12041" width="14.7109375" style="219" customWidth="1"/>
    <col min="12042" max="12288" width="11.42578125" style="219"/>
    <col min="12289" max="12289" width="8" style="219" customWidth="1"/>
    <col min="12290" max="12291" width="10.28515625" style="219" customWidth="1"/>
    <col min="12292" max="12292" width="13.28515625" style="219" customWidth="1"/>
    <col min="12293" max="12293" width="22" style="219" customWidth="1"/>
    <col min="12294" max="12294" width="22.28515625" style="219" customWidth="1"/>
    <col min="12295" max="12295" width="12.42578125" style="219" customWidth="1"/>
    <col min="12296" max="12297" width="14.7109375" style="219" customWidth="1"/>
    <col min="12298" max="12544" width="11.42578125" style="219"/>
    <col min="12545" max="12545" width="8" style="219" customWidth="1"/>
    <col min="12546" max="12547" width="10.28515625" style="219" customWidth="1"/>
    <col min="12548" max="12548" width="13.28515625" style="219" customWidth="1"/>
    <col min="12549" max="12549" width="22" style="219" customWidth="1"/>
    <col min="12550" max="12550" width="22.28515625" style="219" customWidth="1"/>
    <col min="12551" max="12551" width="12.42578125" style="219" customWidth="1"/>
    <col min="12552" max="12553" width="14.7109375" style="219" customWidth="1"/>
    <col min="12554" max="12800" width="11.42578125" style="219"/>
    <col min="12801" max="12801" width="8" style="219" customWidth="1"/>
    <col min="12802" max="12803" width="10.28515625" style="219" customWidth="1"/>
    <col min="12804" max="12804" width="13.28515625" style="219" customWidth="1"/>
    <col min="12805" max="12805" width="22" style="219" customWidth="1"/>
    <col min="12806" max="12806" width="22.28515625" style="219" customWidth="1"/>
    <col min="12807" max="12807" width="12.42578125" style="219" customWidth="1"/>
    <col min="12808" max="12809" width="14.7109375" style="219" customWidth="1"/>
    <col min="12810" max="13056" width="11.42578125" style="219"/>
    <col min="13057" max="13057" width="8" style="219" customWidth="1"/>
    <col min="13058" max="13059" width="10.28515625" style="219" customWidth="1"/>
    <col min="13060" max="13060" width="13.28515625" style="219" customWidth="1"/>
    <col min="13061" max="13061" width="22" style="219" customWidth="1"/>
    <col min="13062" max="13062" width="22.28515625" style="219" customWidth="1"/>
    <col min="13063" max="13063" width="12.42578125" style="219" customWidth="1"/>
    <col min="13064" max="13065" width="14.7109375" style="219" customWidth="1"/>
    <col min="13066" max="13312" width="11.42578125" style="219"/>
    <col min="13313" max="13313" width="8" style="219" customWidth="1"/>
    <col min="13314" max="13315" width="10.28515625" style="219" customWidth="1"/>
    <col min="13316" max="13316" width="13.28515625" style="219" customWidth="1"/>
    <col min="13317" max="13317" width="22" style="219" customWidth="1"/>
    <col min="13318" max="13318" width="22.28515625" style="219" customWidth="1"/>
    <col min="13319" max="13319" width="12.42578125" style="219" customWidth="1"/>
    <col min="13320" max="13321" width="14.7109375" style="219" customWidth="1"/>
    <col min="13322" max="13568" width="11.42578125" style="219"/>
    <col min="13569" max="13569" width="8" style="219" customWidth="1"/>
    <col min="13570" max="13571" width="10.28515625" style="219" customWidth="1"/>
    <col min="13572" max="13572" width="13.28515625" style="219" customWidth="1"/>
    <col min="13573" max="13573" width="22" style="219" customWidth="1"/>
    <col min="13574" max="13574" width="22.28515625" style="219" customWidth="1"/>
    <col min="13575" max="13575" width="12.42578125" style="219" customWidth="1"/>
    <col min="13576" max="13577" width="14.7109375" style="219" customWidth="1"/>
    <col min="13578" max="13824" width="11.42578125" style="219"/>
    <col min="13825" max="13825" width="8" style="219" customWidth="1"/>
    <col min="13826" max="13827" width="10.28515625" style="219" customWidth="1"/>
    <col min="13828" max="13828" width="13.28515625" style="219" customWidth="1"/>
    <col min="13829" max="13829" width="22" style="219" customWidth="1"/>
    <col min="13830" max="13830" width="22.28515625" style="219" customWidth="1"/>
    <col min="13831" max="13831" width="12.42578125" style="219" customWidth="1"/>
    <col min="13832" max="13833" width="14.7109375" style="219" customWidth="1"/>
    <col min="13834" max="14080" width="11.42578125" style="219"/>
    <col min="14081" max="14081" width="8" style="219" customWidth="1"/>
    <col min="14082" max="14083" width="10.28515625" style="219" customWidth="1"/>
    <col min="14084" max="14084" width="13.28515625" style="219" customWidth="1"/>
    <col min="14085" max="14085" width="22" style="219" customWidth="1"/>
    <col min="14086" max="14086" width="22.28515625" style="219" customWidth="1"/>
    <col min="14087" max="14087" width="12.42578125" style="219" customWidth="1"/>
    <col min="14088" max="14089" width="14.7109375" style="219" customWidth="1"/>
    <col min="14090" max="14336" width="11.42578125" style="219"/>
    <col min="14337" max="14337" width="8" style="219" customWidth="1"/>
    <col min="14338" max="14339" width="10.28515625" style="219" customWidth="1"/>
    <col min="14340" max="14340" width="13.28515625" style="219" customWidth="1"/>
    <col min="14341" max="14341" width="22" style="219" customWidth="1"/>
    <col min="14342" max="14342" width="22.28515625" style="219" customWidth="1"/>
    <col min="14343" max="14343" width="12.42578125" style="219" customWidth="1"/>
    <col min="14344" max="14345" width="14.7109375" style="219" customWidth="1"/>
    <col min="14346" max="14592" width="11.42578125" style="219"/>
    <col min="14593" max="14593" width="8" style="219" customWidth="1"/>
    <col min="14594" max="14595" width="10.28515625" style="219" customWidth="1"/>
    <col min="14596" max="14596" width="13.28515625" style="219" customWidth="1"/>
    <col min="14597" max="14597" width="22" style="219" customWidth="1"/>
    <col min="14598" max="14598" width="22.28515625" style="219" customWidth="1"/>
    <col min="14599" max="14599" width="12.42578125" style="219" customWidth="1"/>
    <col min="14600" max="14601" width="14.7109375" style="219" customWidth="1"/>
    <col min="14602" max="14848" width="11.42578125" style="219"/>
    <col min="14849" max="14849" width="8" style="219" customWidth="1"/>
    <col min="14850" max="14851" width="10.28515625" style="219" customWidth="1"/>
    <col min="14852" max="14852" width="13.28515625" style="219" customWidth="1"/>
    <col min="14853" max="14853" width="22" style="219" customWidth="1"/>
    <col min="14854" max="14854" width="22.28515625" style="219" customWidth="1"/>
    <col min="14855" max="14855" width="12.42578125" style="219" customWidth="1"/>
    <col min="14856" max="14857" width="14.7109375" style="219" customWidth="1"/>
    <col min="14858" max="15104" width="11.42578125" style="219"/>
    <col min="15105" max="15105" width="8" style="219" customWidth="1"/>
    <col min="15106" max="15107" width="10.28515625" style="219" customWidth="1"/>
    <col min="15108" max="15108" width="13.28515625" style="219" customWidth="1"/>
    <col min="15109" max="15109" width="22" style="219" customWidth="1"/>
    <col min="15110" max="15110" width="22.28515625" style="219" customWidth="1"/>
    <col min="15111" max="15111" width="12.42578125" style="219" customWidth="1"/>
    <col min="15112" max="15113" width="14.7109375" style="219" customWidth="1"/>
    <col min="15114" max="15360" width="11.42578125" style="219"/>
    <col min="15361" max="15361" width="8" style="219" customWidth="1"/>
    <col min="15362" max="15363" width="10.28515625" style="219" customWidth="1"/>
    <col min="15364" max="15364" width="13.28515625" style="219" customWidth="1"/>
    <col min="15365" max="15365" width="22" style="219" customWidth="1"/>
    <col min="15366" max="15366" width="22.28515625" style="219" customWidth="1"/>
    <col min="15367" max="15367" width="12.42578125" style="219" customWidth="1"/>
    <col min="15368" max="15369" width="14.7109375" style="219" customWidth="1"/>
    <col min="15370" max="15616" width="11.42578125" style="219"/>
    <col min="15617" max="15617" width="8" style="219" customWidth="1"/>
    <col min="15618" max="15619" width="10.28515625" style="219" customWidth="1"/>
    <col min="15620" max="15620" width="13.28515625" style="219" customWidth="1"/>
    <col min="15621" max="15621" width="22" style="219" customWidth="1"/>
    <col min="15622" max="15622" width="22.28515625" style="219" customWidth="1"/>
    <col min="15623" max="15623" width="12.42578125" style="219" customWidth="1"/>
    <col min="15624" max="15625" width="14.7109375" style="219" customWidth="1"/>
    <col min="15626" max="15872" width="11.42578125" style="219"/>
    <col min="15873" max="15873" width="8" style="219" customWidth="1"/>
    <col min="15874" max="15875" width="10.28515625" style="219" customWidth="1"/>
    <col min="15876" max="15876" width="13.28515625" style="219" customWidth="1"/>
    <col min="15877" max="15877" width="22" style="219" customWidth="1"/>
    <col min="15878" max="15878" width="22.28515625" style="219" customWidth="1"/>
    <col min="15879" max="15879" width="12.42578125" style="219" customWidth="1"/>
    <col min="15880" max="15881" width="14.7109375" style="219" customWidth="1"/>
    <col min="15882" max="16128" width="11.42578125" style="219"/>
    <col min="16129" max="16129" width="8" style="219" customWidth="1"/>
    <col min="16130" max="16131" width="10.28515625" style="219" customWidth="1"/>
    <col min="16132" max="16132" width="13.28515625" style="219" customWidth="1"/>
    <col min="16133" max="16133" width="22" style="219" customWidth="1"/>
    <col min="16134" max="16134" width="22.28515625" style="219" customWidth="1"/>
    <col min="16135" max="16135" width="12.42578125" style="219" customWidth="1"/>
    <col min="16136" max="16137" width="14.7109375" style="219" customWidth="1"/>
    <col min="16138" max="16384" width="11.42578125" style="219"/>
  </cols>
  <sheetData>
    <row r="1" spans="1:16" ht="15.75" x14ac:dyDescent="0.2">
      <c r="A1" s="215"/>
      <c r="B1" s="216"/>
      <c r="C1" s="217"/>
      <c r="D1" s="217"/>
      <c r="E1" s="217"/>
      <c r="F1" s="218"/>
    </row>
    <row r="2" spans="1:16" ht="15.75" x14ac:dyDescent="0.2">
      <c r="A2" s="215"/>
      <c r="B2" s="216"/>
      <c r="C2" s="217"/>
      <c r="D2" s="217"/>
      <c r="E2" s="217"/>
      <c r="F2" s="218"/>
    </row>
    <row r="3" spans="1:16" ht="15.75" x14ac:dyDescent="0.2">
      <c r="A3" s="215"/>
      <c r="B3" s="216"/>
      <c r="C3" s="217"/>
      <c r="D3" s="217"/>
      <c r="E3" s="217"/>
      <c r="F3" s="218"/>
    </row>
    <row r="4" spans="1:16" x14ac:dyDescent="0.2">
      <c r="B4" s="220"/>
      <c r="F4" s="218"/>
    </row>
    <row r="5" spans="1:16" ht="13.5" thickBot="1" x14ac:dyDescent="0.25">
      <c r="B5" s="220"/>
      <c r="F5" s="218"/>
    </row>
    <row r="6" spans="1:16" ht="13.5" customHeight="1" thickBot="1" x14ac:dyDescent="0.25">
      <c r="A6" s="1528" t="s">
        <v>218</v>
      </c>
      <c r="B6" s="1529"/>
      <c r="C6" s="1529"/>
      <c r="D6" s="1529"/>
      <c r="E6" s="1529"/>
      <c r="F6" s="1529"/>
      <c r="G6" s="1529"/>
      <c r="H6" s="1529"/>
      <c r="I6" s="1530"/>
    </row>
    <row r="7" spans="1:16" ht="13.5" customHeight="1" x14ac:dyDescent="0.2">
      <c r="O7" s="292"/>
    </row>
    <row r="8" spans="1:16" ht="13.5" customHeight="1" thickBot="1" x14ac:dyDescent="0.25">
      <c r="A8" s="221"/>
      <c r="B8" s="221"/>
      <c r="C8" s="221"/>
      <c r="D8" s="221"/>
      <c r="E8" s="221"/>
      <c r="F8" s="221"/>
      <c r="G8" s="221"/>
      <c r="H8" s="221"/>
      <c r="I8" s="221"/>
    </row>
    <row r="9" spans="1:16" x14ac:dyDescent="0.2">
      <c r="A9" s="222" t="s">
        <v>74</v>
      </c>
      <c r="B9" s="388" t="str">
        <f>'IDENTIFICACIÓN DEL PROYECTO'!$D$27</f>
        <v>COLEGAS - CONFEDERACIÓN LGTB ESPAÑOLA</v>
      </c>
      <c r="C9" s="224"/>
      <c r="D9" s="224"/>
      <c r="E9" s="223"/>
      <c r="F9" s="225" t="s">
        <v>195</v>
      </c>
      <c r="G9" s="531" t="str">
        <f>'IDENTIFICACIÓN DEL PROYECTO'!$D$10</f>
        <v>3 de junio de 2015</v>
      </c>
      <c r="H9" s="223" t="s">
        <v>702</v>
      </c>
      <c r="I9" s="535" t="str">
        <f>'IDENTIFICACIÓN DEL PROYECTO'!$D$9</f>
        <v>133/2015</v>
      </c>
    </row>
    <row r="10" spans="1:16" x14ac:dyDescent="0.2">
      <c r="A10" s="226" t="s">
        <v>75</v>
      </c>
      <c r="B10" s="389" t="str">
        <f>'IDENTIFICACIÓN DEL PROYECTO'!$D$11</f>
        <v>ACOGE LGTB 2016</v>
      </c>
      <c r="C10" s="228"/>
      <c r="D10" s="228"/>
      <c r="E10" s="227"/>
      <c r="F10" s="229" t="s">
        <v>196</v>
      </c>
      <c r="G10" s="230" t="s">
        <v>251</v>
      </c>
      <c r="H10" s="228"/>
      <c r="I10" s="231"/>
    </row>
    <row r="11" spans="1:16" ht="13.5" thickBot="1" x14ac:dyDescent="0.25">
      <c r="A11" s="232" t="s">
        <v>197</v>
      </c>
      <c r="B11" s="233"/>
      <c r="C11" s="234"/>
      <c r="D11" s="524" t="str">
        <f>'IDENTIFICACIÓN DEL PROYECTO'!D14:H14</f>
        <v>Madrid, Málaga; Almería; Toledo &amp; Madrid</v>
      </c>
      <c r="E11" s="233"/>
      <c r="F11" s="235" t="s">
        <v>198</v>
      </c>
      <c r="G11" s="236">
        <v>2016</v>
      </c>
      <c r="H11" s="234"/>
      <c r="I11" s="237"/>
    </row>
    <row r="12" spans="1:16" ht="13.5" thickBot="1" x14ac:dyDescent="0.25">
      <c r="I12" s="642">
        <f>I50</f>
        <v>0</v>
      </c>
      <c r="J12" s="288">
        <f>SUM(J50)</f>
        <v>0</v>
      </c>
      <c r="K12" s="289">
        <f t="shared" ref="K12:L12" si="0">SUM(K50)</f>
        <v>0</v>
      </c>
      <c r="L12" s="289">
        <f t="shared" si="0"/>
        <v>0</v>
      </c>
      <c r="M12" s="283"/>
      <c r="N12" s="289">
        <f>SUM(N50)</f>
        <v>0</v>
      </c>
      <c r="O12" s="289">
        <f>SUM(O50)</f>
        <v>0</v>
      </c>
      <c r="P12" s="282"/>
    </row>
    <row r="13" spans="1:16" ht="25.5" customHeight="1" thickBot="1" x14ac:dyDescent="0.25">
      <c r="A13" s="1531" t="s">
        <v>199</v>
      </c>
      <c r="B13" s="1534" t="s">
        <v>210</v>
      </c>
      <c r="C13" s="1537" t="s">
        <v>211</v>
      </c>
      <c r="D13" s="1534" t="s">
        <v>212</v>
      </c>
      <c r="E13" s="1534" t="s">
        <v>213</v>
      </c>
      <c r="F13" s="1537" t="s">
        <v>217</v>
      </c>
      <c r="G13" s="1537" t="s">
        <v>214</v>
      </c>
      <c r="H13" s="1523" t="s">
        <v>206</v>
      </c>
      <c r="I13" s="1554" t="s">
        <v>207</v>
      </c>
      <c r="J13" s="1520" t="s">
        <v>753</v>
      </c>
      <c r="K13" s="1520"/>
      <c r="L13" s="1558"/>
      <c r="M13" s="1552" t="s">
        <v>247</v>
      </c>
      <c r="N13" s="1557" t="s">
        <v>248</v>
      </c>
      <c r="O13" s="1557"/>
      <c r="P13" s="1517" t="s">
        <v>247</v>
      </c>
    </row>
    <row r="14" spans="1:16" ht="15" customHeight="1" thickBot="1" x14ac:dyDescent="0.25">
      <c r="A14" s="1532"/>
      <c r="B14" s="1535"/>
      <c r="C14" s="1538"/>
      <c r="D14" s="1535"/>
      <c r="E14" s="1535"/>
      <c r="F14" s="1538"/>
      <c r="G14" s="1538"/>
      <c r="H14" s="1524"/>
      <c r="I14" s="1555"/>
      <c r="J14" s="1520"/>
      <c r="K14" s="1520"/>
      <c r="L14" s="1558"/>
      <c r="M14" s="1552"/>
      <c r="N14" s="1557"/>
      <c r="O14" s="1557"/>
      <c r="P14" s="1517"/>
    </row>
    <row r="15" spans="1:16" ht="27" customHeight="1" thickBot="1" x14ac:dyDescent="0.25">
      <c r="A15" s="1533"/>
      <c r="B15" s="1536"/>
      <c r="C15" s="1539"/>
      <c r="D15" s="1536"/>
      <c r="E15" s="1536"/>
      <c r="F15" s="1539"/>
      <c r="G15" s="1539"/>
      <c r="H15" s="1525"/>
      <c r="I15" s="1556"/>
      <c r="J15" s="637" t="s">
        <v>245</v>
      </c>
      <c r="K15" s="637" t="s">
        <v>249</v>
      </c>
      <c r="L15" s="638" t="s">
        <v>250</v>
      </c>
      <c r="M15" s="1553"/>
      <c r="N15" s="640" t="s">
        <v>245</v>
      </c>
      <c r="O15" s="640" t="s">
        <v>246</v>
      </c>
      <c r="P15" s="1518"/>
    </row>
    <row r="16" spans="1:16" x14ac:dyDescent="0.2">
      <c r="A16" s="238"/>
      <c r="B16" s="239"/>
      <c r="C16" s="238"/>
      <c r="D16" s="238"/>
      <c r="E16" s="238"/>
      <c r="F16" s="238"/>
      <c r="G16" s="240"/>
      <c r="H16" s="241"/>
      <c r="I16" s="242"/>
      <c r="J16" s="636"/>
      <c r="K16" s="636"/>
      <c r="L16" s="636"/>
      <c r="M16" s="323"/>
      <c r="N16" s="639"/>
      <c r="O16" s="639"/>
      <c r="P16" s="280"/>
    </row>
    <row r="17" spans="1:16" x14ac:dyDescent="0.2">
      <c r="A17" s="238"/>
      <c r="B17" s="239"/>
      <c r="C17" s="238"/>
      <c r="D17" s="238"/>
      <c r="E17" s="238"/>
      <c r="F17" s="238"/>
      <c r="G17" s="240"/>
      <c r="H17" s="241"/>
      <c r="I17" s="242"/>
      <c r="J17" s="636"/>
      <c r="K17" s="636"/>
      <c r="L17" s="636"/>
      <c r="M17" s="323"/>
      <c r="N17" s="639"/>
      <c r="O17" s="639"/>
      <c r="P17" s="280"/>
    </row>
    <row r="18" spans="1:16" x14ac:dyDescent="0.2">
      <c r="A18" s="238"/>
      <c r="B18" s="239"/>
      <c r="C18" s="238"/>
      <c r="D18" s="238"/>
      <c r="E18" s="238"/>
      <c r="F18" s="238"/>
      <c r="G18" s="240"/>
      <c r="H18" s="241"/>
      <c r="I18" s="242"/>
      <c r="J18" s="636"/>
      <c r="K18" s="636"/>
      <c r="L18" s="636"/>
      <c r="M18" s="323"/>
      <c r="N18" s="639"/>
      <c r="O18" s="639"/>
      <c r="P18" s="280"/>
    </row>
    <row r="19" spans="1:16" x14ac:dyDescent="0.2">
      <c r="A19" s="238"/>
      <c r="B19" s="239"/>
      <c r="C19" s="238"/>
      <c r="D19" s="238"/>
      <c r="E19" s="238"/>
      <c r="F19" s="238"/>
      <c r="G19" s="240"/>
      <c r="H19" s="241"/>
      <c r="I19" s="242"/>
      <c r="J19" s="636"/>
      <c r="K19" s="636"/>
      <c r="L19" s="636"/>
      <c r="M19" s="323"/>
      <c r="N19" s="639"/>
      <c r="O19" s="639"/>
      <c r="P19" s="280"/>
    </row>
    <row r="20" spans="1:16" x14ac:dyDescent="0.2">
      <c r="A20" s="238"/>
      <c r="B20" s="239"/>
      <c r="C20" s="238"/>
      <c r="D20" s="238"/>
      <c r="E20" s="238"/>
      <c r="F20" s="238"/>
      <c r="G20" s="240"/>
      <c r="H20" s="241"/>
      <c r="I20" s="242"/>
      <c r="J20" s="636"/>
      <c r="K20" s="636"/>
      <c r="L20" s="636"/>
      <c r="M20" s="323"/>
      <c r="N20" s="639"/>
      <c r="O20" s="639"/>
      <c r="P20" s="280"/>
    </row>
    <row r="21" spans="1:16" x14ac:dyDescent="0.2">
      <c r="A21" s="238"/>
      <c r="B21" s="239"/>
      <c r="C21" s="238"/>
      <c r="D21" s="238"/>
      <c r="E21" s="238"/>
      <c r="F21" s="238"/>
      <c r="G21" s="240"/>
      <c r="H21" s="241"/>
      <c r="I21" s="242"/>
      <c r="J21" s="636"/>
      <c r="K21" s="636"/>
      <c r="L21" s="636"/>
      <c r="M21" s="323"/>
      <c r="N21" s="639"/>
      <c r="O21" s="639"/>
      <c r="P21" s="280"/>
    </row>
    <row r="22" spans="1:16" x14ac:dyDescent="0.2">
      <c r="A22" s="238"/>
      <c r="B22" s="239"/>
      <c r="C22" s="238"/>
      <c r="D22" s="238"/>
      <c r="E22" s="238"/>
      <c r="F22" s="238"/>
      <c r="G22" s="240"/>
      <c r="H22" s="241"/>
      <c r="I22" s="242"/>
      <c r="J22" s="636"/>
      <c r="K22" s="636"/>
      <c r="L22" s="636"/>
      <c r="M22" s="323"/>
      <c r="N22" s="639"/>
      <c r="O22" s="639"/>
      <c r="P22" s="280"/>
    </row>
    <row r="23" spans="1:16" x14ac:dyDescent="0.2">
      <c r="A23" s="238"/>
      <c r="B23" s="239"/>
      <c r="C23" s="238"/>
      <c r="D23" s="238"/>
      <c r="E23" s="238"/>
      <c r="F23" s="238"/>
      <c r="G23" s="240"/>
      <c r="H23" s="241"/>
      <c r="I23" s="242"/>
      <c r="J23" s="636"/>
      <c r="K23" s="636"/>
      <c r="L23" s="636"/>
      <c r="M23" s="323"/>
      <c r="N23" s="639"/>
      <c r="O23" s="639"/>
      <c r="P23" s="280"/>
    </row>
    <row r="24" spans="1:16" x14ac:dyDescent="0.2">
      <c r="A24" s="238"/>
      <c r="B24" s="239"/>
      <c r="C24" s="238"/>
      <c r="D24" s="238"/>
      <c r="E24" s="238"/>
      <c r="F24" s="238"/>
      <c r="G24" s="240"/>
      <c r="H24" s="241"/>
      <c r="I24" s="242"/>
      <c r="J24" s="636"/>
      <c r="K24" s="636"/>
      <c r="L24" s="636"/>
      <c r="M24" s="323"/>
      <c r="N24" s="639"/>
      <c r="O24" s="639"/>
      <c r="P24" s="280"/>
    </row>
    <row r="25" spans="1:16" x14ac:dyDescent="0.2">
      <c r="A25" s="238"/>
      <c r="B25" s="239"/>
      <c r="C25" s="238"/>
      <c r="D25" s="238"/>
      <c r="E25" s="238"/>
      <c r="F25" s="238"/>
      <c r="G25" s="240"/>
      <c r="H25" s="241"/>
      <c r="I25" s="242"/>
      <c r="J25" s="636"/>
      <c r="K25" s="636"/>
      <c r="L25" s="636"/>
      <c r="M25" s="323"/>
      <c r="N25" s="639"/>
      <c r="O25" s="639"/>
      <c r="P25" s="280"/>
    </row>
    <row r="26" spans="1:16" x14ac:dyDescent="0.2">
      <c r="A26" s="238"/>
      <c r="B26" s="239"/>
      <c r="C26" s="238"/>
      <c r="D26" s="238"/>
      <c r="E26" s="238"/>
      <c r="F26" s="238"/>
      <c r="G26" s="240"/>
      <c r="H26" s="241"/>
      <c r="I26" s="242"/>
      <c r="J26" s="636"/>
      <c r="K26" s="636"/>
      <c r="L26" s="636"/>
      <c r="M26" s="323"/>
      <c r="N26" s="639"/>
      <c r="O26" s="639"/>
      <c r="P26" s="280"/>
    </row>
    <row r="27" spans="1:16" x14ac:dyDescent="0.2">
      <c r="A27" s="238"/>
      <c r="B27" s="239"/>
      <c r="C27" s="238"/>
      <c r="D27" s="238"/>
      <c r="E27" s="238"/>
      <c r="F27" s="238"/>
      <c r="G27" s="240"/>
      <c r="H27" s="241"/>
      <c r="I27" s="242"/>
      <c r="J27" s="636"/>
      <c r="K27" s="636"/>
      <c r="L27" s="636"/>
      <c r="M27" s="323"/>
      <c r="N27" s="639"/>
      <c r="O27" s="639"/>
      <c r="P27" s="280"/>
    </row>
    <row r="28" spans="1:16" x14ac:dyDescent="0.2">
      <c r="A28" s="238"/>
      <c r="B28" s="239"/>
      <c r="C28" s="238"/>
      <c r="D28" s="238"/>
      <c r="E28" s="238"/>
      <c r="F28" s="238"/>
      <c r="G28" s="240"/>
      <c r="H28" s="241"/>
      <c r="I28" s="242"/>
      <c r="J28" s="636"/>
      <c r="K28" s="636"/>
      <c r="L28" s="636"/>
      <c r="M28" s="323"/>
      <c r="N28" s="639"/>
      <c r="O28" s="639"/>
      <c r="P28" s="280"/>
    </row>
    <row r="29" spans="1:16" x14ac:dyDescent="0.2">
      <c r="A29" s="238"/>
      <c r="B29" s="239"/>
      <c r="C29" s="238"/>
      <c r="D29" s="238"/>
      <c r="E29" s="238"/>
      <c r="F29" s="238"/>
      <c r="G29" s="240"/>
      <c r="H29" s="241"/>
      <c r="I29" s="242"/>
      <c r="J29" s="636"/>
      <c r="K29" s="636"/>
      <c r="L29" s="636"/>
      <c r="M29" s="323"/>
      <c r="N29" s="639"/>
      <c r="O29" s="639"/>
      <c r="P29" s="280"/>
    </row>
    <row r="30" spans="1:16" x14ac:dyDescent="0.2">
      <c r="A30" s="238"/>
      <c r="B30" s="239"/>
      <c r="C30" s="238"/>
      <c r="D30" s="238"/>
      <c r="E30" s="238"/>
      <c r="F30" s="238"/>
      <c r="G30" s="240"/>
      <c r="H30" s="241"/>
      <c r="I30" s="242"/>
      <c r="J30" s="636"/>
      <c r="K30" s="636"/>
      <c r="L30" s="636"/>
      <c r="M30" s="323"/>
      <c r="N30" s="639"/>
      <c r="O30" s="639"/>
      <c r="P30" s="280"/>
    </row>
    <row r="31" spans="1:16" x14ac:dyDescent="0.2">
      <c r="A31" s="238"/>
      <c r="B31" s="239"/>
      <c r="C31" s="238"/>
      <c r="D31" s="238"/>
      <c r="E31" s="238"/>
      <c r="F31" s="238"/>
      <c r="G31" s="240"/>
      <c r="H31" s="241"/>
      <c r="I31" s="242"/>
      <c r="J31" s="636"/>
      <c r="K31" s="636"/>
      <c r="L31" s="636"/>
      <c r="M31" s="323"/>
      <c r="N31" s="639"/>
      <c r="O31" s="639"/>
      <c r="P31" s="280"/>
    </row>
    <row r="32" spans="1:16" x14ac:dyDescent="0.2">
      <c r="A32" s="238"/>
      <c r="B32" s="239"/>
      <c r="C32" s="238"/>
      <c r="D32" s="238"/>
      <c r="E32" s="238"/>
      <c r="F32" s="238"/>
      <c r="G32" s="240"/>
      <c r="H32" s="241"/>
      <c r="I32" s="242"/>
      <c r="J32" s="636"/>
      <c r="K32" s="636"/>
      <c r="L32" s="636"/>
      <c r="M32" s="323"/>
      <c r="N32" s="639"/>
      <c r="O32" s="639"/>
      <c r="P32" s="280"/>
    </row>
    <row r="33" spans="1:16" x14ac:dyDescent="0.2">
      <c r="A33" s="238"/>
      <c r="B33" s="239"/>
      <c r="C33" s="238"/>
      <c r="D33" s="238"/>
      <c r="E33" s="238"/>
      <c r="F33" s="238"/>
      <c r="G33" s="240"/>
      <c r="H33" s="241"/>
      <c r="I33" s="242"/>
      <c r="J33" s="636"/>
      <c r="K33" s="636"/>
      <c r="L33" s="636"/>
      <c r="M33" s="323"/>
      <c r="N33" s="639"/>
      <c r="O33" s="639"/>
      <c r="P33" s="280"/>
    </row>
    <row r="34" spans="1:16" x14ac:dyDescent="0.2">
      <c r="A34" s="238"/>
      <c r="B34" s="239"/>
      <c r="C34" s="238"/>
      <c r="D34" s="238"/>
      <c r="E34" s="238"/>
      <c r="F34" s="238"/>
      <c r="G34" s="240"/>
      <c r="H34" s="241"/>
      <c r="I34" s="242"/>
      <c r="J34" s="636"/>
      <c r="K34" s="636"/>
      <c r="L34" s="636"/>
      <c r="M34" s="323"/>
      <c r="N34" s="639"/>
      <c r="O34" s="639"/>
      <c r="P34" s="280"/>
    </row>
    <row r="35" spans="1:16" x14ac:dyDescent="0.2">
      <c r="A35" s="238"/>
      <c r="B35" s="239"/>
      <c r="C35" s="238"/>
      <c r="D35" s="238"/>
      <c r="E35" s="238"/>
      <c r="F35" s="238"/>
      <c r="G35" s="240"/>
      <c r="H35" s="241"/>
      <c r="I35" s="242"/>
      <c r="J35" s="636"/>
      <c r="K35" s="636"/>
      <c r="L35" s="636"/>
      <c r="M35" s="323"/>
      <c r="N35" s="639"/>
      <c r="O35" s="639"/>
      <c r="P35" s="280"/>
    </row>
    <row r="36" spans="1:16" x14ac:dyDescent="0.2">
      <c r="A36" s="238"/>
      <c r="B36" s="239"/>
      <c r="C36" s="238"/>
      <c r="D36" s="238"/>
      <c r="E36" s="238"/>
      <c r="F36" s="238"/>
      <c r="G36" s="240"/>
      <c r="H36" s="241"/>
      <c r="I36" s="242"/>
      <c r="J36" s="636"/>
      <c r="K36" s="636"/>
      <c r="L36" s="636"/>
      <c r="M36" s="323"/>
      <c r="N36" s="639"/>
      <c r="O36" s="639"/>
      <c r="P36" s="280"/>
    </row>
    <row r="37" spans="1:16" x14ac:dyDescent="0.2">
      <c r="A37" s="238"/>
      <c r="B37" s="239"/>
      <c r="C37" s="238"/>
      <c r="D37" s="238"/>
      <c r="E37" s="238"/>
      <c r="F37" s="238"/>
      <c r="G37" s="240"/>
      <c r="H37" s="241"/>
      <c r="I37" s="242"/>
      <c r="J37" s="636"/>
      <c r="K37" s="636"/>
      <c r="L37" s="636"/>
      <c r="M37" s="323"/>
      <c r="N37" s="639"/>
      <c r="O37" s="639"/>
      <c r="P37" s="280"/>
    </row>
    <row r="38" spans="1:16" x14ac:dyDescent="0.2">
      <c r="A38" s="238"/>
      <c r="B38" s="239"/>
      <c r="C38" s="238"/>
      <c r="D38" s="238"/>
      <c r="E38" s="238"/>
      <c r="F38" s="238"/>
      <c r="G38" s="240"/>
      <c r="H38" s="241"/>
      <c r="I38" s="242"/>
      <c r="J38" s="636"/>
      <c r="K38" s="636"/>
      <c r="L38" s="636"/>
      <c r="M38" s="323"/>
      <c r="N38" s="639"/>
      <c r="O38" s="639"/>
      <c r="P38" s="280"/>
    </row>
    <row r="39" spans="1:16" x14ac:dyDescent="0.2">
      <c r="A39" s="238"/>
      <c r="B39" s="239"/>
      <c r="C39" s="238"/>
      <c r="D39" s="238"/>
      <c r="E39" s="238"/>
      <c r="F39" s="238"/>
      <c r="G39" s="240"/>
      <c r="H39" s="241"/>
      <c r="I39" s="242"/>
      <c r="J39" s="636"/>
      <c r="K39" s="636"/>
      <c r="L39" s="636"/>
      <c r="M39" s="323"/>
      <c r="N39" s="639"/>
      <c r="O39" s="639"/>
      <c r="P39" s="280"/>
    </row>
    <row r="40" spans="1:16" x14ac:dyDescent="0.2">
      <c r="A40" s="238"/>
      <c r="B40" s="239"/>
      <c r="C40" s="238"/>
      <c r="D40" s="238"/>
      <c r="E40" s="238"/>
      <c r="F40" s="238"/>
      <c r="G40" s="240"/>
      <c r="H40" s="241"/>
      <c r="I40" s="242"/>
      <c r="J40" s="636"/>
      <c r="K40" s="636"/>
      <c r="L40" s="636"/>
      <c r="M40" s="323"/>
      <c r="N40" s="639"/>
      <c r="O40" s="639"/>
      <c r="P40" s="280"/>
    </row>
    <row r="41" spans="1:16" x14ac:dyDescent="0.2">
      <c r="A41" s="243"/>
      <c r="B41" s="243"/>
      <c r="C41" s="243"/>
      <c r="D41" s="243"/>
      <c r="E41" s="243"/>
      <c r="F41" s="243"/>
      <c r="G41" s="240"/>
      <c r="H41" s="241"/>
      <c r="I41" s="242"/>
      <c r="J41" s="287"/>
      <c r="K41" s="287"/>
      <c r="L41" s="287"/>
      <c r="M41" s="323"/>
      <c r="N41" s="279"/>
      <c r="O41" s="279"/>
      <c r="P41" s="280"/>
    </row>
    <row r="42" spans="1:16" x14ac:dyDescent="0.2">
      <c r="A42" s="243"/>
      <c r="B42" s="243"/>
      <c r="C42" s="243"/>
      <c r="D42" s="243"/>
      <c r="E42" s="243"/>
      <c r="F42" s="243"/>
      <c r="G42" s="240"/>
      <c r="H42" s="241"/>
      <c r="I42" s="242"/>
      <c r="J42" s="287"/>
      <c r="K42" s="287"/>
      <c r="L42" s="287"/>
      <c r="M42" s="323"/>
      <c r="N42" s="279"/>
      <c r="O42" s="279"/>
      <c r="P42" s="280"/>
    </row>
    <row r="43" spans="1:16" x14ac:dyDescent="0.2">
      <c r="A43" s="243"/>
      <c r="B43" s="243"/>
      <c r="C43" s="243"/>
      <c r="D43" s="243"/>
      <c r="E43" s="243"/>
      <c r="F43" s="243"/>
      <c r="G43" s="240"/>
      <c r="H43" s="241"/>
      <c r="I43" s="242"/>
      <c r="J43" s="287"/>
      <c r="K43" s="287"/>
      <c r="L43" s="287"/>
      <c r="M43" s="323"/>
      <c r="N43" s="279"/>
      <c r="O43" s="279"/>
      <c r="P43" s="280"/>
    </row>
    <row r="44" spans="1:16" x14ac:dyDescent="0.2">
      <c r="A44" s="243"/>
      <c r="B44" s="243"/>
      <c r="C44" s="243"/>
      <c r="D44" s="243"/>
      <c r="E44" s="243"/>
      <c r="F44" s="243"/>
      <c r="G44" s="240"/>
      <c r="H44" s="241"/>
      <c r="I44" s="242"/>
      <c r="J44" s="287"/>
      <c r="K44" s="287"/>
      <c r="L44" s="287"/>
      <c r="M44" s="323"/>
      <c r="N44" s="279"/>
      <c r="O44" s="279"/>
      <c r="P44" s="280"/>
    </row>
    <row r="45" spans="1:16" x14ac:dyDescent="0.2">
      <c r="A45" s="243"/>
      <c r="B45" s="243"/>
      <c r="C45" s="243"/>
      <c r="D45" s="243"/>
      <c r="E45" s="243"/>
      <c r="F45" s="243"/>
      <c r="G45" s="240"/>
      <c r="H45" s="241"/>
      <c r="I45" s="242"/>
      <c r="J45" s="287"/>
      <c r="K45" s="287"/>
      <c r="L45" s="287"/>
      <c r="M45" s="323"/>
      <c r="N45" s="279"/>
      <c r="O45" s="279"/>
      <c r="P45" s="280"/>
    </row>
    <row r="46" spans="1:16" x14ac:dyDescent="0.2">
      <c r="A46" s="243"/>
      <c r="B46" s="243"/>
      <c r="C46" s="243"/>
      <c r="D46" s="243"/>
      <c r="E46" s="243"/>
      <c r="F46" s="243"/>
      <c r="G46" s="240"/>
      <c r="H46" s="241"/>
      <c r="I46" s="242"/>
      <c r="J46" s="287"/>
      <c r="K46" s="287"/>
      <c r="L46" s="287"/>
      <c r="M46" s="323"/>
      <c r="N46" s="279"/>
      <c r="O46" s="279"/>
      <c r="P46" s="280"/>
    </row>
    <row r="47" spans="1:16" x14ac:dyDescent="0.2">
      <c r="A47" s="243"/>
      <c r="B47" s="243"/>
      <c r="C47" s="243"/>
      <c r="D47" s="243"/>
      <c r="E47" s="243"/>
      <c r="F47" s="243"/>
      <c r="G47" s="240"/>
      <c r="H47" s="241"/>
      <c r="I47" s="242"/>
      <c r="J47" s="287"/>
      <c r="K47" s="287"/>
      <c r="L47" s="287"/>
      <c r="M47" s="323"/>
      <c r="N47" s="279"/>
      <c r="O47" s="279"/>
      <c r="P47" s="280"/>
    </row>
    <row r="48" spans="1:16" x14ac:dyDescent="0.2">
      <c r="A48" s="243"/>
      <c r="B48" s="243"/>
      <c r="C48" s="243"/>
      <c r="D48" s="243"/>
      <c r="E48" s="243"/>
      <c r="F48" s="243"/>
      <c r="G48" s="240"/>
      <c r="H48" s="245"/>
      <c r="I48" s="242"/>
      <c r="J48" s="287"/>
      <c r="K48" s="287"/>
      <c r="L48" s="287"/>
      <c r="M48" s="323"/>
      <c r="N48" s="279"/>
      <c r="O48" s="279"/>
      <c r="P48" s="280"/>
    </row>
    <row r="49" spans="1:16" ht="13.5" thickBot="1" x14ac:dyDescent="0.25">
      <c r="A49" s="244"/>
      <c r="B49" s="244"/>
      <c r="C49" s="244"/>
      <c r="D49" s="244"/>
      <c r="E49" s="244"/>
      <c r="F49" s="244"/>
      <c r="G49" s="240"/>
      <c r="H49" s="245"/>
      <c r="I49" s="242"/>
      <c r="J49" s="287"/>
      <c r="K49" s="287"/>
      <c r="L49" s="287"/>
      <c r="M49" s="323"/>
      <c r="N49" s="279"/>
      <c r="O49" s="279"/>
      <c r="P49" s="280"/>
    </row>
    <row r="50" spans="1:16" ht="13.5" thickBot="1" x14ac:dyDescent="0.25">
      <c r="A50" s="1526" t="s">
        <v>134</v>
      </c>
      <c r="B50" s="1527"/>
      <c r="C50" s="1527"/>
      <c r="D50" s="1527"/>
      <c r="E50" s="1527"/>
      <c r="F50" s="1527"/>
      <c r="G50" s="246">
        <f>SUM(G16:G49)</f>
        <v>0</v>
      </c>
      <c r="H50" s="247"/>
      <c r="I50" s="248">
        <f>SUM(I16:I49)</f>
        <v>0</v>
      </c>
      <c r="J50" s="325">
        <f>SUM(J16:J49)</f>
        <v>0</v>
      </c>
      <c r="K50" s="326">
        <f t="shared" ref="K50:L50" si="1">SUM(K16:K49)</f>
        <v>0</v>
      </c>
      <c r="L50" s="326">
        <f t="shared" si="1"/>
        <v>0</v>
      </c>
      <c r="M50" s="324"/>
      <c r="N50" s="327">
        <f>SUM(N16:N49)</f>
        <v>0</v>
      </c>
      <c r="O50" s="322">
        <f>SUM(O16:O49)</f>
        <v>0</v>
      </c>
      <c r="P50" s="324"/>
    </row>
    <row r="52" spans="1:16" ht="15" x14ac:dyDescent="0.25">
      <c r="A52" s="250" t="s">
        <v>215</v>
      </c>
    </row>
    <row r="53" spans="1:16" x14ac:dyDescent="0.2">
      <c r="A53" s="250"/>
    </row>
    <row r="54" spans="1:16" x14ac:dyDescent="0.2">
      <c r="A54" s="250"/>
    </row>
    <row r="55" spans="1:16" x14ac:dyDescent="0.2">
      <c r="A55" s="1546"/>
      <c r="B55" s="1546"/>
      <c r="C55" s="1546"/>
      <c r="D55" s="1546"/>
      <c r="E55" s="1546"/>
      <c r="F55" s="1546"/>
      <c r="G55" s="1546"/>
      <c r="H55" s="1546"/>
      <c r="I55" s="251"/>
    </row>
    <row r="56" spans="1:16" x14ac:dyDescent="0.2">
      <c r="A56" s="1546"/>
      <c r="B56" s="1546"/>
      <c r="C56" s="1546"/>
      <c r="D56" s="1546"/>
      <c r="E56" s="1546"/>
      <c r="F56" s="1546"/>
      <c r="G56" s="1546"/>
      <c r="H56" s="1546"/>
      <c r="I56" s="251"/>
    </row>
  </sheetData>
  <protectedRanges>
    <protectedRange sqref="A9:A10 B10:B11 G10 E10:E11" name="Rango1_1_1_2"/>
    <protectedRange sqref="G11" name="Rango1_1_1_1_1"/>
  </protectedRanges>
  <customSheetViews>
    <customSheetView guid="{9C380C17-03EC-4E5F-8AD9-EACCFB57B8A0}" showPageBreaks="1" printArea="1" topLeftCell="A5">
      <selection activeCell="G11" sqref="G11"/>
      <pageMargins left="0.39370078740157483" right="0.47244094488188981" top="0.19685039370078741" bottom="0.19685039370078741" header="0" footer="0"/>
      <printOptions horizontalCentered="1" verticalCentered="1"/>
      <pageSetup paperSize="9" scale="95" orientation="landscape" r:id="rId1"/>
      <headerFooter alignWithMargins="0"/>
    </customSheetView>
    <customSheetView guid="{132C0E2A-F187-4159-BF1E-3BD10748237C}" topLeftCell="A5">
      <selection activeCell="G11" sqref="G11"/>
      <pageMargins left="0.39370078740157483" right="0.47244094488188981" top="0.19685039370078741" bottom="0.19685039370078741" header="0" footer="0"/>
      <printOptions horizontalCentered="1" verticalCentered="1"/>
      <pageSetup paperSize="9" scale="95" orientation="landscape" r:id="rId2"/>
      <headerFooter alignWithMargins="0"/>
    </customSheetView>
  </customSheetViews>
  <mergeCells count="16">
    <mergeCell ref="A50:F50"/>
    <mergeCell ref="A55:H56"/>
    <mergeCell ref="A6:I6"/>
    <mergeCell ref="A13:A15"/>
    <mergeCell ref="B13:B15"/>
    <mergeCell ref="C13:C15"/>
    <mergeCell ref="D13:D15"/>
    <mergeCell ref="E13:E15"/>
    <mergeCell ref="F13:F15"/>
    <mergeCell ref="G13:G15"/>
    <mergeCell ref="H13:H15"/>
    <mergeCell ref="M13:M15"/>
    <mergeCell ref="P13:P15"/>
    <mergeCell ref="I13:I15"/>
    <mergeCell ref="N13:O14"/>
    <mergeCell ref="J13:L14"/>
  </mergeCells>
  <printOptions horizontalCentered="1" verticalCentered="1"/>
  <pageMargins left="0.39370078740157483" right="0.47244094488188981" top="0.19685039370078741" bottom="0.19685039370078741" header="0" footer="0"/>
  <pageSetup paperSize="9" scale="95" orientation="landscape" r:id="rId3"/>
  <headerFooter alignWithMargins="0"/>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68"/>
  <sheetViews>
    <sheetView topLeftCell="L1" zoomScaleNormal="100" zoomScaleSheetLayoutView="100" workbookViewId="0">
      <selection activeCell="W6" sqref="W6"/>
    </sheetView>
  </sheetViews>
  <sheetFormatPr baseColWidth="10" defaultRowHeight="12.75" x14ac:dyDescent="0.2"/>
  <cols>
    <col min="1" max="1" width="7.7109375" style="219" customWidth="1"/>
    <col min="2" max="3" width="10" style="219" customWidth="1"/>
    <col min="4" max="4" width="23.28515625" style="219" customWidth="1"/>
    <col min="5" max="5" width="15.85546875" style="219" customWidth="1"/>
    <col min="6" max="6" width="17.5703125" style="219" customWidth="1"/>
    <col min="7" max="7" width="10.42578125" style="219" customWidth="1"/>
    <col min="8" max="8" width="7.85546875" style="219" customWidth="1"/>
    <col min="9" max="9" width="8.7109375" style="219" customWidth="1"/>
    <col min="10" max="10" width="8" style="219" customWidth="1"/>
    <col min="11" max="11" width="9.140625" style="219" customWidth="1"/>
    <col min="12" max="12" width="11.5703125" style="219" customWidth="1"/>
    <col min="13" max="13" width="16.85546875" style="219" customWidth="1"/>
    <col min="14" max="14" width="24.7109375" style="219" customWidth="1"/>
    <col min="15" max="18" width="11.42578125" style="219"/>
    <col min="19" max="19" width="11.42578125" style="219" customWidth="1"/>
    <col min="20" max="20" width="20.7109375" style="219" customWidth="1"/>
    <col min="21" max="22" width="21.85546875" style="219" customWidth="1"/>
    <col min="23" max="23" width="18.7109375" style="219" customWidth="1"/>
    <col min="24" max="24" width="29.140625" style="219" customWidth="1"/>
    <col min="25" max="25" width="13.85546875" style="219" customWidth="1"/>
    <col min="26" max="26" width="14.7109375" style="219" customWidth="1"/>
    <col min="27" max="27" width="26.85546875" style="219" customWidth="1"/>
    <col min="28" max="256" width="11.42578125" style="219"/>
    <col min="257" max="257" width="7.7109375" style="219" customWidth="1"/>
    <col min="258" max="259" width="10" style="219" customWidth="1"/>
    <col min="260" max="260" width="23.28515625" style="219" customWidth="1"/>
    <col min="261" max="261" width="15.85546875" style="219" customWidth="1"/>
    <col min="262" max="262" width="17.5703125" style="219" customWidth="1"/>
    <col min="263" max="263" width="10.42578125" style="219" customWidth="1"/>
    <col min="264" max="264" width="7.85546875" style="219" customWidth="1"/>
    <col min="265" max="265" width="8.7109375" style="219" customWidth="1"/>
    <col min="266" max="266" width="8" style="219" customWidth="1"/>
    <col min="267" max="267" width="9.140625" style="219" customWidth="1"/>
    <col min="268" max="268" width="11.5703125" style="219" customWidth="1"/>
    <col min="269" max="269" width="16.85546875" style="219" customWidth="1"/>
    <col min="270" max="512" width="11.42578125" style="219"/>
    <col min="513" max="513" width="7.7109375" style="219" customWidth="1"/>
    <col min="514" max="515" width="10" style="219" customWidth="1"/>
    <col min="516" max="516" width="23.28515625" style="219" customWidth="1"/>
    <col min="517" max="517" width="15.85546875" style="219" customWidth="1"/>
    <col min="518" max="518" width="17.5703125" style="219" customWidth="1"/>
    <col min="519" max="519" width="10.42578125" style="219" customWidth="1"/>
    <col min="520" max="520" width="7.85546875" style="219" customWidth="1"/>
    <col min="521" max="521" width="8.7109375" style="219" customWidth="1"/>
    <col min="522" max="522" width="8" style="219" customWidth="1"/>
    <col min="523" max="523" width="9.140625" style="219" customWidth="1"/>
    <col min="524" max="524" width="11.5703125" style="219" customWidth="1"/>
    <col min="525" max="525" width="16.85546875" style="219" customWidth="1"/>
    <col min="526" max="768" width="11.42578125" style="219"/>
    <col min="769" max="769" width="7.7109375" style="219" customWidth="1"/>
    <col min="770" max="771" width="10" style="219" customWidth="1"/>
    <col min="772" max="772" width="23.28515625" style="219" customWidth="1"/>
    <col min="773" max="773" width="15.85546875" style="219" customWidth="1"/>
    <col min="774" max="774" width="17.5703125" style="219" customWidth="1"/>
    <col min="775" max="775" width="10.42578125" style="219" customWidth="1"/>
    <col min="776" max="776" width="7.85546875" style="219" customWidth="1"/>
    <col min="777" max="777" width="8.7109375" style="219" customWidth="1"/>
    <col min="778" max="778" width="8" style="219" customWidth="1"/>
    <col min="779" max="779" width="9.140625" style="219" customWidth="1"/>
    <col min="780" max="780" width="11.5703125" style="219" customWidth="1"/>
    <col min="781" max="781" width="16.85546875" style="219" customWidth="1"/>
    <col min="782" max="1024" width="11.42578125" style="219"/>
    <col min="1025" max="1025" width="7.7109375" style="219" customWidth="1"/>
    <col min="1026" max="1027" width="10" style="219" customWidth="1"/>
    <col min="1028" max="1028" width="23.28515625" style="219" customWidth="1"/>
    <col min="1029" max="1029" width="15.85546875" style="219" customWidth="1"/>
    <col min="1030" max="1030" width="17.5703125" style="219" customWidth="1"/>
    <col min="1031" max="1031" width="10.42578125" style="219" customWidth="1"/>
    <col min="1032" max="1032" width="7.85546875" style="219" customWidth="1"/>
    <col min="1033" max="1033" width="8.7109375" style="219" customWidth="1"/>
    <col min="1034" max="1034" width="8" style="219" customWidth="1"/>
    <col min="1035" max="1035" width="9.140625" style="219" customWidth="1"/>
    <col min="1036" max="1036" width="11.5703125" style="219" customWidth="1"/>
    <col min="1037" max="1037" width="16.85546875" style="219" customWidth="1"/>
    <col min="1038" max="1280" width="11.42578125" style="219"/>
    <col min="1281" max="1281" width="7.7109375" style="219" customWidth="1"/>
    <col min="1282" max="1283" width="10" style="219" customWidth="1"/>
    <col min="1284" max="1284" width="23.28515625" style="219" customWidth="1"/>
    <col min="1285" max="1285" width="15.85546875" style="219" customWidth="1"/>
    <col min="1286" max="1286" width="17.5703125" style="219" customWidth="1"/>
    <col min="1287" max="1287" width="10.42578125" style="219" customWidth="1"/>
    <col min="1288" max="1288" width="7.85546875" style="219" customWidth="1"/>
    <col min="1289" max="1289" width="8.7109375" style="219" customWidth="1"/>
    <col min="1290" max="1290" width="8" style="219" customWidth="1"/>
    <col min="1291" max="1291" width="9.140625" style="219" customWidth="1"/>
    <col min="1292" max="1292" width="11.5703125" style="219" customWidth="1"/>
    <col min="1293" max="1293" width="16.85546875" style="219" customWidth="1"/>
    <col min="1294" max="1536" width="11.42578125" style="219"/>
    <col min="1537" max="1537" width="7.7109375" style="219" customWidth="1"/>
    <col min="1538" max="1539" width="10" style="219" customWidth="1"/>
    <col min="1540" max="1540" width="23.28515625" style="219" customWidth="1"/>
    <col min="1541" max="1541" width="15.85546875" style="219" customWidth="1"/>
    <col min="1542" max="1542" width="17.5703125" style="219" customWidth="1"/>
    <col min="1543" max="1543" width="10.42578125" style="219" customWidth="1"/>
    <col min="1544" max="1544" width="7.85546875" style="219" customWidth="1"/>
    <col min="1545" max="1545" width="8.7109375" style="219" customWidth="1"/>
    <col min="1546" max="1546" width="8" style="219" customWidth="1"/>
    <col min="1547" max="1547" width="9.140625" style="219" customWidth="1"/>
    <col min="1548" max="1548" width="11.5703125" style="219" customWidth="1"/>
    <col min="1549" max="1549" width="16.85546875" style="219" customWidth="1"/>
    <col min="1550" max="1792" width="11.42578125" style="219"/>
    <col min="1793" max="1793" width="7.7109375" style="219" customWidth="1"/>
    <col min="1794" max="1795" width="10" style="219" customWidth="1"/>
    <col min="1796" max="1796" width="23.28515625" style="219" customWidth="1"/>
    <col min="1797" max="1797" width="15.85546875" style="219" customWidth="1"/>
    <col min="1798" max="1798" width="17.5703125" style="219" customWidth="1"/>
    <col min="1799" max="1799" width="10.42578125" style="219" customWidth="1"/>
    <col min="1800" max="1800" width="7.85546875" style="219" customWidth="1"/>
    <col min="1801" max="1801" width="8.7109375" style="219" customWidth="1"/>
    <col min="1802" max="1802" width="8" style="219" customWidth="1"/>
    <col min="1803" max="1803" width="9.140625" style="219" customWidth="1"/>
    <col min="1804" max="1804" width="11.5703125" style="219" customWidth="1"/>
    <col min="1805" max="1805" width="16.85546875" style="219" customWidth="1"/>
    <col min="1806" max="2048" width="11.42578125" style="219"/>
    <col min="2049" max="2049" width="7.7109375" style="219" customWidth="1"/>
    <col min="2050" max="2051" width="10" style="219" customWidth="1"/>
    <col min="2052" max="2052" width="23.28515625" style="219" customWidth="1"/>
    <col min="2053" max="2053" width="15.85546875" style="219" customWidth="1"/>
    <col min="2054" max="2054" width="17.5703125" style="219" customWidth="1"/>
    <col min="2055" max="2055" width="10.42578125" style="219" customWidth="1"/>
    <col min="2056" max="2056" width="7.85546875" style="219" customWidth="1"/>
    <col min="2057" max="2057" width="8.7109375" style="219" customWidth="1"/>
    <col min="2058" max="2058" width="8" style="219" customWidth="1"/>
    <col min="2059" max="2059" width="9.140625" style="219" customWidth="1"/>
    <col min="2060" max="2060" width="11.5703125" style="219" customWidth="1"/>
    <col min="2061" max="2061" width="16.85546875" style="219" customWidth="1"/>
    <col min="2062" max="2304" width="11.42578125" style="219"/>
    <col min="2305" max="2305" width="7.7109375" style="219" customWidth="1"/>
    <col min="2306" max="2307" width="10" style="219" customWidth="1"/>
    <col min="2308" max="2308" width="23.28515625" style="219" customWidth="1"/>
    <col min="2309" max="2309" width="15.85546875" style="219" customWidth="1"/>
    <col min="2310" max="2310" width="17.5703125" style="219" customWidth="1"/>
    <col min="2311" max="2311" width="10.42578125" style="219" customWidth="1"/>
    <col min="2312" max="2312" width="7.85546875" style="219" customWidth="1"/>
    <col min="2313" max="2313" width="8.7109375" style="219" customWidth="1"/>
    <col min="2314" max="2314" width="8" style="219" customWidth="1"/>
    <col min="2315" max="2315" width="9.140625" style="219" customWidth="1"/>
    <col min="2316" max="2316" width="11.5703125" style="219" customWidth="1"/>
    <col min="2317" max="2317" width="16.85546875" style="219" customWidth="1"/>
    <col min="2318" max="2560" width="11.42578125" style="219"/>
    <col min="2561" max="2561" width="7.7109375" style="219" customWidth="1"/>
    <col min="2562" max="2563" width="10" style="219" customWidth="1"/>
    <col min="2564" max="2564" width="23.28515625" style="219" customWidth="1"/>
    <col min="2565" max="2565" width="15.85546875" style="219" customWidth="1"/>
    <col min="2566" max="2566" width="17.5703125" style="219" customWidth="1"/>
    <col min="2567" max="2567" width="10.42578125" style="219" customWidth="1"/>
    <col min="2568" max="2568" width="7.85546875" style="219" customWidth="1"/>
    <col min="2569" max="2569" width="8.7109375" style="219" customWidth="1"/>
    <col min="2570" max="2570" width="8" style="219" customWidth="1"/>
    <col min="2571" max="2571" width="9.140625" style="219" customWidth="1"/>
    <col min="2572" max="2572" width="11.5703125" style="219" customWidth="1"/>
    <col min="2573" max="2573" width="16.85546875" style="219" customWidth="1"/>
    <col min="2574" max="2816" width="11.42578125" style="219"/>
    <col min="2817" max="2817" width="7.7109375" style="219" customWidth="1"/>
    <col min="2818" max="2819" width="10" style="219" customWidth="1"/>
    <col min="2820" max="2820" width="23.28515625" style="219" customWidth="1"/>
    <col min="2821" max="2821" width="15.85546875" style="219" customWidth="1"/>
    <col min="2822" max="2822" width="17.5703125" style="219" customWidth="1"/>
    <col min="2823" max="2823" width="10.42578125" style="219" customWidth="1"/>
    <col min="2824" max="2824" width="7.85546875" style="219" customWidth="1"/>
    <col min="2825" max="2825" width="8.7109375" style="219" customWidth="1"/>
    <col min="2826" max="2826" width="8" style="219" customWidth="1"/>
    <col min="2827" max="2827" width="9.140625" style="219" customWidth="1"/>
    <col min="2828" max="2828" width="11.5703125" style="219" customWidth="1"/>
    <col min="2829" max="2829" width="16.85546875" style="219" customWidth="1"/>
    <col min="2830" max="3072" width="11.42578125" style="219"/>
    <col min="3073" max="3073" width="7.7109375" style="219" customWidth="1"/>
    <col min="3074" max="3075" width="10" style="219" customWidth="1"/>
    <col min="3076" max="3076" width="23.28515625" style="219" customWidth="1"/>
    <col min="3077" max="3077" width="15.85546875" style="219" customWidth="1"/>
    <col min="3078" max="3078" width="17.5703125" style="219" customWidth="1"/>
    <col min="3079" max="3079" width="10.42578125" style="219" customWidth="1"/>
    <col min="3080" max="3080" width="7.85546875" style="219" customWidth="1"/>
    <col min="3081" max="3081" width="8.7109375" style="219" customWidth="1"/>
    <col min="3082" max="3082" width="8" style="219" customWidth="1"/>
    <col min="3083" max="3083" width="9.140625" style="219" customWidth="1"/>
    <col min="3084" max="3084" width="11.5703125" style="219" customWidth="1"/>
    <col min="3085" max="3085" width="16.85546875" style="219" customWidth="1"/>
    <col min="3086" max="3328" width="11.42578125" style="219"/>
    <col min="3329" max="3329" width="7.7109375" style="219" customWidth="1"/>
    <col min="3330" max="3331" width="10" style="219" customWidth="1"/>
    <col min="3332" max="3332" width="23.28515625" style="219" customWidth="1"/>
    <col min="3333" max="3333" width="15.85546875" style="219" customWidth="1"/>
    <col min="3334" max="3334" width="17.5703125" style="219" customWidth="1"/>
    <col min="3335" max="3335" width="10.42578125" style="219" customWidth="1"/>
    <col min="3336" max="3336" width="7.85546875" style="219" customWidth="1"/>
    <col min="3337" max="3337" width="8.7109375" style="219" customWidth="1"/>
    <col min="3338" max="3338" width="8" style="219" customWidth="1"/>
    <col min="3339" max="3339" width="9.140625" style="219" customWidth="1"/>
    <col min="3340" max="3340" width="11.5703125" style="219" customWidth="1"/>
    <col min="3341" max="3341" width="16.85546875" style="219" customWidth="1"/>
    <col min="3342" max="3584" width="11.42578125" style="219"/>
    <col min="3585" max="3585" width="7.7109375" style="219" customWidth="1"/>
    <col min="3586" max="3587" width="10" style="219" customWidth="1"/>
    <col min="3588" max="3588" width="23.28515625" style="219" customWidth="1"/>
    <col min="3589" max="3589" width="15.85546875" style="219" customWidth="1"/>
    <col min="3590" max="3590" width="17.5703125" style="219" customWidth="1"/>
    <col min="3591" max="3591" width="10.42578125" style="219" customWidth="1"/>
    <col min="3592" max="3592" width="7.85546875" style="219" customWidth="1"/>
    <col min="3593" max="3593" width="8.7109375" style="219" customWidth="1"/>
    <col min="3594" max="3594" width="8" style="219" customWidth="1"/>
    <col min="3595" max="3595" width="9.140625" style="219" customWidth="1"/>
    <col min="3596" max="3596" width="11.5703125" style="219" customWidth="1"/>
    <col min="3597" max="3597" width="16.85546875" style="219" customWidth="1"/>
    <col min="3598" max="3840" width="11.42578125" style="219"/>
    <col min="3841" max="3841" width="7.7109375" style="219" customWidth="1"/>
    <col min="3842" max="3843" width="10" style="219" customWidth="1"/>
    <col min="3844" max="3844" width="23.28515625" style="219" customWidth="1"/>
    <col min="3845" max="3845" width="15.85546875" style="219" customWidth="1"/>
    <col min="3846" max="3846" width="17.5703125" style="219" customWidth="1"/>
    <col min="3847" max="3847" width="10.42578125" style="219" customWidth="1"/>
    <col min="3848" max="3848" width="7.85546875" style="219" customWidth="1"/>
    <col min="3849" max="3849" width="8.7109375" style="219" customWidth="1"/>
    <col min="3850" max="3850" width="8" style="219" customWidth="1"/>
    <col min="3851" max="3851" width="9.140625" style="219" customWidth="1"/>
    <col min="3852" max="3852" width="11.5703125" style="219" customWidth="1"/>
    <col min="3853" max="3853" width="16.85546875" style="219" customWidth="1"/>
    <col min="3854" max="4096" width="11.42578125" style="219"/>
    <col min="4097" max="4097" width="7.7109375" style="219" customWidth="1"/>
    <col min="4098" max="4099" width="10" style="219" customWidth="1"/>
    <col min="4100" max="4100" width="23.28515625" style="219" customWidth="1"/>
    <col min="4101" max="4101" width="15.85546875" style="219" customWidth="1"/>
    <col min="4102" max="4102" width="17.5703125" style="219" customWidth="1"/>
    <col min="4103" max="4103" width="10.42578125" style="219" customWidth="1"/>
    <col min="4104" max="4104" width="7.85546875" style="219" customWidth="1"/>
    <col min="4105" max="4105" width="8.7109375" style="219" customWidth="1"/>
    <col min="4106" max="4106" width="8" style="219" customWidth="1"/>
    <col min="4107" max="4107" width="9.140625" style="219" customWidth="1"/>
    <col min="4108" max="4108" width="11.5703125" style="219" customWidth="1"/>
    <col min="4109" max="4109" width="16.85546875" style="219" customWidth="1"/>
    <col min="4110" max="4352" width="11.42578125" style="219"/>
    <col min="4353" max="4353" width="7.7109375" style="219" customWidth="1"/>
    <col min="4354" max="4355" width="10" style="219" customWidth="1"/>
    <col min="4356" max="4356" width="23.28515625" style="219" customWidth="1"/>
    <col min="4357" max="4357" width="15.85546875" style="219" customWidth="1"/>
    <col min="4358" max="4358" width="17.5703125" style="219" customWidth="1"/>
    <col min="4359" max="4359" width="10.42578125" style="219" customWidth="1"/>
    <col min="4360" max="4360" width="7.85546875" style="219" customWidth="1"/>
    <col min="4361" max="4361" width="8.7109375" style="219" customWidth="1"/>
    <col min="4362" max="4362" width="8" style="219" customWidth="1"/>
    <col min="4363" max="4363" width="9.140625" style="219" customWidth="1"/>
    <col min="4364" max="4364" width="11.5703125" style="219" customWidth="1"/>
    <col min="4365" max="4365" width="16.85546875" style="219" customWidth="1"/>
    <col min="4366" max="4608" width="11.42578125" style="219"/>
    <col min="4609" max="4609" width="7.7109375" style="219" customWidth="1"/>
    <col min="4610" max="4611" width="10" style="219" customWidth="1"/>
    <col min="4612" max="4612" width="23.28515625" style="219" customWidth="1"/>
    <col min="4613" max="4613" width="15.85546875" style="219" customWidth="1"/>
    <col min="4614" max="4614" width="17.5703125" style="219" customWidth="1"/>
    <col min="4615" max="4615" width="10.42578125" style="219" customWidth="1"/>
    <col min="4616" max="4616" width="7.85546875" style="219" customWidth="1"/>
    <col min="4617" max="4617" width="8.7109375" style="219" customWidth="1"/>
    <col min="4618" max="4618" width="8" style="219" customWidth="1"/>
    <col min="4619" max="4619" width="9.140625" style="219" customWidth="1"/>
    <col min="4620" max="4620" width="11.5703125" style="219" customWidth="1"/>
    <col min="4621" max="4621" width="16.85546875" style="219" customWidth="1"/>
    <col min="4622" max="4864" width="11.42578125" style="219"/>
    <col min="4865" max="4865" width="7.7109375" style="219" customWidth="1"/>
    <col min="4866" max="4867" width="10" style="219" customWidth="1"/>
    <col min="4868" max="4868" width="23.28515625" style="219" customWidth="1"/>
    <col min="4869" max="4869" width="15.85546875" style="219" customWidth="1"/>
    <col min="4870" max="4870" width="17.5703125" style="219" customWidth="1"/>
    <col min="4871" max="4871" width="10.42578125" style="219" customWidth="1"/>
    <col min="4872" max="4872" width="7.85546875" style="219" customWidth="1"/>
    <col min="4873" max="4873" width="8.7109375" style="219" customWidth="1"/>
    <col min="4874" max="4874" width="8" style="219" customWidth="1"/>
    <col min="4875" max="4875" width="9.140625" style="219" customWidth="1"/>
    <col min="4876" max="4876" width="11.5703125" style="219" customWidth="1"/>
    <col min="4877" max="4877" width="16.85546875" style="219" customWidth="1"/>
    <col min="4878" max="5120" width="11.42578125" style="219"/>
    <col min="5121" max="5121" width="7.7109375" style="219" customWidth="1"/>
    <col min="5122" max="5123" width="10" style="219" customWidth="1"/>
    <col min="5124" max="5124" width="23.28515625" style="219" customWidth="1"/>
    <col min="5125" max="5125" width="15.85546875" style="219" customWidth="1"/>
    <col min="5126" max="5126" width="17.5703125" style="219" customWidth="1"/>
    <col min="5127" max="5127" width="10.42578125" style="219" customWidth="1"/>
    <col min="5128" max="5128" width="7.85546875" style="219" customWidth="1"/>
    <col min="5129" max="5129" width="8.7109375" style="219" customWidth="1"/>
    <col min="5130" max="5130" width="8" style="219" customWidth="1"/>
    <col min="5131" max="5131" width="9.140625" style="219" customWidth="1"/>
    <col min="5132" max="5132" width="11.5703125" style="219" customWidth="1"/>
    <col min="5133" max="5133" width="16.85546875" style="219" customWidth="1"/>
    <col min="5134" max="5376" width="11.42578125" style="219"/>
    <col min="5377" max="5377" width="7.7109375" style="219" customWidth="1"/>
    <col min="5378" max="5379" width="10" style="219" customWidth="1"/>
    <col min="5380" max="5380" width="23.28515625" style="219" customWidth="1"/>
    <col min="5381" max="5381" width="15.85546875" style="219" customWidth="1"/>
    <col min="5382" max="5382" width="17.5703125" style="219" customWidth="1"/>
    <col min="5383" max="5383" width="10.42578125" style="219" customWidth="1"/>
    <col min="5384" max="5384" width="7.85546875" style="219" customWidth="1"/>
    <col min="5385" max="5385" width="8.7109375" style="219" customWidth="1"/>
    <col min="5386" max="5386" width="8" style="219" customWidth="1"/>
    <col min="5387" max="5387" width="9.140625" style="219" customWidth="1"/>
    <col min="5388" max="5388" width="11.5703125" style="219" customWidth="1"/>
    <col min="5389" max="5389" width="16.85546875" style="219" customWidth="1"/>
    <col min="5390" max="5632" width="11.42578125" style="219"/>
    <col min="5633" max="5633" width="7.7109375" style="219" customWidth="1"/>
    <col min="5634" max="5635" width="10" style="219" customWidth="1"/>
    <col min="5636" max="5636" width="23.28515625" style="219" customWidth="1"/>
    <col min="5637" max="5637" width="15.85546875" style="219" customWidth="1"/>
    <col min="5638" max="5638" width="17.5703125" style="219" customWidth="1"/>
    <col min="5639" max="5639" width="10.42578125" style="219" customWidth="1"/>
    <col min="5640" max="5640" width="7.85546875" style="219" customWidth="1"/>
    <col min="5641" max="5641" width="8.7109375" style="219" customWidth="1"/>
    <col min="5642" max="5642" width="8" style="219" customWidth="1"/>
    <col min="5643" max="5643" width="9.140625" style="219" customWidth="1"/>
    <col min="5644" max="5644" width="11.5703125" style="219" customWidth="1"/>
    <col min="5645" max="5645" width="16.85546875" style="219" customWidth="1"/>
    <col min="5646" max="5888" width="11.42578125" style="219"/>
    <col min="5889" max="5889" width="7.7109375" style="219" customWidth="1"/>
    <col min="5890" max="5891" width="10" style="219" customWidth="1"/>
    <col min="5892" max="5892" width="23.28515625" style="219" customWidth="1"/>
    <col min="5893" max="5893" width="15.85546875" style="219" customWidth="1"/>
    <col min="5894" max="5894" width="17.5703125" style="219" customWidth="1"/>
    <col min="5895" max="5895" width="10.42578125" style="219" customWidth="1"/>
    <col min="5896" max="5896" width="7.85546875" style="219" customWidth="1"/>
    <col min="5897" max="5897" width="8.7109375" style="219" customWidth="1"/>
    <col min="5898" max="5898" width="8" style="219" customWidth="1"/>
    <col min="5899" max="5899" width="9.140625" style="219" customWidth="1"/>
    <col min="5900" max="5900" width="11.5703125" style="219" customWidth="1"/>
    <col min="5901" max="5901" width="16.85546875" style="219" customWidth="1"/>
    <col min="5902" max="6144" width="11.42578125" style="219"/>
    <col min="6145" max="6145" width="7.7109375" style="219" customWidth="1"/>
    <col min="6146" max="6147" width="10" style="219" customWidth="1"/>
    <col min="6148" max="6148" width="23.28515625" style="219" customWidth="1"/>
    <col min="6149" max="6149" width="15.85546875" style="219" customWidth="1"/>
    <col min="6150" max="6150" width="17.5703125" style="219" customWidth="1"/>
    <col min="6151" max="6151" width="10.42578125" style="219" customWidth="1"/>
    <col min="6152" max="6152" width="7.85546875" style="219" customWidth="1"/>
    <col min="6153" max="6153" width="8.7109375" style="219" customWidth="1"/>
    <col min="6154" max="6154" width="8" style="219" customWidth="1"/>
    <col min="6155" max="6155" width="9.140625" style="219" customWidth="1"/>
    <col min="6156" max="6156" width="11.5703125" style="219" customWidth="1"/>
    <col min="6157" max="6157" width="16.85546875" style="219" customWidth="1"/>
    <col min="6158" max="6400" width="11.42578125" style="219"/>
    <col min="6401" max="6401" width="7.7109375" style="219" customWidth="1"/>
    <col min="6402" max="6403" width="10" style="219" customWidth="1"/>
    <col min="6404" max="6404" width="23.28515625" style="219" customWidth="1"/>
    <col min="6405" max="6405" width="15.85546875" style="219" customWidth="1"/>
    <col min="6406" max="6406" width="17.5703125" style="219" customWidth="1"/>
    <col min="6407" max="6407" width="10.42578125" style="219" customWidth="1"/>
    <col min="6408" max="6408" width="7.85546875" style="219" customWidth="1"/>
    <col min="6409" max="6409" width="8.7109375" style="219" customWidth="1"/>
    <col min="6410" max="6410" width="8" style="219" customWidth="1"/>
    <col min="6411" max="6411" width="9.140625" style="219" customWidth="1"/>
    <col min="6412" max="6412" width="11.5703125" style="219" customWidth="1"/>
    <col min="6413" max="6413" width="16.85546875" style="219" customWidth="1"/>
    <col min="6414" max="6656" width="11.42578125" style="219"/>
    <col min="6657" max="6657" width="7.7109375" style="219" customWidth="1"/>
    <col min="6658" max="6659" width="10" style="219" customWidth="1"/>
    <col min="6660" max="6660" width="23.28515625" style="219" customWidth="1"/>
    <col min="6661" max="6661" width="15.85546875" style="219" customWidth="1"/>
    <col min="6662" max="6662" width="17.5703125" style="219" customWidth="1"/>
    <col min="6663" max="6663" width="10.42578125" style="219" customWidth="1"/>
    <col min="6664" max="6664" width="7.85546875" style="219" customWidth="1"/>
    <col min="6665" max="6665" width="8.7109375" style="219" customWidth="1"/>
    <col min="6666" max="6666" width="8" style="219" customWidth="1"/>
    <col min="6667" max="6667" width="9.140625" style="219" customWidth="1"/>
    <col min="6668" max="6668" width="11.5703125" style="219" customWidth="1"/>
    <col min="6669" max="6669" width="16.85546875" style="219" customWidth="1"/>
    <col min="6670" max="6912" width="11.42578125" style="219"/>
    <col min="6913" max="6913" width="7.7109375" style="219" customWidth="1"/>
    <col min="6914" max="6915" width="10" style="219" customWidth="1"/>
    <col min="6916" max="6916" width="23.28515625" style="219" customWidth="1"/>
    <col min="6917" max="6917" width="15.85546875" style="219" customWidth="1"/>
    <col min="6918" max="6918" width="17.5703125" style="219" customWidth="1"/>
    <col min="6919" max="6919" width="10.42578125" style="219" customWidth="1"/>
    <col min="6920" max="6920" width="7.85546875" style="219" customWidth="1"/>
    <col min="6921" max="6921" width="8.7109375" style="219" customWidth="1"/>
    <col min="6922" max="6922" width="8" style="219" customWidth="1"/>
    <col min="6923" max="6923" width="9.140625" style="219" customWidth="1"/>
    <col min="6924" max="6924" width="11.5703125" style="219" customWidth="1"/>
    <col min="6925" max="6925" width="16.85546875" style="219" customWidth="1"/>
    <col min="6926" max="7168" width="11.42578125" style="219"/>
    <col min="7169" max="7169" width="7.7109375" style="219" customWidth="1"/>
    <col min="7170" max="7171" width="10" style="219" customWidth="1"/>
    <col min="7172" max="7172" width="23.28515625" style="219" customWidth="1"/>
    <col min="7173" max="7173" width="15.85546875" style="219" customWidth="1"/>
    <col min="7174" max="7174" width="17.5703125" style="219" customWidth="1"/>
    <col min="7175" max="7175" width="10.42578125" style="219" customWidth="1"/>
    <col min="7176" max="7176" width="7.85546875" style="219" customWidth="1"/>
    <col min="7177" max="7177" width="8.7109375" style="219" customWidth="1"/>
    <col min="7178" max="7178" width="8" style="219" customWidth="1"/>
    <col min="7179" max="7179" width="9.140625" style="219" customWidth="1"/>
    <col min="7180" max="7180" width="11.5703125" style="219" customWidth="1"/>
    <col min="7181" max="7181" width="16.85546875" style="219" customWidth="1"/>
    <col min="7182" max="7424" width="11.42578125" style="219"/>
    <col min="7425" max="7425" width="7.7109375" style="219" customWidth="1"/>
    <col min="7426" max="7427" width="10" style="219" customWidth="1"/>
    <col min="7428" max="7428" width="23.28515625" style="219" customWidth="1"/>
    <col min="7429" max="7429" width="15.85546875" style="219" customWidth="1"/>
    <col min="7430" max="7430" width="17.5703125" style="219" customWidth="1"/>
    <col min="7431" max="7431" width="10.42578125" style="219" customWidth="1"/>
    <col min="7432" max="7432" width="7.85546875" style="219" customWidth="1"/>
    <col min="7433" max="7433" width="8.7109375" style="219" customWidth="1"/>
    <col min="7434" max="7434" width="8" style="219" customWidth="1"/>
    <col min="7435" max="7435" width="9.140625" style="219" customWidth="1"/>
    <col min="7436" max="7436" width="11.5703125" style="219" customWidth="1"/>
    <col min="7437" max="7437" width="16.85546875" style="219" customWidth="1"/>
    <col min="7438" max="7680" width="11.42578125" style="219"/>
    <col min="7681" max="7681" width="7.7109375" style="219" customWidth="1"/>
    <col min="7682" max="7683" width="10" style="219" customWidth="1"/>
    <col min="7684" max="7684" width="23.28515625" style="219" customWidth="1"/>
    <col min="7685" max="7685" width="15.85546875" style="219" customWidth="1"/>
    <col min="7686" max="7686" width="17.5703125" style="219" customWidth="1"/>
    <col min="7687" max="7687" width="10.42578125" style="219" customWidth="1"/>
    <col min="7688" max="7688" width="7.85546875" style="219" customWidth="1"/>
    <col min="7689" max="7689" width="8.7109375" style="219" customWidth="1"/>
    <col min="7690" max="7690" width="8" style="219" customWidth="1"/>
    <col min="7691" max="7691" width="9.140625" style="219" customWidth="1"/>
    <col min="7692" max="7692" width="11.5703125" style="219" customWidth="1"/>
    <col min="7693" max="7693" width="16.85546875" style="219" customWidth="1"/>
    <col min="7694" max="7936" width="11.42578125" style="219"/>
    <col min="7937" max="7937" width="7.7109375" style="219" customWidth="1"/>
    <col min="7938" max="7939" width="10" style="219" customWidth="1"/>
    <col min="7940" max="7940" width="23.28515625" style="219" customWidth="1"/>
    <col min="7941" max="7941" width="15.85546875" style="219" customWidth="1"/>
    <col min="7942" max="7942" width="17.5703125" style="219" customWidth="1"/>
    <col min="7943" max="7943" width="10.42578125" style="219" customWidth="1"/>
    <col min="7944" max="7944" width="7.85546875" style="219" customWidth="1"/>
    <col min="7945" max="7945" width="8.7109375" style="219" customWidth="1"/>
    <col min="7946" max="7946" width="8" style="219" customWidth="1"/>
    <col min="7947" max="7947" width="9.140625" style="219" customWidth="1"/>
    <col min="7948" max="7948" width="11.5703125" style="219" customWidth="1"/>
    <col min="7949" max="7949" width="16.85546875" style="219" customWidth="1"/>
    <col min="7950" max="8192" width="11.42578125" style="219"/>
    <col min="8193" max="8193" width="7.7109375" style="219" customWidth="1"/>
    <col min="8194" max="8195" width="10" style="219" customWidth="1"/>
    <col min="8196" max="8196" width="23.28515625" style="219" customWidth="1"/>
    <col min="8197" max="8197" width="15.85546875" style="219" customWidth="1"/>
    <col min="8198" max="8198" width="17.5703125" style="219" customWidth="1"/>
    <col min="8199" max="8199" width="10.42578125" style="219" customWidth="1"/>
    <col min="8200" max="8200" width="7.85546875" style="219" customWidth="1"/>
    <col min="8201" max="8201" width="8.7109375" style="219" customWidth="1"/>
    <col min="8202" max="8202" width="8" style="219" customWidth="1"/>
    <col min="8203" max="8203" width="9.140625" style="219" customWidth="1"/>
    <col min="8204" max="8204" width="11.5703125" style="219" customWidth="1"/>
    <col min="8205" max="8205" width="16.85546875" style="219" customWidth="1"/>
    <col min="8206" max="8448" width="11.42578125" style="219"/>
    <col min="8449" max="8449" width="7.7109375" style="219" customWidth="1"/>
    <col min="8450" max="8451" width="10" style="219" customWidth="1"/>
    <col min="8452" max="8452" width="23.28515625" style="219" customWidth="1"/>
    <col min="8453" max="8453" width="15.85546875" style="219" customWidth="1"/>
    <col min="8454" max="8454" width="17.5703125" style="219" customWidth="1"/>
    <col min="8455" max="8455" width="10.42578125" style="219" customWidth="1"/>
    <col min="8456" max="8456" width="7.85546875" style="219" customWidth="1"/>
    <col min="8457" max="8457" width="8.7109375" style="219" customWidth="1"/>
    <col min="8458" max="8458" width="8" style="219" customWidth="1"/>
    <col min="8459" max="8459" width="9.140625" style="219" customWidth="1"/>
    <col min="8460" max="8460" width="11.5703125" style="219" customWidth="1"/>
    <col min="8461" max="8461" width="16.85546875" style="219" customWidth="1"/>
    <col min="8462" max="8704" width="11.42578125" style="219"/>
    <col min="8705" max="8705" width="7.7109375" style="219" customWidth="1"/>
    <col min="8706" max="8707" width="10" style="219" customWidth="1"/>
    <col min="8708" max="8708" width="23.28515625" style="219" customWidth="1"/>
    <col min="8709" max="8709" width="15.85546875" style="219" customWidth="1"/>
    <col min="8710" max="8710" width="17.5703125" style="219" customWidth="1"/>
    <col min="8711" max="8711" width="10.42578125" style="219" customWidth="1"/>
    <col min="8712" max="8712" width="7.85546875" style="219" customWidth="1"/>
    <col min="8713" max="8713" width="8.7109375" style="219" customWidth="1"/>
    <col min="8714" max="8714" width="8" style="219" customWidth="1"/>
    <col min="8715" max="8715" width="9.140625" style="219" customWidth="1"/>
    <col min="8716" max="8716" width="11.5703125" style="219" customWidth="1"/>
    <col min="8717" max="8717" width="16.85546875" style="219" customWidth="1"/>
    <col min="8718" max="8960" width="11.42578125" style="219"/>
    <col min="8961" max="8961" width="7.7109375" style="219" customWidth="1"/>
    <col min="8962" max="8963" width="10" style="219" customWidth="1"/>
    <col min="8964" max="8964" width="23.28515625" style="219" customWidth="1"/>
    <col min="8965" max="8965" width="15.85546875" style="219" customWidth="1"/>
    <col min="8966" max="8966" width="17.5703125" style="219" customWidth="1"/>
    <col min="8967" max="8967" width="10.42578125" style="219" customWidth="1"/>
    <col min="8968" max="8968" width="7.85546875" style="219" customWidth="1"/>
    <col min="8969" max="8969" width="8.7109375" style="219" customWidth="1"/>
    <col min="8970" max="8970" width="8" style="219" customWidth="1"/>
    <col min="8971" max="8971" width="9.140625" style="219" customWidth="1"/>
    <col min="8972" max="8972" width="11.5703125" style="219" customWidth="1"/>
    <col min="8973" max="8973" width="16.85546875" style="219" customWidth="1"/>
    <col min="8974" max="9216" width="11.42578125" style="219"/>
    <col min="9217" max="9217" width="7.7109375" style="219" customWidth="1"/>
    <col min="9218" max="9219" width="10" style="219" customWidth="1"/>
    <col min="9220" max="9220" width="23.28515625" style="219" customWidth="1"/>
    <col min="9221" max="9221" width="15.85546875" style="219" customWidth="1"/>
    <col min="9222" max="9222" width="17.5703125" style="219" customWidth="1"/>
    <col min="9223" max="9223" width="10.42578125" style="219" customWidth="1"/>
    <col min="9224" max="9224" width="7.85546875" style="219" customWidth="1"/>
    <col min="9225" max="9225" width="8.7109375" style="219" customWidth="1"/>
    <col min="9226" max="9226" width="8" style="219" customWidth="1"/>
    <col min="9227" max="9227" width="9.140625" style="219" customWidth="1"/>
    <col min="9228" max="9228" width="11.5703125" style="219" customWidth="1"/>
    <col min="9229" max="9229" width="16.85546875" style="219" customWidth="1"/>
    <col min="9230" max="9472" width="11.42578125" style="219"/>
    <col min="9473" max="9473" width="7.7109375" style="219" customWidth="1"/>
    <col min="9474" max="9475" width="10" style="219" customWidth="1"/>
    <col min="9476" max="9476" width="23.28515625" style="219" customWidth="1"/>
    <col min="9477" max="9477" width="15.85546875" style="219" customWidth="1"/>
    <col min="9478" max="9478" width="17.5703125" style="219" customWidth="1"/>
    <col min="9479" max="9479" width="10.42578125" style="219" customWidth="1"/>
    <col min="9480" max="9480" width="7.85546875" style="219" customWidth="1"/>
    <col min="9481" max="9481" width="8.7109375" style="219" customWidth="1"/>
    <col min="9482" max="9482" width="8" style="219" customWidth="1"/>
    <col min="9483" max="9483" width="9.140625" style="219" customWidth="1"/>
    <col min="9484" max="9484" width="11.5703125" style="219" customWidth="1"/>
    <col min="9485" max="9485" width="16.85546875" style="219" customWidth="1"/>
    <col min="9486" max="9728" width="11.42578125" style="219"/>
    <col min="9729" max="9729" width="7.7109375" style="219" customWidth="1"/>
    <col min="9730" max="9731" width="10" style="219" customWidth="1"/>
    <col min="9732" max="9732" width="23.28515625" style="219" customWidth="1"/>
    <col min="9733" max="9733" width="15.85546875" style="219" customWidth="1"/>
    <col min="9734" max="9734" width="17.5703125" style="219" customWidth="1"/>
    <col min="9735" max="9735" width="10.42578125" style="219" customWidth="1"/>
    <col min="9736" max="9736" width="7.85546875" style="219" customWidth="1"/>
    <col min="9737" max="9737" width="8.7109375" style="219" customWidth="1"/>
    <col min="9738" max="9738" width="8" style="219" customWidth="1"/>
    <col min="9739" max="9739" width="9.140625" style="219" customWidth="1"/>
    <col min="9740" max="9740" width="11.5703125" style="219" customWidth="1"/>
    <col min="9741" max="9741" width="16.85546875" style="219" customWidth="1"/>
    <col min="9742" max="9984" width="11.42578125" style="219"/>
    <col min="9985" max="9985" width="7.7109375" style="219" customWidth="1"/>
    <col min="9986" max="9987" width="10" style="219" customWidth="1"/>
    <col min="9988" max="9988" width="23.28515625" style="219" customWidth="1"/>
    <col min="9989" max="9989" width="15.85546875" style="219" customWidth="1"/>
    <col min="9990" max="9990" width="17.5703125" style="219" customWidth="1"/>
    <col min="9991" max="9991" width="10.42578125" style="219" customWidth="1"/>
    <col min="9992" max="9992" width="7.85546875" style="219" customWidth="1"/>
    <col min="9993" max="9993" width="8.7109375" style="219" customWidth="1"/>
    <col min="9994" max="9994" width="8" style="219" customWidth="1"/>
    <col min="9995" max="9995" width="9.140625" style="219" customWidth="1"/>
    <col min="9996" max="9996" width="11.5703125" style="219" customWidth="1"/>
    <col min="9997" max="9997" width="16.85546875" style="219" customWidth="1"/>
    <col min="9998" max="10240" width="11.42578125" style="219"/>
    <col min="10241" max="10241" width="7.7109375" style="219" customWidth="1"/>
    <col min="10242" max="10243" width="10" style="219" customWidth="1"/>
    <col min="10244" max="10244" width="23.28515625" style="219" customWidth="1"/>
    <col min="10245" max="10245" width="15.85546875" style="219" customWidth="1"/>
    <col min="10246" max="10246" width="17.5703125" style="219" customWidth="1"/>
    <col min="10247" max="10247" width="10.42578125" style="219" customWidth="1"/>
    <col min="10248" max="10248" width="7.85546875" style="219" customWidth="1"/>
    <col min="10249" max="10249" width="8.7109375" style="219" customWidth="1"/>
    <col min="10250" max="10250" width="8" style="219" customWidth="1"/>
    <col min="10251" max="10251" width="9.140625" style="219" customWidth="1"/>
    <col min="10252" max="10252" width="11.5703125" style="219" customWidth="1"/>
    <col min="10253" max="10253" width="16.85546875" style="219" customWidth="1"/>
    <col min="10254" max="10496" width="11.42578125" style="219"/>
    <col min="10497" max="10497" width="7.7109375" style="219" customWidth="1"/>
    <col min="10498" max="10499" width="10" style="219" customWidth="1"/>
    <col min="10500" max="10500" width="23.28515625" style="219" customWidth="1"/>
    <col min="10501" max="10501" width="15.85546875" style="219" customWidth="1"/>
    <col min="10502" max="10502" width="17.5703125" style="219" customWidth="1"/>
    <col min="10503" max="10503" width="10.42578125" style="219" customWidth="1"/>
    <col min="10504" max="10504" width="7.85546875" style="219" customWidth="1"/>
    <col min="10505" max="10505" width="8.7109375" style="219" customWidth="1"/>
    <col min="10506" max="10506" width="8" style="219" customWidth="1"/>
    <col min="10507" max="10507" width="9.140625" style="219" customWidth="1"/>
    <col min="10508" max="10508" width="11.5703125" style="219" customWidth="1"/>
    <col min="10509" max="10509" width="16.85546875" style="219" customWidth="1"/>
    <col min="10510" max="10752" width="11.42578125" style="219"/>
    <col min="10753" max="10753" width="7.7109375" style="219" customWidth="1"/>
    <col min="10754" max="10755" width="10" style="219" customWidth="1"/>
    <col min="10756" max="10756" width="23.28515625" style="219" customWidth="1"/>
    <col min="10757" max="10757" width="15.85546875" style="219" customWidth="1"/>
    <col min="10758" max="10758" width="17.5703125" style="219" customWidth="1"/>
    <col min="10759" max="10759" width="10.42578125" style="219" customWidth="1"/>
    <col min="10760" max="10760" width="7.85546875" style="219" customWidth="1"/>
    <col min="10761" max="10761" width="8.7109375" style="219" customWidth="1"/>
    <col min="10762" max="10762" width="8" style="219" customWidth="1"/>
    <col min="10763" max="10763" width="9.140625" style="219" customWidth="1"/>
    <col min="10764" max="10764" width="11.5703125" style="219" customWidth="1"/>
    <col min="10765" max="10765" width="16.85546875" style="219" customWidth="1"/>
    <col min="10766" max="11008" width="11.42578125" style="219"/>
    <col min="11009" max="11009" width="7.7109375" style="219" customWidth="1"/>
    <col min="11010" max="11011" width="10" style="219" customWidth="1"/>
    <col min="11012" max="11012" width="23.28515625" style="219" customWidth="1"/>
    <col min="11013" max="11013" width="15.85546875" style="219" customWidth="1"/>
    <col min="11014" max="11014" width="17.5703125" style="219" customWidth="1"/>
    <col min="11015" max="11015" width="10.42578125" style="219" customWidth="1"/>
    <col min="11016" max="11016" width="7.85546875" style="219" customWidth="1"/>
    <col min="11017" max="11017" width="8.7109375" style="219" customWidth="1"/>
    <col min="11018" max="11018" width="8" style="219" customWidth="1"/>
    <col min="11019" max="11019" width="9.140625" style="219" customWidth="1"/>
    <col min="11020" max="11020" width="11.5703125" style="219" customWidth="1"/>
    <col min="11021" max="11021" width="16.85546875" style="219" customWidth="1"/>
    <col min="11022" max="11264" width="11.42578125" style="219"/>
    <col min="11265" max="11265" width="7.7109375" style="219" customWidth="1"/>
    <col min="11266" max="11267" width="10" style="219" customWidth="1"/>
    <col min="11268" max="11268" width="23.28515625" style="219" customWidth="1"/>
    <col min="11269" max="11269" width="15.85546875" style="219" customWidth="1"/>
    <col min="11270" max="11270" width="17.5703125" style="219" customWidth="1"/>
    <col min="11271" max="11271" width="10.42578125" style="219" customWidth="1"/>
    <col min="11272" max="11272" width="7.85546875" style="219" customWidth="1"/>
    <col min="11273" max="11273" width="8.7109375" style="219" customWidth="1"/>
    <col min="11274" max="11274" width="8" style="219" customWidth="1"/>
    <col min="11275" max="11275" width="9.140625" style="219" customWidth="1"/>
    <col min="11276" max="11276" width="11.5703125" style="219" customWidth="1"/>
    <col min="11277" max="11277" width="16.85546875" style="219" customWidth="1"/>
    <col min="11278" max="11520" width="11.42578125" style="219"/>
    <col min="11521" max="11521" width="7.7109375" style="219" customWidth="1"/>
    <col min="11522" max="11523" width="10" style="219" customWidth="1"/>
    <col min="11524" max="11524" width="23.28515625" style="219" customWidth="1"/>
    <col min="11525" max="11525" width="15.85546875" style="219" customWidth="1"/>
    <col min="11526" max="11526" width="17.5703125" style="219" customWidth="1"/>
    <col min="11527" max="11527" width="10.42578125" style="219" customWidth="1"/>
    <col min="11528" max="11528" width="7.85546875" style="219" customWidth="1"/>
    <col min="11529" max="11529" width="8.7109375" style="219" customWidth="1"/>
    <col min="11530" max="11530" width="8" style="219" customWidth="1"/>
    <col min="11531" max="11531" width="9.140625" style="219" customWidth="1"/>
    <col min="11532" max="11532" width="11.5703125" style="219" customWidth="1"/>
    <col min="11533" max="11533" width="16.85546875" style="219" customWidth="1"/>
    <col min="11534" max="11776" width="11.42578125" style="219"/>
    <col min="11777" max="11777" width="7.7109375" style="219" customWidth="1"/>
    <col min="11778" max="11779" width="10" style="219" customWidth="1"/>
    <col min="11780" max="11780" width="23.28515625" style="219" customWidth="1"/>
    <col min="11781" max="11781" width="15.85546875" style="219" customWidth="1"/>
    <col min="11782" max="11782" width="17.5703125" style="219" customWidth="1"/>
    <col min="11783" max="11783" width="10.42578125" style="219" customWidth="1"/>
    <col min="11784" max="11784" width="7.85546875" style="219" customWidth="1"/>
    <col min="11785" max="11785" width="8.7109375" style="219" customWidth="1"/>
    <col min="11786" max="11786" width="8" style="219" customWidth="1"/>
    <col min="11787" max="11787" width="9.140625" style="219" customWidth="1"/>
    <col min="11788" max="11788" width="11.5703125" style="219" customWidth="1"/>
    <col min="11789" max="11789" width="16.85546875" style="219" customWidth="1"/>
    <col min="11790" max="12032" width="11.42578125" style="219"/>
    <col min="12033" max="12033" width="7.7109375" style="219" customWidth="1"/>
    <col min="12034" max="12035" width="10" style="219" customWidth="1"/>
    <col min="12036" max="12036" width="23.28515625" style="219" customWidth="1"/>
    <col min="12037" max="12037" width="15.85546875" style="219" customWidth="1"/>
    <col min="12038" max="12038" width="17.5703125" style="219" customWidth="1"/>
    <col min="12039" max="12039" width="10.42578125" style="219" customWidth="1"/>
    <col min="12040" max="12040" width="7.85546875" style="219" customWidth="1"/>
    <col min="12041" max="12041" width="8.7109375" style="219" customWidth="1"/>
    <col min="12042" max="12042" width="8" style="219" customWidth="1"/>
    <col min="12043" max="12043" width="9.140625" style="219" customWidth="1"/>
    <col min="12044" max="12044" width="11.5703125" style="219" customWidth="1"/>
    <col min="12045" max="12045" width="16.85546875" style="219" customWidth="1"/>
    <col min="12046" max="12288" width="11.42578125" style="219"/>
    <col min="12289" max="12289" width="7.7109375" style="219" customWidth="1"/>
    <col min="12290" max="12291" width="10" style="219" customWidth="1"/>
    <col min="12292" max="12292" width="23.28515625" style="219" customWidth="1"/>
    <col min="12293" max="12293" width="15.85546875" style="219" customWidth="1"/>
    <col min="12294" max="12294" width="17.5703125" style="219" customWidth="1"/>
    <col min="12295" max="12295" width="10.42578125" style="219" customWidth="1"/>
    <col min="12296" max="12296" width="7.85546875" style="219" customWidth="1"/>
    <col min="12297" max="12297" width="8.7109375" style="219" customWidth="1"/>
    <col min="12298" max="12298" width="8" style="219" customWidth="1"/>
    <col min="12299" max="12299" width="9.140625" style="219" customWidth="1"/>
    <col min="12300" max="12300" width="11.5703125" style="219" customWidth="1"/>
    <col min="12301" max="12301" width="16.85546875" style="219" customWidth="1"/>
    <col min="12302" max="12544" width="11.42578125" style="219"/>
    <col min="12545" max="12545" width="7.7109375" style="219" customWidth="1"/>
    <col min="12546" max="12547" width="10" style="219" customWidth="1"/>
    <col min="12548" max="12548" width="23.28515625" style="219" customWidth="1"/>
    <col min="12549" max="12549" width="15.85546875" style="219" customWidth="1"/>
    <col min="12550" max="12550" width="17.5703125" style="219" customWidth="1"/>
    <col min="12551" max="12551" width="10.42578125" style="219" customWidth="1"/>
    <col min="12552" max="12552" width="7.85546875" style="219" customWidth="1"/>
    <col min="12553" max="12553" width="8.7109375" style="219" customWidth="1"/>
    <col min="12554" max="12554" width="8" style="219" customWidth="1"/>
    <col min="12555" max="12555" width="9.140625" style="219" customWidth="1"/>
    <col min="12556" max="12556" width="11.5703125" style="219" customWidth="1"/>
    <col min="12557" max="12557" width="16.85546875" style="219" customWidth="1"/>
    <col min="12558" max="12800" width="11.42578125" style="219"/>
    <col min="12801" max="12801" width="7.7109375" style="219" customWidth="1"/>
    <col min="12802" max="12803" width="10" style="219" customWidth="1"/>
    <col min="12804" max="12804" width="23.28515625" style="219" customWidth="1"/>
    <col min="12805" max="12805" width="15.85546875" style="219" customWidth="1"/>
    <col min="12806" max="12806" width="17.5703125" style="219" customWidth="1"/>
    <col min="12807" max="12807" width="10.42578125" style="219" customWidth="1"/>
    <col min="12808" max="12808" width="7.85546875" style="219" customWidth="1"/>
    <col min="12809" max="12809" width="8.7109375" style="219" customWidth="1"/>
    <col min="12810" max="12810" width="8" style="219" customWidth="1"/>
    <col min="12811" max="12811" width="9.140625" style="219" customWidth="1"/>
    <col min="12812" max="12812" width="11.5703125" style="219" customWidth="1"/>
    <col min="12813" max="12813" width="16.85546875" style="219" customWidth="1"/>
    <col min="12814" max="13056" width="11.42578125" style="219"/>
    <col min="13057" max="13057" width="7.7109375" style="219" customWidth="1"/>
    <col min="13058" max="13059" width="10" style="219" customWidth="1"/>
    <col min="13060" max="13060" width="23.28515625" style="219" customWidth="1"/>
    <col min="13061" max="13061" width="15.85546875" style="219" customWidth="1"/>
    <col min="13062" max="13062" width="17.5703125" style="219" customWidth="1"/>
    <col min="13063" max="13063" width="10.42578125" style="219" customWidth="1"/>
    <col min="13064" max="13064" width="7.85546875" style="219" customWidth="1"/>
    <col min="13065" max="13065" width="8.7109375" style="219" customWidth="1"/>
    <col min="13066" max="13066" width="8" style="219" customWidth="1"/>
    <col min="13067" max="13067" width="9.140625" style="219" customWidth="1"/>
    <col min="13068" max="13068" width="11.5703125" style="219" customWidth="1"/>
    <col min="13069" max="13069" width="16.85546875" style="219" customWidth="1"/>
    <col min="13070" max="13312" width="11.42578125" style="219"/>
    <col min="13313" max="13313" width="7.7109375" style="219" customWidth="1"/>
    <col min="13314" max="13315" width="10" style="219" customWidth="1"/>
    <col min="13316" max="13316" width="23.28515625" style="219" customWidth="1"/>
    <col min="13317" max="13317" width="15.85546875" style="219" customWidth="1"/>
    <col min="13318" max="13318" width="17.5703125" style="219" customWidth="1"/>
    <col min="13319" max="13319" width="10.42578125" style="219" customWidth="1"/>
    <col min="13320" max="13320" width="7.85546875" style="219" customWidth="1"/>
    <col min="13321" max="13321" width="8.7109375" style="219" customWidth="1"/>
    <col min="13322" max="13322" width="8" style="219" customWidth="1"/>
    <col min="13323" max="13323" width="9.140625" style="219" customWidth="1"/>
    <col min="13324" max="13324" width="11.5703125" style="219" customWidth="1"/>
    <col min="13325" max="13325" width="16.85546875" style="219" customWidth="1"/>
    <col min="13326" max="13568" width="11.42578125" style="219"/>
    <col min="13569" max="13569" width="7.7109375" style="219" customWidth="1"/>
    <col min="13570" max="13571" width="10" style="219" customWidth="1"/>
    <col min="13572" max="13572" width="23.28515625" style="219" customWidth="1"/>
    <col min="13573" max="13573" width="15.85546875" style="219" customWidth="1"/>
    <col min="13574" max="13574" width="17.5703125" style="219" customWidth="1"/>
    <col min="13575" max="13575" width="10.42578125" style="219" customWidth="1"/>
    <col min="13576" max="13576" width="7.85546875" style="219" customWidth="1"/>
    <col min="13577" max="13577" width="8.7109375" style="219" customWidth="1"/>
    <col min="13578" max="13578" width="8" style="219" customWidth="1"/>
    <col min="13579" max="13579" width="9.140625" style="219" customWidth="1"/>
    <col min="13580" max="13580" width="11.5703125" style="219" customWidth="1"/>
    <col min="13581" max="13581" width="16.85546875" style="219" customWidth="1"/>
    <col min="13582" max="13824" width="11.42578125" style="219"/>
    <col min="13825" max="13825" width="7.7109375" style="219" customWidth="1"/>
    <col min="13826" max="13827" width="10" style="219" customWidth="1"/>
    <col min="13828" max="13828" width="23.28515625" style="219" customWidth="1"/>
    <col min="13829" max="13829" width="15.85546875" style="219" customWidth="1"/>
    <col min="13830" max="13830" width="17.5703125" style="219" customWidth="1"/>
    <col min="13831" max="13831" width="10.42578125" style="219" customWidth="1"/>
    <col min="13832" max="13832" width="7.85546875" style="219" customWidth="1"/>
    <col min="13833" max="13833" width="8.7109375" style="219" customWidth="1"/>
    <col min="13834" max="13834" width="8" style="219" customWidth="1"/>
    <col min="13835" max="13835" width="9.140625" style="219" customWidth="1"/>
    <col min="13836" max="13836" width="11.5703125" style="219" customWidth="1"/>
    <col min="13837" max="13837" width="16.85546875" style="219" customWidth="1"/>
    <col min="13838" max="14080" width="11.42578125" style="219"/>
    <col min="14081" max="14081" width="7.7109375" style="219" customWidth="1"/>
    <col min="14082" max="14083" width="10" style="219" customWidth="1"/>
    <col min="14084" max="14084" width="23.28515625" style="219" customWidth="1"/>
    <col min="14085" max="14085" width="15.85546875" style="219" customWidth="1"/>
    <col min="14086" max="14086" width="17.5703125" style="219" customWidth="1"/>
    <col min="14087" max="14087" width="10.42578125" style="219" customWidth="1"/>
    <col min="14088" max="14088" width="7.85546875" style="219" customWidth="1"/>
    <col min="14089" max="14089" width="8.7109375" style="219" customWidth="1"/>
    <col min="14090" max="14090" width="8" style="219" customWidth="1"/>
    <col min="14091" max="14091" width="9.140625" style="219" customWidth="1"/>
    <col min="14092" max="14092" width="11.5703125" style="219" customWidth="1"/>
    <col min="14093" max="14093" width="16.85546875" style="219" customWidth="1"/>
    <col min="14094" max="14336" width="11.42578125" style="219"/>
    <col min="14337" max="14337" width="7.7109375" style="219" customWidth="1"/>
    <col min="14338" max="14339" width="10" style="219" customWidth="1"/>
    <col min="14340" max="14340" width="23.28515625" style="219" customWidth="1"/>
    <col min="14341" max="14341" width="15.85546875" style="219" customWidth="1"/>
    <col min="14342" max="14342" width="17.5703125" style="219" customWidth="1"/>
    <col min="14343" max="14343" width="10.42578125" style="219" customWidth="1"/>
    <col min="14344" max="14344" width="7.85546875" style="219" customWidth="1"/>
    <col min="14345" max="14345" width="8.7109375" style="219" customWidth="1"/>
    <col min="14346" max="14346" width="8" style="219" customWidth="1"/>
    <col min="14347" max="14347" width="9.140625" style="219" customWidth="1"/>
    <col min="14348" max="14348" width="11.5703125" style="219" customWidth="1"/>
    <col min="14349" max="14349" width="16.85546875" style="219" customWidth="1"/>
    <col min="14350" max="14592" width="11.42578125" style="219"/>
    <col min="14593" max="14593" width="7.7109375" style="219" customWidth="1"/>
    <col min="14594" max="14595" width="10" style="219" customWidth="1"/>
    <col min="14596" max="14596" width="23.28515625" style="219" customWidth="1"/>
    <col min="14597" max="14597" width="15.85546875" style="219" customWidth="1"/>
    <col min="14598" max="14598" width="17.5703125" style="219" customWidth="1"/>
    <col min="14599" max="14599" width="10.42578125" style="219" customWidth="1"/>
    <col min="14600" max="14600" width="7.85546875" style="219" customWidth="1"/>
    <col min="14601" max="14601" width="8.7109375" style="219" customWidth="1"/>
    <col min="14602" max="14602" width="8" style="219" customWidth="1"/>
    <col min="14603" max="14603" width="9.140625" style="219" customWidth="1"/>
    <col min="14604" max="14604" width="11.5703125" style="219" customWidth="1"/>
    <col min="14605" max="14605" width="16.85546875" style="219" customWidth="1"/>
    <col min="14606" max="14848" width="11.42578125" style="219"/>
    <col min="14849" max="14849" width="7.7109375" style="219" customWidth="1"/>
    <col min="14850" max="14851" width="10" style="219" customWidth="1"/>
    <col min="14852" max="14852" width="23.28515625" style="219" customWidth="1"/>
    <col min="14853" max="14853" width="15.85546875" style="219" customWidth="1"/>
    <col min="14854" max="14854" width="17.5703125" style="219" customWidth="1"/>
    <col min="14855" max="14855" width="10.42578125" style="219" customWidth="1"/>
    <col min="14856" max="14856" width="7.85546875" style="219" customWidth="1"/>
    <col min="14857" max="14857" width="8.7109375" style="219" customWidth="1"/>
    <col min="14858" max="14858" width="8" style="219" customWidth="1"/>
    <col min="14859" max="14859" width="9.140625" style="219" customWidth="1"/>
    <col min="14860" max="14860" width="11.5703125" style="219" customWidth="1"/>
    <col min="14861" max="14861" width="16.85546875" style="219" customWidth="1"/>
    <col min="14862" max="15104" width="11.42578125" style="219"/>
    <col min="15105" max="15105" width="7.7109375" style="219" customWidth="1"/>
    <col min="15106" max="15107" width="10" style="219" customWidth="1"/>
    <col min="15108" max="15108" width="23.28515625" style="219" customWidth="1"/>
    <col min="15109" max="15109" width="15.85546875" style="219" customWidth="1"/>
    <col min="15110" max="15110" width="17.5703125" style="219" customWidth="1"/>
    <col min="15111" max="15111" width="10.42578125" style="219" customWidth="1"/>
    <col min="15112" max="15112" width="7.85546875" style="219" customWidth="1"/>
    <col min="15113" max="15113" width="8.7109375" style="219" customWidth="1"/>
    <col min="15114" max="15114" width="8" style="219" customWidth="1"/>
    <col min="15115" max="15115" width="9.140625" style="219" customWidth="1"/>
    <col min="15116" max="15116" width="11.5703125" style="219" customWidth="1"/>
    <col min="15117" max="15117" width="16.85546875" style="219" customWidth="1"/>
    <col min="15118" max="15360" width="11.42578125" style="219"/>
    <col min="15361" max="15361" width="7.7109375" style="219" customWidth="1"/>
    <col min="15362" max="15363" width="10" style="219" customWidth="1"/>
    <col min="15364" max="15364" width="23.28515625" style="219" customWidth="1"/>
    <col min="15365" max="15365" width="15.85546875" style="219" customWidth="1"/>
    <col min="15366" max="15366" width="17.5703125" style="219" customWidth="1"/>
    <col min="15367" max="15367" width="10.42578125" style="219" customWidth="1"/>
    <col min="15368" max="15368" width="7.85546875" style="219" customWidth="1"/>
    <col min="15369" max="15369" width="8.7109375" style="219" customWidth="1"/>
    <col min="15370" max="15370" width="8" style="219" customWidth="1"/>
    <col min="15371" max="15371" width="9.140625" style="219" customWidth="1"/>
    <col min="15372" max="15372" width="11.5703125" style="219" customWidth="1"/>
    <col min="15373" max="15373" width="16.85546875" style="219" customWidth="1"/>
    <col min="15374" max="15616" width="11.42578125" style="219"/>
    <col min="15617" max="15617" width="7.7109375" style="219" customWidth="1"/>
    <col min="15618" max="15619" width="10" style="219" customWidth="1"/>
    <col min="15620" max="15620" width="23.28515625" style="219" customWidth="1"/>
    <col min="15621" max="15621" width="15.85546875" style="219" customWidth="1"/>
    <col min="15622" max="15622" width="17.5703125" style="219" customWidth="1"/>
    <col min="15623" max="15623" width="10.42578125" style="219" customWidth="1"/>
    <col min="15624" max="15624" width="7.85546875" style="219" customWidth="1"/>
    <col min="15625" max="15625" width="8.7109375" style="219" customWidth="1"/>
    <col min="15626" max="15626" width="8" style="219" customWidth="1"/>
    <col min="15627" max="15627" width="9.140625" style="219" customWidth="1"/>
    <col min="15628" max="15628" width="11.5703125" style="219" customWidth="1"/>
    <col min="15629" max="15629" width="16.85546875" style="219" customWidth="1"/>
    <col min="15630" max="15872" width="11.42578125" style="219"/>
    <col min="15873" max="15873" width="7.7109375" style="219" customWidth="1"/>
    <col min="15874" max="15875" width="10" style="219" customWidth="1"/>
    <col min="15876" max="15876" width="23.28515625" style="219" customWidth="1"/>
    <col min="15877" max="15877" width="15.85546875" style="219" customWidth="1"/>
    <col min="15878" max="15878" width="17.5703125" style="219" customWidth="1"/>
    <col min="15879" max="15879" width="10.42578125" style="219" customWidth="1"/>
    <col min="15880" max="15880" width="7.85546875" style="219" customWidth="1"/>
    <col min="15881" max="15881" width="8.7109375" style="219" customWidth="1"/>
    <col min="15882" max="15882" width="8" style="219" customWidth="1"/>
    <col min="15883" max="15883" width="9.140625" style="219" customWidth="1"/>
    <col min="15884" max="15884" width="11.5703125" style="219" customWidth="1"/>
    <col min="15885" max="15885" width="16.85546875" style="219" customWidth="1"/>
    <col min="15886" max="16128" width="11.42578125" style="219"/>
    <col min="16129" max="16129" width="7.7109375" style="219" customWidth="1"/>
    <col min="16130" max="16131" width="10" style="219" customWidth="1"/>
    <col min="16132" max="16132" width="23.28515625" style="219" customWidth="1"/>
    <col min="16133" max="16133" width="15.85546875" style="219" customWidth="1"/>
    <col min="16134" max="16134" width="17.5703125" style="219" customWidth="1"/>
    <col min="16135" max="16135" width="10.42578125" style="219" customWidth="1"/>
    <col min="16136" max="16136" width="7.85546875" style="219" customWidth="1"/>
    <col min="16137" max="16137" width="8.7109375" style="219" customWidth="1"/>
    <col min="16138" max="16138" width="8" style="219" customWidth="1"/>
    <col min="16139" max="16139" width="9.140625" style="219" customWidth="1"/>
    <col min="16140" max="16140" width="11.5703125" style="219" customWidth="1"/>
    <col min="16141" max="16141" width="16.85546875" style="219" customWidth="1"/>
    <col min="16142" max="16384" width="11.42578125" style="219"/>
  </cols>
  <sheetData>
    <row r="1" spans="1:27" ht="15.75" x14ac:dyDescent="0.2">
      <c r="A1" s="215"/>
      <c r="B1" s="216"/>
      <c r="C1" s="217"/>
      <c r="D1" s="217"/>
      <c r="E1" s="217"/>
      <c r="F1" s="218"/>
    </row>
    <row r="2" spans="1:27" ht="15.75" x14ac:dyDescent="0.2">
      <c r="A2" s="215"/>
      <c r="B2" s="216"/>
      <c r="C2" s="217"/>
      <c r="D2" s="217"/>
      <c r="E2" s="217"/>
      <c r="F2" s="218"/>
    </row>
    <row r="3" spans="1:27" ht="15.75" x14ac:dyDescent="0.2">
      <c r="A3" s="215"/>
      <c r="B3" s="216"/>
      <c r="C3" s="217"/>
      <c r="D3" s="217"/>
      <c r="E3" s="217"/>
      <c r="F3" s="218"/>
    </row>
    <row r="4" spans="1:27" x14ac:dyDescent="0.2">
      <c r="B4" s="220"/>
      <c r="F4" s="218"/>
    </row>
    <row r="5" spans="1:27" ht="13.5" thickBot="1" x14ac:dyDescent="0.25">
      <c r="B5" s="220"/>
      <c r="F5" s="218"/>
    </row>
    <row r="6" spans="1:27" ht="13.5" customHeight="1" thickBot="1" x14ac:dyDescent="0.25">
      <c r="A6" s="1528" t="s">
        <v>219</v>
      </c>
      <c r="B6" s="1529"/>
      <c r="C6" s="1529"/>
      <c r="D6" s="1529"/>
      <c r="E6" s="1529"/>
      <c r="F6" s="1529"/>
      <c r="G6" s="1529"/>
      <c r="H6" s="1529"/>
      <c r="I6" s="1529"/>
      <c r="J6" s="1529"/>
      <c r="K6" s="1529"/>
      <c r="L6" s="1529"/>
      <c r="M6" s="1530"/>
    </row>
    <row r="7" spans="1:27" ht="13.5" customHeight="1" x14ac:dyDescent="0.2"/>
    <row r="8" spans="1:27" ht="13.5" customHeight="1" thickBot="1" x14ac:dyDescent="0.25">
      <c r="A8" s="221"/>
      <c r="B8" s="221"/>
      <c r="C8" s="221"/>
      <c r="D8" s="221"/>
      <c r="E8" s="221"/>
      <c r="F8" s="221"/>
      <c r="G8" s="221"/>
      <c r="H8" s="221"/>
      <c r="I8" s="221"/>
      <c r="J8" s="221"/>
      <c r="K8" s="221"/>
      <c r="L8" s="221"/>
      <c r="M8" s="221"/>
    </row>
    <row r="9" spans="1:27" x14ac:dyDescent="0.2">
      <c r="A9" s="222" t="s">
        <v>74</v>
      </c>
      <c r="B9" s="388" t="str">
        <f>'IDENTIFICACIÓN DEL PROYECTO'!$D$27</f>
        <v>COLEGAS - CONFEDERACIÓN LGTB ESPAÑOLA</v>
      </c>
      <c r="C9" s="224"/>
      <c r="D9" s="224"/>
      <c r="E9" s="224"/>
      <c r="F9" s="223"/>
      <c r="G9" s="223"/>
      <c r="H9" s="1586" t="s">
        <v>195</v>
      </c>
      <c r="I9" s="1587"/>
      <c r="J9" s="532" t="str">
        <f>'IDENTIFICACIÓN DEL PROYECTO'!$D$10</f>
        <v>3 de junio de 2015</v>
      </c>
      <c r="K9" s="224"/>
      <c r="L9" s="223" t="s">
        <v>702</v>
      </c>
      <c r="M9" s="535" t="str">
        <f>'IDENTIFICACIÓN DEL PROYECTO'!$D$9</f>
        <v>133/2015</v>
      </c>
    </row>
    <row r="10" spans="1:27" x14ac:dyDescent="0.2">
      <c r="A10" s="226" t="s">
        <v>75</v>
      </c>
      <c r="B10" s="389" t="str">
        <f>'IDENTIFICACIÓN DEL PROYECTO'!$D$11</f>
        <v>ACOGE LGTB 2016</v>
      </c>
      <c r="C10" s="228"/>
      <c r="D10" s="228"/>
      <c r="E10" s="228"/>
      <c r="F10" s="227"/>
      <c r="G10" s="227"/>
      <c r="H10" s="1588" t="s">
        <v>196</v>
      </c>
      <c r="I10" s="1589"/>
      <c r="J10" s="230" t="s">
        <v>251</v>
      </c>
      <c r="K10" s="252"/>
      <c r="L10" s="228"/>
      <c r="M10" s="231"/>
    </row>
    <row r="11" spans="1:27" ht="13.5" thickBot="1" x14ac:dyDescent="0.25">
      <c r="A11" s="232" t="s">
        <v>197</v>
      </c>
      <c r="B11" s="233"/>
      <c r="C11" s="234"/>
      <c r="D11" s="524" t="str">
        <f>'IDENTIFICACIÓN DEL PROYECTO'!D14:H14</f>
        <v>Madrid, Málaga; Almería; Toledo &amp; Madrid</v>
      </c>
      <c r="E11" s="234"/>
      <c r="F11" s="233"/>
      <c r="G11" s="233"/>
      <c r="H11" s="1590" t="s">
        <v>198</v>
      </c>
      <c r="I11" s="1591"/>
      <c r="J11" s="236">
        <v>2016</v>
      </c>
      <c r="K11" s="234"/>
      <c r="L11" s="234"/>
      <c r="M11" s="234"/>
      <c r="N11" s="252"/>
      <c r="O11" s="252"/>
      <c r="P11" s="252"/>
      <c r="Q11" s="252"/>
      <c r="R11" s="252"/>
      <c r="S11" s="252"/>
      <c r="T11" s="252"/>
      <c r="U11" s="252"/>
      <c r="V11" s="252"/>
    </row>
    <row r="12" spans="1:27" ht="13.5" thickBot="1" x14ac:dyDescent="0.25">
      <c r="M12" s="435">
        <f>M62</f>
        <v>0</v>
      </c>
      <c r="N12" s="328"/>
      <c r="O12" s="329"/>
      <c r="P12" s="328"/>
      <c r="Q12" s="330"/>
      <c r="R12" s="329"/>
      <c r="S12" s="330"/>
      <c r="T12" s="330"/>
      <c r="U12" s="620">
        <f>U62</f>
        <v>0</v>
      </c>
      <c r="V12" s="621">
        <f>V62</f>
        <v>0</v>
      </c>
      <c r="W12" s="622">
        <f>W62</f>
        <v>0</v>
      </c>
      <c r="Y12" s="620">
        <f>Y62</f>
        <v>0</v>
      </c>
      <c r="Z12" s="622">
        <f>Z62</f>
        <v>0</v>
      </c>
    </row>
    <row r="13" spans="1:27" ht="55.5" customHeight="1" thickBot="1" x14ac:dyDescent="0.25">
      <c r="A13" s="1592" t="s">
        <v>199</v>
      </c>
      <c r="B13" s="1595" t="s">
        <v>210</v>
      </c>
      <c r="C13" s="1537" t="s">
        <v>211</v>
      </c>
      <c r="D13" s="1534" t="s">
        <v>212</v>
      </c>
      <c r="E13" s="1534" t="s">
        <v>213</v>
      </c>
      <c r="F13" s="1549" t="s">
        <v>217</v>
      </c>
      <c r="G13" s="1531" t="s">
        <v>220</v>
      </c>
      <c r="H13" s="1537"/>
      <c r="I13" s="1598"/>
      <c r="J13" s="1531" t="s">
        <v>221</v>
      </c>
      <c r="K13" s="1598"/>
      <c r="L13" s="1523" t="s">
        <v>206</v>
      </c>
      <c r="M13" s="1523" t="s">
        <v>207</v>
      </c>
      <c r="N13" s="1559" t="s">
        <v>253</v>
      </c>
      <c r="O13" s="1560"/>
      <c r="P13" s="1560"/>
      <c r="Q13" s="1560"/>
      <c r="R13" s="1560"/>
      <c r="S13" s="1560"/>
      <c r="T13" s="1561"/>
      <c r="U13" s="1562" t="s">
        <v>753</v>
      </c>
      <c r="V13" s="1563"/>
      <c r="W13" s="1564"/>
      <c r="X13" s="1565" t="s">
        <v>247</v>
      </c>
      <c r="Y13" s="1584" t="s">
        <v>248</v>
      </c>
      <c r="Z13" s="1585"/>
      <c r="AA13" s="1568" t="s">
        <v>247</v>
      </c>
    </row>
    <row r="14" spans="1:27" ht="52.5" customHeight="1" x14ac:dyDescent="0.2">
      <c r="A14" s="1593"/>
      <c r="B14" s="1596"/>
      <c r="C14" s="1538"/>
      <c r="D14" s="1535"/>
      <c r="E14" s="1535"/>
      <c r="F14" s="1550"/>
      <c r="G14" s="264"/>
      <c r="H14" s="265"/>
      <c r="I14" s="278"/>
      <c r="J14" s="264"/>
      <c r="K14" s="278"/>
      <c r="L14" s="1524"/>
      <c r="M14" s="1524"/>
      <c r="N14" s="1571" t="s">
        <v>259</v>
      </c>
      <c r="O14" s="1572"/>
      <c r="P14" s="1572"/>
      <c r="Q14" s="1573"/>
      <c r="R14" s="1578" t="s">
        <v>260</v>
      </c>
      <c r="S14" s="1580" t="s">
        <v>261</v>
      </c>
      <c r="T14" s="1576" t="s">
        <v>262</v>
      </c>
      <c r="U14" s="1574" t="s">
        <v>245</v>
      </c>
      <c r="V14" s="1574" t="s">
        <v>249</v>
      </c>
      <c r="W14" s="1574" t="s">
        <v>250</v>
      </c>
      <c r="X14" s="1566"/>
      <c r="Y14" s="1582" t="s">
        <v>51</v>
      </c>
      <c r="Z14" s="1582" t="s">
        <v>264</v>
      </c>
      <c r="AA14" s="1569"/>
    </row>
    <row r="15" spans="1:27" ht="64.5" thickBot="1" x14ac:dyDescent="0.25">
      <c r="A15" s="1594"/>
      <c r="B15" s="1597"/>
      <c r="C15" s="1539"/>
      <c r="D15" s="1536"/>
      <c r="E15" s="1536"/>
      <c r="F15" s="1551"/>
      <c r="G15" s="253" t="s">
        <v>222</v>
      </c>
      <c r="H15" s="254" t="s">
        <v>223</v>
      </c>
      <c r="I15" s="255" t="s">
        <v>224</v>
      </c>
      <c r="J15" s="253" t="s">
        <v>225</v>
      </c>
      <c r="K15" s="256" t="s">
        <v>226</v>
      </c>
      <c r="L15" s="1525"/>
      <c r="M15" s="1525"/>
      <c r="N15" s="293" t="s">
        <v>257</v>
      </c>
      <c r="O15" s="294" t="s">
        <v>258</v>
      </c>
      <c r="P15" s="295" t="s">
        <v>225</v>
      </c>
      <c r="Q15" s="294" t="s">
        <v>263</v>
      </c>
      <c r="R15" s="1579"/>
      <c r="S15" s="1581"/>
      <c r="T15" s="1577"/>
      <c r="U15" s="1575"/>
      <c r="V15" s="1575"/>
      <c r="W15" s="1575"/>
      <c r="X15" s="1567"/>
      <c r="Y15" s="1583"/>
      <c r="Z15" s="1583"/>
      <c r="AA15" s="1570"/>
    </row>
    <row r="16" spans="1:27" x14ac:dyDescent="0.2">
      <c r="A16" s="243"/>
      <c r="B16" s="243"/>
      <c r="C16" s="243"/>
      <c r="D16" s="243"/>
      <c r="E16" s="243"/>
      <c r="F16" s="240"/>
      <c r="G16" s="240"/>
      <c r="H16" s="259"/>
      <c r="I16" s="259"/>
      <c r="J16" s="258"/>
      <c r="K16" s="241"/>
      <c r="L16" s="259"/>
      <c r="M16" s="242"/>
      <c r="N16" s="521"/>
      <c r="O16" s="294"/>
      <c r="P16" s="295"/>
      <c r="Q16" s="294"/>
      <c r="R16" s="294"/>
      <c r="S16" s="520"/>
      <c r="T16" s="519"/>
      <c r="U16" s="623"/>
      <c r="V16" s="297"/>
      <c r="W16" s="644"/>
      <c r="X16" s="647"/>
      <c r="Y16" s="306"/>
      <c r="Z16" s="306"/>
      <c r="AA16" s="587"/>
    </row>
    <row r="17" spans="1:27" x14ac:dyDescent="0.2">
      <c r="A17" s="243"/>
      <c r="B17" s="243"/>
      <c r="C17" s="243"/>
      <c r="D17" s="243"/>
      <c r="E17" s="243"/>
      <c r="F17" s="240"/>
      <c r="G17" s="240"/>
      <c r="H17" s="259"/>
      <c r="I17" s="259"/>
      <c r="J17" s="258"/>
      <c r="K17" s="241"/>
      <c r="L17" s="259"/>
      <c r="M17" s="242"/>
      <c r="N17" s="521"/>
      <c r="O17" s="294"/>
      <c r="P17" s="295"/>
      <c r="Q17" s="294"/>
      <c r="R17" s="294"/>
      <c r="S17" s="520"/>
      <c r="T17" s="519"/>
      <c r="U17" s="297"/>
      <c r="V17" s="297"/>
      <c r="W17" s="644"/>
      <c r="X17" s="647"/>
      <c r="Y17" s="306"/>
      <c r="Z17" s="306"/>
      <c r="AA17" s="587"/>
    </row>
    <row r="18" spans="1:27" x14ac:dyDescent="0.2">
      <c r="A18" s="243"/>
      <c r="B18" s="243"/>
      <c r="C18" s="243"/>
      <c r="D18" s="243"/>
      <c r="E18" s="243"/>
      <c r="F18" s="240"/>
      <c r="G18" s="240"/>
      <c r="H18" s="259"/>
      <c r="I18" s="259"/>
      <c r="J18" s="258"/>
      <c r="K18" s="241"/>
      <c r="L18" s="259"/>
      <c r="M18" s="242"/>
      <c r="N18" s="521"/>
      <c r="O18" s="294"/>
      <c r="P18" s="295"/>
      <c r="Q18" s="294"/>
      <c r="R18" s="294"/>
      <c r="S18" s="520"/>
      <c r="T18" s="519"/>
      <c r="U18" s="297"/>
      <c r="V18" s="297"/>
      <c r="W18" s="644"/>
      <c r="X18" s="647"/>
      <c r="Y18" s="306"/>
      <c r="Z18" s="306"/>
      <c r="AA18" s="587"/>
    </row>
    <row r="19" spans="1:27" x14ac:dyDescent="0.2">
      <c r="A19" s="243"/>
      <c r="B19" s="243"/>
      <c r="C19" s="243"/>
      <c r="D19" s="243"/>
      <c r="E19" s="243"/>
      <c r="F19" s="240"/>
      <c r="G19" s="240"/>
      <c r="H19" s="259"/>
      <c r="I19" s="259"/>
      <c r="J19" s="258"/>
      <c r="K19" s="241"/>
      <c r="L19" s="259"/>
      <c r="M19" s="242"/>
      <c r="N19" s="521"/>
      <c r="O19" s="294"/>
      <c r="P19" s="295"/>
      <c r="Q19" s="294"/>
      <c r="R19" s="294"/>
      <c r="S19" s="520"/>
      <c r="T19" s="519"/>
      <c r="U19" s="297"/>
      <c r="V19" s="297"/>
      <c r="W19" s="644"/>
      <c r="X19" s="647"/>
      <c r="Y19" s="306"/>
      <c r="Z19" s="306"/>
      <c r="AA19" s="587"/>
    </row>
    <row r="20" spans="1:27" x14ac:dyDescent="0.2">
      <c r="A20" s="243"/>
      <c r="B20" s="243"/>
      <c r="C20" s="243"/>
      <c r="D20" s="243"/>
      <c r="E20" s="243"/>
      <c r="F20" s="240"/>
      <c r="G20" s="240"/>
      <c r="H20" s="259"/>
      <c r="I20" s="259"/>
      <c r="J20" s="258"/>
      <c r="K20" s="241"/>
      <c r="L20" s="259"/>
      <c r="M20" s="242"/>
      <c r="N20" s="521"/>
      <c r="O20" s="294"/>
      <c r="P20" s="295"/>
      <c r="Q20" s="294"/>
      <c r="R20" s="294"/>
      <c r="S20" s="520"/>
      <c r="T20" s="519"/>
      <c r="U20" s="307"/>
      <c r="V20" s="307"/>
      <c r="W20" s="645"/>
      <c r="X20" s="647"/>
      <c r="Y20" s="306"/>
      <c r="Z20" s="306"/>
      <c r="AA20" s="587"/>
    </row>
    <row r="21" spans="1:27" x14ac:dyDescent="0.2">
      <c r="A21" s="243"/>
      <c r="B21" s="243"/>
      <c r="C21" s="243"/>
      <c r="D21" s="243"/>
      <c r="E21" s="243"/>
      <c r="F21" s="240"/>
      <c r="G21" s="240"/>
      <c r="H21" s="259"/>
      <c r="I21" s="259"/>
      <c r="J21" s="258"/>
      <c r="K21" s="241"/>
      <c r="L21" s="259"/>
      <c r="M21" s="242"/>
      <c r="N21" s="521"/>
      <c r="O21" s="294"/>
      <c r="P21" s="295"/>
      <c r="Q21" s="294"/>
      <c r="R21" s="294"/>
      <c r="S21" s="520"/>
      <c r="T21" s="519"/>
      <c r="U21" s="307"/>
      <c r="V21" s="307"/>
      <c r="W21" s="645"/>
      <c r="X21" s="647"/>
      <c r="Y21" s="306"/>
      <c r="Z21" s="306"/>
      <c r="AA21" s="587"/>
    </row>
    <row r="22" spans="1:27" x14ac:dyDescent="0.2">
      <c r="A22" s="243"/>
      <c r="B22" s="243"/>
      <c r="C22" s="243"/>
      <c r="D22" s="243"/>
      <c r="E22" s="243"/>
      <c r="F22" s="240"/>
      <c r="G22" s="240"/>
      <c r="H22" s="259"/>
      <c r="I22" s="259"/>
      <c r="J22" s="258"/>
      <c r="K22" s="241"/>
      <c r="L22" s="259"/>
      <c r="M22" s="242"/>
      <c r="N22" s="521"/>
      <c r="O22" s="294"/>
      <c r="P22" s="295"/>
      <c r="Q22" s="294"/>
      <c r="R22" s="294"/>
      <c r="S22" s="520"/>
      <c r="T22" s="519"/>
      <c r="U22" s="307"/>
      <c r="V22" s="307"/>
      <c r="W22" s="645"/>
      <c r="X22" s="647"/>
      <c r="Y22" s="306"/>
      <c r="Z22" s="306"/>
      <c r="AA22" s="587"/>
    </row>
    <row r="23" spans="1:27" x14ac:dyDescent="0.2">
      <c r="A23" s="243"/>
      <c r="B23" s="243"/>
      <c r="C23" s="243"/>
      <c r="D23" s="243"/>
      <c r="E23" s="243"/>
      <c r="F23" s="240"/>
      <c r="G23" s="240"/>
      <c r="H23" s="259"/>
      <c r="I23" s="259"/>
      <c r="J23" s="258"/>
      <c r="K23" s="241"/>
      <c r="L23" s="259"/>
      <c r="M23" s="242"/>
      <c r="N23" s="521"/>
      <c r="O23" s="294"/>
      <c r="P23" s="295"/>
      <c r="Q23" s="294"/>
      <c r="R23" s="294"/>
      <c r="S23" s="520"/>
      <c r="T23" s="519"/>
      <c r="U23" s="307"/>
      <c r="V23" s="307"/>
      <c r="W23" s="645"/>
      <c r="X23" s="647"/>
      <c r="Y23" s="306"/>
      <c r="Z23" s="306"/>
      <c r="AA23" s="587"/>
    </row>
    <row r="24" spans="1:27" x14ac:dyDescent="0.2">
      <c r="A24" s="243"/>
      <c r="B24" s="243"/>
      <c r="C24" s="243"/>
      <c r="D24" s="243"/>
      <c r="E24" s="243"/>
      <c r="F24" s="240"/>
      <c r="G24" s="240"/>
      <c r="H24" s="259"/>
      <c r="I24" s="259"/>
      <c r="J24" s="258"/>
      <c r="K24" s="241"/>
      <c r="L24" s="259"/>
      <c r="M24" s="242"/>
      <c r="N24" s="521"/>
      <c r="O24" s="294"/>
      <c r="P24" s="295"/>
      <c r="Q24" s="294"/>
      <c r="R24" s="294"/>
      <c r="S24" s="520"/>
      <c r="T24" s="519"/>
      <c r="U24" s="307"/>
      <c r="V24" s="307"/>
      <c r="W24" s="645"/>
      <c r="X24" s="647"/>
      <c r="Y24" s="306"/>
      <c r="Z24" s="306"/>
      <c r="AA24" s="587"/>
    </row>
    <row r="25" spans="1:27" x14ac:dyDescent="0.2">
      <c r="A25" s="243"/>
      <c r="B25" s="243"/>
      <c r="C25" s="243"/>
      <c r="D25" s="243"/>
      <c r="E25" s="243"/>
      <c r="F25" s="240"/>
      <c r="G25" s="240"/>
      <c r="H25" s="259"/>
      <c r="I25" s="259"/>
      <c r="J25" s="258"/>
      <c r="K25" s="241"/>
      <c r="L25" s="259"/>
      <c r="M25" s="242"/>
      <c r="N25" s="521"/>
      <c r="O25" s="294"/>
      <c r="P25" s="295"/>
      <c r="Q25" s="294"/>
      <c r="R25" s="294"/>
      <c r="S25" s="520"/>
      <c r="T25" s="519"/>
      <c r="U25" s="307"/>
      <c r="V25" s="297"/>
      <c r="W25" s="644"/>
      <c r="X25" s="647"/>
      <c r="Y25" s="306"/>
      <c r="Z25" s="306"/>
      <c r="AA25" s="587"/>
    </row>
    <row r="26" spans="1:27" ht="12.75" customHeight="1" x14ac:dyDescent="0.2">
      <c r="A26" s="243"/>
      <c r="B26" s="243"/>
      <c r="C26" s="243"/>
      <c r="D26" s="243"/>
      <c r="E26" s="243"/>
      <c r="F26" s="240"/>
      <c r="G26" s="240"/>
      <c r="H26" s="259"/>
      <c r="I26" s="259"/>
      <c r="J26" s="258"/>
      <c r="K26" s="241"/>
      <c r="L26" s="259"/>
      <c r="M26" s="242"/>
      <c r="N26" s="315"/>
      <c r="O26" s="275"/>
      <c r="P26" s="275"/>
      <c r="Q26" s="275"/>
      <c r="R26" s="275"/>
      <c r="S26" s="302"/>
      <c r="T26" s="303"/>
      <c r="U26" s="307"/>
      <c r="V26" s="297"/>
      <c r="W26" s="646"/>
      <c r="X26" s="271"/>
      <c r="Y26" s="306"/>
      <c r="Z26" s="306"/>
      <c r="AA26" s="627"/>
    </row>
    <row r="27" spans="1:27" x14ac:dyDescent="0.2">
      <c r="A27" s="257"/>
      <c r="B27" s="243"/>
      <c r="C27" s="243"/>
      <c r="D27" s="243"/>
      <c r="E27" s="243"/>
      <c r="F27" s="243"/>
      <c r="G27" s="240"/>
      <c r="H27" s="240"/>
      <c r="I27" s="259"/>
      <c r="J27" s="259"/>
      <c r="K27" s="258"/>
      <c r="L27" s="259"/>
      <c r="M27" s="242"/>
      <c r="N27" s="299"/>
      <c r="O27" s="300"/>
      <c r="P27" s="300"/>
      <c r="Q27" s="275"/>
      <c r="R27" s="275"/>
      <c r="S27" s="302"/>
      <c r="T27" s="303"/>
      <c r="U27" s="307"/>
      <c r="V27" s="297"/>
      <c r="W27" s="318"/>
      <c r="X27" s="647"/>
      <c r="Y27" s="306"/>
      <c r="Z27" s="268"/>
      <c r="AA27" s="627"/>
    </row>
    <row r="28" spans="1:27" x14ac:dyDescent="0.2">
      <c r="A28" s="257"/>
      <c r="B28" s="243"/>
      <c r="C28" s="243"/>
      <c r="D28" s="243"/>
      <c r="E28" s="243"/>
      <c r="F28" s="243"/>
      <c r="G28" s="240"/>
      <c r="H28" s="240"/>
      <c r="I28" s="259"/>
      <c r="J28" s="259"/>
      <c r="K28" s="258"/>
      <c r="L28" s="241"/>
      <c r="M28" s="242"/>
      <c r="N28" s="299"/>
      <c r="O28" s="300"/>
      <c r="P28" s="300"/>
      <c r="Q28" s="275"/>
      <c r="R28" s="275"/>
      <c r="S28" s="277"/>
      <c r="T28" s="303"/>
      <c r="U28" s="307"/>
      <c r="V28" s="297"/>
      <c r="W28" s="319"/>
      <c r="X28" s="647"/>
      <c r="Y28" s="306"/>
      <c r="Z28" s="268"/>
      <c r="AA28" s="627"/>
    </row>
    <row r="29" spans="1:27" x14ac:dyDescent="0.2">
      <c r="A29" s="257"/>
      <c r="B29" s="243"/>
      <c r="C29" s="243"/>
      <c r="D29" s="243"/>
      <c r="E29" s="243"/>
      <c r="F29" s="243"/>
      <c r="G29" s="240"/>
      <c r="H29" s="240"/>
      <c r="I29" s="259"/>
      <c r="J29" s="259"/>
      <c r="K29" s="258"/>
      <c r="L29" s="241"/>
      <c r="M29" s="242"/>
      <c r="N29" s="299"/>
      <c r="O29" s="300"/>
      <c r="P29" s="300"/>
      <c r="Q29" s="275"/>
      <c r="R29" s="275"/>
      <c r="S29" s="302"/>
      <c r="T29" s="303"/>
      <c r="U29" s="307"/>
      <c r="V29" s="297"/>
      <c r="W29" s="319"/>
      <c r="X29" s="647"/>
      <c r="Y29" s="306"/>
      <c r="Z29" s="268"/>
      <c r="AA29" s="627"/>
    </row>
    <row r="30" spans="1:27" x14ac:dyDescent="0.2">
      <c r="A30" s="257"/>
      <c r="B30" s="243"/>
      <c r="C30" s="243"/>
      <c r="D30" s="243"/>
      <c r="E30" s="243"/>
      <c r="F30" s="243"/>
      <c r="G30" s="240"/>
      <c r="H30" s="240"/>
      <c r="I30" s="259"/>
      <c r="J30" s="259"/>
      <c r="K30" s="258"/>
      <c r="L30" s="241"/>
      <c r="M30" s="242"/>
      <c r="N30" s="299"/>
      <c r="O30" s="300"/>
      <c r="P30" s="300"/>
      <c r="Q30" s="275"/>
      <c r="R30" s="275"/>
      <c r="S30" s="302"/>
      <c r="T30" s="303"/>
      <c r="U30" s="307"/>
      <c r="V30" s="297"/>
      <c r="W30" s="319"/>
      <c r="X30" s="647"/>
      <c r="Y30" s="306"/>
      <c r="Z30" s="268"/>
      <c r="AA30" s="627"/>
    </row>
    <row r="31" spans="1:27" x14ac:dyDescent="0.2">
      <c r="A31" s="257"/>
      <c r="B31" s="243"/>
      <c r="C31" s="243"/>
      <c r="D31" s="243"/>
      <c r="E31" s="243"/>
      <c r="F31" s="243"/>
      <c r="G31" s="240"/>
      <c r="H31" s="240"/>
      <c r="I31" s="259"/>
      <c r="J31" s="259"/>
      <c r="K31" s="258"/>
      <c r="L31" s="241"/>
      <c r="M31" s="242"/>
      <c r="N31" s="299"/>
      <c r="O31" s="300"/>
      <c r="P31" s="300"/>
      <c r="Q31" s="275"/>
      <c r="R31" s="275"/>
      <c r="S31" s="302"/>
      <c r="T31" s="303"/>
      <c r="U31" s="307"/>
      <c r="V31" s="297"/>
      <c r="W31" s="319"/>
      <c r="X31" s="647"/>
      <c r="Y31" s="306"/>
      <c r="Z31" s="268"/>
      <c r="AA31" s="627"/>
    </row>
    <row r="32" spans="1:27" x14ac:dyDescent="0.2">
      <c r="A32" s="257"/>
      <c r="B32" s="243"/>
      <c r="C32" s="243"/>
      <c r="D32" s="243"/>
      <c r="E32" s="243"/>
      <c r="F32" s="243"/>
      <c r="G32" s="240"/>
      <c r="H32" s="240"/>
      <c r="I32" s="259"/>
      <c r="J32" s="259"/>
      <c r="K32" s="258"/>
      <c r="L32" s="241"/>
      <c r="M32" s="242"/>
      <c r="N32" s="299"/>
      <c r="O32" s="300"/>
      <c r="P32" s="300"/>
      <c r="Q32" s="275"/>
      <c r="R32" s="275"/>
      <c r="S32" s="302"/>
      <c r="T32" s="303"/>
      <c r="U32" s="307"/>
      <c r="V32" s="297"/>
      <c r="W32" s="319"/>
      <c r="X32" s="647"/>
      <c r="Y32" s="306"/>
      <c r="Z32" s="268"/>
      <c r="AA32" s="627"/>
    </row>
    <row r="33" spans="1:27" x14ac:dyDescent="0.2">
      <c r="A33" s="257"/>
      <c r="B33" s="243"/>
      <c r="C33" s="243"/>
      <c r="D33" s="243"/>
      <c r="E33" s="243"/>
      <c r="F33" s="243"/>
      <c r="G33" s="240"/>
      <c r="H33" s="240"/>
      <c r="I33" s="259"/>
      <c r="J33" s="259"/>
      <c r="K33" s="258"/>
      <c r="L33" s="241"/>
      <c r="M33" s="242"/>
      <c r="N33" s="299"/>
      <c r="O33" s="300"/>
      <c r="P33" s="300"/>
      <c r="Q33" s="275"/>
      <c r="R33" s="275"/>
      <c r="S33" s="302"/>
      <c r="T33" s="303"/>
      <c r="U33" s="307"/>
      <c r="V33" s="297"/>
      <c r="W33" s="319"/>
      <c r="X33" s="647"/>
      <c r="Y33" s="306"/>
      <c r="Z33" s="268"/>
      <c r="AA33" s="627"/>
    </row>
    <row r="34" spans="1:27" x14ac:dyDescent="0.2">
      <c r="A34" s="257"/>
      <c r="B34" s="243"/>
      <c r="C34" s="243"/>
      <c r="D34" s="243"/>
      <c r="E34" s="243"/>
      <c r="F34" s="243"/>
      <c r="G34" s="240"/>
      <c r="H34" s="240"/>
      <c r="I34" s="259"/>
      <c r="J34" s="259"/>
      <c r="K34" s="258"/>
      <c r="L34" s="241"/>
      <c r="M34" s="242"/>
      <c r="N34" s="299"/>
      <c r="O34" s="300"/>
      <c r="P34" s="300"/>
      <c r="Q34" s="275"/>
      <c r="R34" s="275"/>
      <c r="S34" s="302"/>
      <c r="T34" s="303"/>
      <c r="U34" s="307"/>
      <c r="V34" s="297"/>
      <c r="W34" s="644"/>
      <c r="X34" s="647"/>
      <c r="Y34" s="306"/>
      <c r="Z34" s="268"/>
      <c r="AA34" s="627"/>
    </row>
    <row r="35" spans="1:27" x14ac:dyDescent="0.2">
      <c r="A35" s="257"/>
      <c r="B35" s="243"/>
      <c r="C35" s="243"/>
      <c r="D35" s="243"/>
      <c r="E35" s="243"/>
      <c r="F35" s="243"/>
      <c r="G35" s="240"/>
      <c r="H35" s="240"/>
      <c r="I35" s="259"/>
      <c r="J35" s="259"/>
      <c r="K35" s="258"/>
      <c r="L35" s="241"/>
      <c r="M35" s="242"/>
      <c r="N35" s="299"/>
      <c r="O35" s="300"/>
      <c r="P35" s="300"/>
      <c r="Q35" s="275"/>
      <c r="R35" s="275"/>
      <c r="S35" s="302"/>
      <c r="T35" s="303"/>
      <c r="U35" s="307"/>
      <c r="V35" s="297"/>
      <c r="W35" s="644"/>
      <c r="X35" s="647"/>
      <c r="Y35" s="306"/>
      <c r="Z35" s="268"/>
      <c r="AA35" s="627"/>
    </row>
    <row r="36" spans="1:27" x14ac:dyDescent="0.2">
      <c r="A36" s="257"/>
      <c r="B36" s="243"/>
      <c r="C36" s="243"/>
      <c r="D36" s="243"/>
      <c r="E36" s="243"/>
      <c r="F36" s="243"/>
      <c r="G36" s="240"/>
      <c r="H36" s="240"/>
      <c r="I36" s="259"/>
      <c r="J36" s="259"/>
      <c r="K36" s="258"/>
      <c r="L36" s="241"/>
      <c r="M36" s="242"/>
      <c r="N36" s="299"/>
      <c r="O36" s="300"/>
      <c r="P36" s="300"/>
      <c r="Q36" s="275"/>
      <c r="R36" s="275"/>
      <c r="S36" s="302"/>
      <c r="T36" s="303"/>
      <c r="U36" s="307"/>
      <c r="V36" s="297"/>
      <c r="W36" s="644"/>
      <c r="X36" s="647"/>
      <c r="Y36" s="306"/>
      <c r="Z36" s="268"/>
      <c r="AA36" s="627"/>
    </row>
    <row r="37" spans="1:27" x14ac:dyDescent="0.2">
      <c r="A37" s="257"/>
      <c r="B37" s="243"/>
      <c r="C37" s="243"/>
      <c r="D37" s="243"/>
      <c r="E37" s="243"/>
      <c r="F37" s="243"/>
      <c r="G37" s="240"/>
      <c r="H37" s="240"/>
      <c r="I37" s="259"/>
      <c r="J37" s="259"/>
      <c r="K37" s="258"/>
      <c r="L37" s="241"/>
      <c r="M37" s="242"/>
      <c r="N37" s="299"/>
      <c r="O37" s="300"/>
      <c r="P37" s="300"/>
      <c r="Q37" s="275"/>
      <c r="R37" s="275"/>
      <c r="S37" s="302"/>
      <c r="T37" s="303"/>
      <c r="U37" s="307"/>
      <c r="V37" s="297"/>
      <c r="W37" s="644"/>
      <c r="X37" s="647"/>
      <c r="Y37" s="306"/>
      <c r="Z37" s="268"/>
      <c r="AA37" s="627"/>
    </row>
    <row r="38" spans="1:27" x14ac:dyDescent="0.2">
      <c r="A38" s="257"/>
      <c r="B38" s="243"/>
      <c r="C38" s="243"/>
      <c r="D38" s="243"/>
      <c r="E38" s="243"/>
      <c r="F38" s="243"/>
      <c r="G38" s="240"/>
      <c r="H38" s="240"/>
      <c r="I38" s="259"/>
      <c r="J38" s="259"/>
      <c r="K38" s="258"/>
      <c r="L38" s="241"/>
      <c r="M38" s="242"/>
      <c r="N38" s="299"/>
      <c r="O38" s="300"/>
      <c r="P38" s="300"/>
      <c r="Q38" s="275"/>
      <c r="R38" s="275"/>
      <c r="S38" s="302"/>
      <c r="T38" s="303"/>
      <c r="U38" s="307"/>
      <c r="V38" s="297"/>
      <c r="W38" s="318"/>
      <c r="X38" s="647"/>
      <c r="Y38" s="306"/>
      <c r="Z38" s="268"/>
      <c r="AA38" s="627"/>
    </row>
    <row r="39" spans="1:27" x14ac:dyDescent="0.2">
      <c r="A39" s="257"/>
      <c r="B39" s="243"/>
      <c r="C39" s="243"/>
      <c r="D39" s="243"/>
      <c r="E39" s="243"/>
      <c r="F39" s="243"/>
      <c r="G39" s="240"/>
      <c r="H39" s="240"/>
      <c r="I39" s="259"/>
      <c r="J39" s="259"/>
      <c r="K39" s="258"/>
      <c r="L39" s="241"/>
      <c r="M39" s="242"/>
      <c r="N39" s="299"/>
      <c r="O39" s="300"/>
      <c r="P39" s="300"/>
      <c r="Q39" s="275"/>
      <c r="R39" s="275"/>
      <c r="S39" s="277"/>
      <c r="T39" s="303"/>
      <c r="U39" s="307"/>
      <c r="V39" s="307"/>
      <c r="W39" s="319"/>
      <c r="X39" s="647"/>
      <c r="Y39" s="306"/>
      <c r="Z39" s="268"/>
      <c r="AA39" s="628"/>
    </row>
    <row r="40" spans="1:27" x14ac:dyDescent="0.2">
      <c r="A40" s="257"/>
      <c r="B40" s="243"/>
      <c r="C40" s="243"/>
      <c r="D40" s="243"/>
      <c r="E40" s="243"/>
      <c r="F40" s="243"/>
      <c r="G40" s="240"/>
      <c r="H40" s="240"/>
      <c r="I40" s="259"/>
      <c r="J40" s="259"/>
      <c r="K40" s="258"/>
      <c r="L40" s="241"/>
      <c r="M40" s="242"/>
      <c r="N40" s="299"/>
      <c r="O40" s="300"/>
      <c r="P40" s="300"/>
      <c r="Q40" s="275"/>
      <c r="R40" s="275"/>
      <c r="S40" s="302"/>
      <c r="T40" s="303"/>
      <c r="U40" s="307"/>
      <c r="V40" s="307"/>
      <c r="W40" s="319"/>
      <c r="X40" s="647"/>
      <c r="Y40" s="306"/>
      <c r="Z40" s="268"/>
      <c r="AA40" s="643"/>
    </row>
    <row r="41" spans="1:27" x14ac:dyDescent="0.2">
      <c r="A41" s="257"/>
      <c r="B41" s="243"/>
      <c r="C41" s="243"/>
      <c r="D41" s="243"/>
      <c r="E41" s="243"/>
      <c r="F41" s="243"/>
      <c r="G41" s="240"/>
      <c r="H41" s="240"/>
      <c r="I41" s="259"/>
      <c r="J41" s="259"/>
      <c r="K41" s="258"/>
      <c r="L41" s="241"/>
      <c r="M41" s="242"/>
      <c r="N41" s="299"/>
      <c r="O41" s="300"/>
      <c r="P41" s="300"/>
      <c r="Q41" s="275"/>
      <c r="R41" s="275"/>
      <c r="S41" s="302"/>
      <c r="T41" s="303"/>
      <c r="U41" s="307"/>
      <c r="V41" s="307"/>
      <c r="W41" s="319"/>
      <c r="X41" s="647"/>
      <c r="Y41" s="306"/>
      <c r="Z41" s="268"/>
      <c r="AA41" s="587"/>
    </row>
    <row r="42" spans="1:27" x14ac:dyDescent="0.2">
      <c r="A42" s="257"/>
      <c r="B42" s="243"/>
      <c r="C42" s="243"/>
      <c r="D42" s="243"/>
      <c r="E42" s="243"/>
      <c r="F42" s="243"/>
      <c r="G42" s="240"/>
      <c r="H42" s="240"/>
      <c r="I42" s="259"/>
      <c r="J42" s="259"/>
      <c r="K42" s="258"/>
      <c r="L42" s="241"/>
      <c r="M42" s="242"/>
      <c r="N42" s="299"/>
      <c r="O42" s="300"/>
      <c r="P42" s="300"/>
      <c r="Q42" s="275"/>
      <c r="R42" s="275"/>
      <c r="S42" s="302"/>
      <c r="T42" s="303"/>
      <c r="U42" s="307"/>
      <c r="V42" s="307"/>
      <c r="W42" s="319"/>
      <c r="X42" s="647"/>
      <c r="Y42" s="306"/>
      <c r="Z42" s="268"/>
      <c r="AA42" s="587"/>
    </row>
    <row r="43" spans="1:27" x14ac:dyDescent="0.2">
      <c r="A43" s="257"/>
      <c r="B43" s="243"/>
      <c r="C43" s="243"/>
      <c r="D43" s="243"/>
      <c r="E43" s="243"/>
      <c r="F43" s="243"/>
      <c r="G43" s="240"/>
      <c r="H43" s="240"/>
      <c r="I43" s="259"/>
      <c r="J43" s="259"/>
      <c r="K43" s="258"/>
      <c r="L43" s="241"/>
      <c r="M43" s="242"/>
      <c r="N43" s="299"/>
      <c r="O43" s="300"/>
      <c r="P43" s="300"/>
      <c r="Q43" s="275"/>
      <c r="R43" s="275"/>
      <c r="S43" s="302"/>
      <c r="T43" s="303"/>
      <c r="U43" s="307"/>
      <c r="V43" s="307"/>
      <c r="W43" s="319"/>
      <c r="X43" s="647"/>
      <c r="Y43" s="306"/>
      <c r="Z43" s="268"/>
      <c r="AA43" s="587"/>
    </row>
    <row r="44" spans="1:27" x14ac:dyDescent="0.2">
      <c r="A44" s="257"/>
      <c r="B44" s="243"/>
      <c r="C44" s="243"/>
      <c r="D44" s="243"/>
      <c r="E44" s="243"/>
      <c r="F44" s="243"/>
      <c r="G44" s="240"/>
      <c r="H44" s="240"/>
      <c r="I44" s="259"/>
      <c r="J44" s="259"/>
      <c r="K44" s="258"/>
      <c r="L44" s="241"/>
      <c r="M44" s="242"/>
      <c r="N44" s="299"/>
      <c r="O44" s="300"/>
      <c r="P44" s="300"/>
      <c r="Q44" s="275"/>
      <c r="R44" s="275"/>
      <c r="S44" s="302"/>
      <c r="T44" s="303"/>
      <c r="U44" s="297"/>
      <c r="V44" s="297"/>
      <c r="W44" s="644"/>
      <c r="X44" s="647"/>
      <c r="Y44" s="306"/>
      <c r="Z44" s="268"/>
      <c r="AA44" s="587"/>
    </row>
    <row r="45" spans="1:27" x14ac:dyDescent="0.2">
      <c r="A45" s="257"/>
      <c r="B45" s="243"/>
      <c r="C45" s="243"/>
      <c r="D45" s="243"/>
      <c r="E45" s="243"/>
      <c r="F45" s="243"/>
      <c r="G45" s="240"/>
      <c r="H45" s="240"/>
      <c r="I45" s="259"/>
      <c r="J45" s="259"/>
      <c r="K45" s="258"/>
      <c r="L45" s="241"/>
      <c r="M45" s="242"/>
      <c r="N45" s="299"/>
      <c r="O45" s="300"/>
      <c r="P45" s="300"/>
      <c r="Q45" s="275"/>
      <c r="R45" s="275"/>
      <c r="S45" s="302"/>
      <c r="T45" s="303"/>
      <c r="U45" s="297"/>
      <c r="V45" s="297"/>
      <c r="W45" s="644"/>
      <c r="X45" s="647"/>
      <c r="Y45" s="306"/>
      <c r="Z45" s="268"/>
      <c r="AA45" s="587"/>
    </row>
    <row r="46" spans="1:27" x14ac:dyDescent="0.2">
      <c r="A46" s="257"/>
      <c r="B46" s="243"/>
      <c r="C46" s="243"/>
      <c r="D46" s="243"/>
      <c r="E46" s="243"/>
      <c r="F46" s="243"/>
      <c r="G46" s="240"/>
      <c r="H46" s="240"/>
      <c r="I46" s="259"/>
      <c r="J46" s="259"/>
      <c r="K46" s="258"/>
      <c r="L46" s="241"/>
      <c r="M46" s="242"/>
      <c r="N46" s="299"/>
      <c r="O46" s="300"/>
      <c r="P46" s="300"/>
      <c r="Q46" s="275"/>
      <c r="R46" s="275"/>
      <c r="S46" s="302"/>
      <c r="T46" s="303"/>
      <c r="U46" s="297"/>
      <c r="V46" s="297"/>
      <c r="W46" s="644"/>
      <c r="X46" s="647"/>
      <c r="Y46" s="306"/>
      <c r="Z46" s="268"/>
      <c r="AA46" s="587"/>
    </row>
    <row r="47" spans="1:27" x14ac:dyDescent="0.2">
      <c r="A47" s="257"/>
      <c r="B47" s="243"/>
      <c r="C47" s="243"/>
      <c r="D47" s="243"/>
      <c r="E47" s="243"/>
      <c r="F47" s="243"/>
      <c r="G47" s="240"/>
      <c r="H47" s="240"/>
      <c r="I47" s="259"/>
      <c r="J47" s="259"/>
      <c r="K47" s="258"/>
      <c r="L47" s="241"/>
      <c r="M47" s="242"/>
      <c r="N47" s="299"/>
      <c r="O47" s="300"/>
      <c r="P47" s="300"/>
      <c r="Q47" s="275"/>
      <c r="R47" s="275"/>
      <c r="S47" s="302"/>
      <c r="T47" s="303"/>
      <c r="U47" s="297"/>
      <c r="V47" s="297"/>
      <c r="W47" s="644"/>
      <c r="X47" s="647"/>
      <c r="Y47" s="306"/>
      <c r="Z47" s="268"/>
      <c r="AA47" s="587"/>
    </row>
    <row r="48" spans="1:27" x14ac:dyDescent="0.2">
      <c r="A48" s="257"/>
      <c r="B48" s="243"/>
      <c r="C48" s="243"/>
      <c r="D48" s="243"/>
      <c r="E48" s="243"/>
      <c r="F48" s="243"/>
      <c r="G48" s="240"/>
      <c r="H48" s="240"/>
      <c r="I48" s="259"/>
      <c r="J48" s="259"/>
      <c r="K48" s="258"/>
      <c r="L48" s="241"/>
      <c r="M48" s="242"/>
      <c r="N48" s="299"/>
      <c r="O48" s="300"/>
      <c r="P48" s="300"/>
      <c r="Q48" s="275"/>
      <c r="R48" s="275"/>
      <c r="S48" s="302"/>
      <c r="T48" s="303"/>
      <c r="U48" s="297"/>
      <c r="V48" s="297"/>
      <c r="W48" s="644"/>
      <c r="X48" s="647"/>
      <c r="Y48" s="306"/>
      <c r="Z48" s="268"/>
      <c r="AA48" s="587"/>
    </row>
    <row r="49" spans="1:27" x14ac:dyDescent="0.2">
      <c r="A49" s="257"/>
      <c r="B49" s="243"/>
      <c r="C49" s="243"/>
      <c r="D49" s="243"/>
      <c r="E49" s="243"/>
      <c r="F49" s="243"/>
      <c r="G49" s="240"/>
      <c r="H49" s="240"/>
      <c r="I49" s="259"/>
      <c r="J49" s="259"/>
      <c r="K49" s="258"/>
      <c r="L49" s="241"/>
      <c r="M49" s="242"/>
      <c r="N49" s="299"/>
      <c r="O49" s="300"/>
      <c r="P49" s="300"/>
      <c r="Q49" s="275"/>
      <c r="R49" s="275"/>
      <c r="S49" s="302"/>
      <c r="T49" s="303"/>
      <c r="U49" s="297"/>
      <c r="V49" s="297"/>
      <c r="W49" s="644"/>
      <c r="X49" s="647"/>
      <c r="Y49" s="306"/>
      <c r="Z49" s="268"/>
      <c r="AA49" s="587"/>
    </row>
    <row r="50" spans="1:27" x14ac:dyDescent="0.2">
      <c r="A50" s="257"/>
      <c r="B50" s="243"/>
      <c r="C50" s="243"/>
      <c r="D50" s="243"/>
      <c r="E50" s="243"/>
      <c r="F50" s="243"/>
      <c r="G50" s="240"/>
      <c r="H50" s="240"/>
      <c r="I50" s="259"/>
      <c r="J50" s="259"/>
      <c r="K50" s="258"/>
      <c r="L50" s="241"/>
      <c r="M50" s="242"/>
      <c r="N50" s="299"/>
      <c r="O50" s="300"/>
      <c r="P50" s="300"/>
      <c r="Q50" s="275"/>
      <c r="R50" s="275"/>
      <c r="S50" s="302"/>
      <c r="T50" s="303"/>
      <c r="U50" s="297"/>
      <c r="V50" s="297"/>
      <c r="W50" s="644"/>
      <c r="X50" s="647"/>
      <c r="Y50" s="306"/>
      <c r="Z50" s="268"/>
      <c r="AA50" s="587"/>
    </row>
    <row r="51" spans="1:27" x14ac:dyDescent="0.2">
      <c r="A51" s="257"/>
      <c r="B51" s="243"/>
      <c r="C51" s="243"/>
      <c r="D51" s="243"/>
      <c r="E51" s="243"/>
      <c r="F51" s="243"/>
      <c r="G51" s="240"/>
      <c r="H51" s="240"/>
      <c r="I51" s="259"/>
      <c r="J51" s="259"/>
      <c r="K51" s="258"/>
      <c r="L51" s="241"/>
      <c r="M51" s="242"/>
      <c r="N51" s="299"/>
      <c r="O51" s="300"/>
      <c r="P51" s="300"/>
      <c r="Q51" s="275"/>
      <c r="R51" s="275"/>
      <c r="S51" s="302"/>
      <c r="T51" s="303"/>
      <c r="U51" s="297"/>
      <c r="V51" s="297"/>
      <c r="W51" s="644"/>
      <c r="X51" s="647"/>
      <c r="Y51" s="306"/>
      <c r="Z51" s="268"/>
      <c r="AA51" s="627"/>
    </row>
    <row r="52" spans="1:27" x14ac:dyDescent="0.2">
      <c r="A52" s="257"/>
      <c r="B52" s="243"/>
      <c r="C52" s="243"/>
      <c r="D52" s="243"/>
      <c r="E52" s="243"/>
      <c r="F52" s="243"/>
      <c r="G52" s="240"/>
      <c r="H52" s="240"/>
      <c r="I52" s="259"/>
      <c r="J52" s="259"/>
      <c r="K52" s="258"/>
      <c r="L52" s="241"/>
      <c r="M52" s="242"/>
      <c r="N52" s="299"/>
      <c r="O52" s="300"/>
      <c r="P52" s="300"/>
      <c r="Q52" s="275"/>
      <c r="R52" s="275"/>
      <c r="S52" s="302"/>
      <c r="T52" s="303"/>
      <c r="U52" s="297"/>
      <c r="V52" s="297"/>
      <c r="W52" s="644"/>
      <c r="X52" s="647"/>
      <c r="Y52" s="306"/>
      <c r="Z52" s="268"/>
      <c r="AA52" s="627"/>
    </row>
    <row r="53" spans="1:27" x14ac:dyDescent="0.2">
      <c r="A53" s="257"/>
      <c r="B53" s="243"/>
      <c r="C53" s="243"/>
      <c r="D53" s="243"/>
      <c r="E53" s="243"/>
      <c r="F53" s="243"/>
      <c r="G53" s="240"/>
      <c r="H53" s="240"/>
      <c r="I53" s="259"/>
      <c r="J53" s="259"/>
      <c r="K53" s="258"/>
      <c r="L53" s="241"/>
      <c r="M53" s="242"/>
      <c r="N53" s="299"/>
      <c r="O53" s="300"/>
      <c r="P53" s="300"/>
      <c r="Q53" s="275"/>
      <c r="R53" s="275"/>
      <c r="S53" s="302"/>
      <c r="T53" s="303"/>
      <c r="U53" s="297"/>
      <c r="V53" s="297"/>
      <c r="W53" s="644"/>
      <c r="X53" s="647"/>
      <c r="Y53" s="306"/>
      <c r="Z53" s="268"/>
      <c r="AA53" s="627"/>
    </row>
    <row r="54" spans="1:27" x14ac:dyDescent="0.2">
      <c r="A54" s="257"/>
      <c r="B54" s="243"/>
      <c r="C54" s="243"/>
      <c r="D54" s="243"/>
      <c r="E54" s="243"/>
      <c r="F54" s="243"/>
      <c r="G54" s="240"/>
      <c r="H54" s="240"/>
      <c r="I54" s="259"/>
      <c r="J54" s="259"/>
      <c r="K54" s="258"/>
      <c r="L54" s="241"/>
      <c r="M54" s="242"/>
      <c r="N54" s="299"/>
      <c r="O54" s="300"/>
      <c r="P54" s="300"/>
      <c r="Q54" s="275"/>
      <c r="R54" s="275"/>
      <c r="S54" s="302"/>
      <c r="T54" s="303"/>
      <c r="U54" s="297"/>
      <c r="V54" s="297"/>
      <c r="W54" s="644"/>
      <c r="X54" s="647"/>
      <c r="Y54" s="306"/>
      <c r="Z54" s="268"/>
      <c r="AA54" s="627"/>
    </row>
    <row r="55" spans="1:27" x14ac:dyDescent="0.2">
      <c r="A55" s="257"/>
      <c r="B55" s="243"/>
      <c r="C55" s="243"/>
      <c r="D55" s="243"/>
      <c r="E55" s="243"/>
      <c r="F55" s="243"/>
      <c r="G55" s="240"/>
      <c r="H55" s="240"/>
      <c r="I55" s="259"/>
      <c r="J55" s="259"/>
      <c r="K55" s="258"/>
      <c r="L55" s="241"/>
      <c r="M55" s="242"/>
      <c r="N55" s="299"/>
      <c r="O55" s="300"/>
      <c r="P55" s="300"/>
      <c r="Q55" s="275"/>
      <c r="R55" s="275"/>
      <c r="S55" s="302"/>
      <c r="T55" s="303"/>
      <c r="U55" s="297"/>
      <c r="V55" s="297"/>
      <c r="W55" s="644"/>
      <c r="X55" s="647"/>
      <c r="Y55" s="306"/>
      <c r="Z55" s="268"/>
      <c r="AA55" s="627"/>
    </row>
    <row r="56" spans="1:27" x14ac:dyDescent="0.2">
      <c r="A56" s="257"/>
      <c r="B56" s="243"/>
      <c r="C56" s="243"/>
      <c r="D56" s="243"/>
      <c r="E56" s="243"/>
      <c r="F56" s="243"/>
      <c r="G56" s="240"/>
      <c r="H56" s="240"/>
      <c r="I56" s="259"/>
      <c r="J56" s="259"/>
      <c r="K56" s="258"/>
      <c r="L56" s="241"/>
      <c r="M56" s="242"/>
      <c r="N56" s="299"/>
      <c r="O56" s="300"/>
      <c r="P56" s="300"/>
      <c r="Q56" s="275"/>
      <c r="R56" s="275"/>
      <c r="S56" s="302"/>
      <c r="T56" s="303"/>
      <c r="U56" s="297"/>
      <c r="V56" s="297"/>
      <c r="W56" s="318"/>
      <c r="X56" s="647"/>
      <c r="Y56" s="306"/>
      <c r="Z56" s="268"/>
      <c r="AA56" s="628"/>
    </row>
    <row r="57" spans="1:27" x14ac:dyDescent="0.2">
      <c r="A57" s="257"/>
      <c r="B57" s="243"/>
      <c r="C57" s="243"/>
      <c r="D57" s="243"/>
      <c r="E57" s="243"/>
      <c r="F57" s="243"/>
      <c r="G57" s="240"/>
      <c r="H57" s="240"/>
      <c r="I57" s="259"/>
      <c r="J57" s="259"/>
      <c r="K57" s="258"/>
      <c r="L57" s="241"/>
      <c r="M57" s="242"/>
      <c r="N57" s="299"/>
      <c r="O57" s="300"/>
      <c r="P57" s="300"/>
      <c r="Q57" s="275"/>
      <c r="R57" s="275"/>
      <c r="S57" s="302"/>
      <c r="T57" s="303"/>
      <c r="U57" s="297"/>
      <c r="V57" s="297"/>
      <c r="W57" s="319"/>
      <c r="X57" s="647"/>
      <c r="Y57" s="306"/>
      <c r="Z57" s="268"/>
      <c r="AA57" s="643"/>
    </row>
    <row r="58" spans="1:27" x14ac:dyDescent="0.2">
      <c r="A58" s="257"/>
      <c r="B58" s="243"/>
      <c r="C58" s="243"/>
      <c r="D58" s="243"/>
      <c r="E58" s="243"/>
      <c r="F58" s="243"/>
      <c r="G58" s="240"/>
      <c r="H58" s="240"/>
      <c r="I58" s="259"/>
      <c r="J58" s="259"/>
      <c r="K58" s="258"/>
      <c r="L58" s="241"/>
      <c r="M58" s="242"/>
      <c r="N58" s="299"/>
      <c r="O58" s="300"/>
      <c r="P58" s="300"/>
      <c r="Q58" s="275"/>
      <c r="R58" s="275"/>
      <c r="S58" s="302"/>
      <c r="T58" s="303"/>
      <c r="U58" s="297"/>
      <c r="V58" s="297"/>
      <c r="W58" s="319"/>
      <c r="X58" s="647"/>
      <c r="Y58" s="306"/>
      <c r="Z58" s="268"/>
      <c r="AA58" s="587"/>
    </row>
    <row r="59" spans="1:27" x14ac:dyDescent="0.2">
      <c r="A59" s="257"/>
      <c r="B59" s="243"/>
      <c r="C59" s="243"/>
      <c r="D59" s="243"/>
      <c r="E59" s="243"/>
      <c r="F59" s="243"/>
      <c r="G59" s="240"/>
      <c r="H59" s="240"/>
      <c r="I59" s="259"/>
      <c r="J59" s="259"/>
      <c r="K59" s="258"/>
      <c r="L59" s="241"/>
      <c r="M59" s="242"/>
      <c r="N59" s="299"/>
      <c r="O59" s="300"/>
      <c r="P59" s="300"/>
      <c r="Q59" s="275"/>
      <c r="R59" s="275"/>
      <c r="S59" s="302"/>
      <c r="T59" s="303"/>
      <c r="U59" s="297"/>
      <c r="V59" s="297"/>
      <c r="W59" s="319"/>
      <c r="X59" s="647"/>
      <c r="Y59" s="306"/>
      <c r="Z59" s="268"/>
      <c r="AA59" s="587"/>
    </row>
    <row r="60" spans="1:27" x14ac:dyDescent="0.2">
      <c r="A60" s="257"/>
      <c r="B60" s="243"/>
      <c r="C60" s="243"/>
      <c r="D60" s="243"/>
      <c r="E60" s="243"/>
      <c r="F60" s="243"/>
      <c r="G60" s="240"/>
      <c r="H60" s="240"/>
      <c r="I60" s="259"/>
      <c r="J60" s="259"/>
      <c r="K60" s="258"/>
      <c r="L60" s="241"/>
      <c r="M60" s="242"/>
      <c r="N60" s="299"/>
      <c r="O60" s="300"/>
      <c r="P60" s="300"/>
      <c r="Q60" s="275"/>
      <c r="R60" s="275"/>
      <c r="S60" s="277"/>
      <c r="T60" s="303"/>
      <c r="U60" s="297"/>
      <c r="V60" s="297"/>
      <c r="W60" s="319"/>
      <c r="X60" s="647"/>
      <c r="Y60" s="306"/>
      <c r="Z60" s="268"/>
      <c r="AA60" s="587"/>
    </row>
    <row r="61" spans="1:27" ht="13.5" thickBot="1" x14ac:dyDescent="0.25">
      <c r="A61" s="260"/>
      <c r="B61" s="244"/>
      <c r="C61" s="244"/>
      <c r="D61" s="244"/>
      <c r="E61" s="244"/>
      <c r="F61" s="244"/>
      <c r="G61" s="240"/>
      <c r="H61" s="240"/>
      <c r="I61" s="261"/>
      <c r="J61" s="261"/>
      <c r="K61" s="258"/>
      <c r="L61" s="241"/>
      <c r="M61" s="242"/>
      <c r="N61" s="299"/>
      <c r="O61" s="300"/>
      <c r="P61" s="300"/>
      <c r="Q61" s="275"/>
      <c r="R61" s="275"/>
      <c r="S61" s="277"/>
      <c r="T61" s="276"/>
      <c r="U61" s="307"/>
      <c r="V61" s="307"/>
      <c r="W61" s="624"/>
      <c r="X61" s="647"/>
      <c r="Y61" s="590"/>
      <c r="Z61" s="629"/>
      <c r="AA61" s="587"/>
    </row>
    <row r="62" spans="1:27" ht="13.5" thickBot="1" x14ac:dyDescent="0.25">
      <c r="A62" s="1526" t="s">
        <v>134</v>
      </c>
      <c r="B62" s="1527"/>
      <c r="C62" s="1527"/>
      <c r="D62" s="1527"/>
      <c r="E62" s="1527"/>
      <c r="F62" s="1527"/>
      <c r="G62" s="246">
        <f>SUM(G26:G61)</f>
        <v>0</v>
      </c>
      <c r="H62" s="246">
        <f>SUM(H26:H61)</f>
        <v>0</v>
      </c>
      <c r="I62" s="246">
        <f>SUM(I26:I61)</f>
        <v>0</v>
      </c>
      <c r="J62" s="246">
        <f>SUM(J26:J61)</f>
        <v>0</v>
      </c>
      <c r="K62" s="246">
        <f>SUM(K26:K61)</f>
        <v>0</v>
      </c>
      <c r="L62" s="247"/>
      <c r="M62" s="248">
        <f>SUM(M16:M61)</f>
        <v>0</v>
      </c>
      <c r="N62" s="218"/>
      <c r="Q62" s="218"/>
      <c r="T62" s="218"/>
      <c r="U62" s="626">
        <f>SUM(U16:U61)</f>
        <v>0</v>
      </c>
      <c r="V62" s="626">
        <f t="shared" ref="V62:W62" si="0">SUM(V16:V61)</f>
        <v>0</v>
      </c>
      <c r="W62" s="626">
        <f t="shared" si="0"/>
        <v>0</v>
      </c>
      <c r="X62" s="250"/>
      <c r="Y62" s="625">
        <f>SUM(Y16:Y61)</f>
        <v>0</v>
      </c>
      <c r="Z62" s="625">
        <f>SUM(Z16:Z61)</f>
        <v>0</v>
      </c>
    </row>
    <row r="65" spans="1:6" ht="15" x14ac:dyDescent="0.25">
      <c r="A65" s="250" t="s">
        <v>215</v>
      </c>
    </row>
    <row r="66" spans="1:6" ht="15" x14ac:dyDescent="0.25">
      <c r="A66" s="250" t="s">
        <v>227</v>
      </c>
      <c r="B66" s="262"/>
      <c r="C66" s="262"/>
      <c r="D66" s="262"/>
      <c r="E66" s="262"/>
      <c r="F66" s="262"/>
    </row>
    <row r="67" spans="1:6" x14ac:dyDescent="0.2">
      <c r="A67" s="263" t="s">
        <v>228</v>
      </c>
    </row>
    <row r="68" spans="1:6" x14ac:dyDescent="0.2">
      <c r="A68" s="263" t="s">
        <v>229</v>
      </c>
    </row>
  </sheetData>
  <protectedRanges>
    <protectedRange sqref="A9:A10 B10:B11 H10 F10:G11" name="Rango1_1"/>
    <protectedRange sqref="H11" name="Rango1_1_1_3"/>
    <protectedRange sqref="J10" name="Rango1_1_1_2"/>
    <protectedRange sqref="J11" name="Rango1_1_1_1_1_1"/>
  </protectedRanges>
  <customSheetViews>
    <customSheetView guid="{9C380C17-03EC-4E5F-8AD9-EACCFB57B8A0}" showPageBreaks="1" printArea="1" topLeftCell="A4">
      <selection activeCell="D11" sqref="D11"/>
      <pageMargins left="0.4" right="0.47" top="0.18" bottom="0.19" header="0" footer="0"/>
      <pageSetup paperSize="9" scale="85" orientation="landscape" r:id="rId1"/>
      <headerFooter alignWithMargins="0"/>
    </customSheetView>
    <customSheetView guid="{132C0E2A-F187-4159-BF1E-3BD10748237C}" topLeftCell="A4">
      <selection activeCell="D11" sqref="D11"/>
      <pageMargins left="0.4" right="0.47" top="0.18" bottom="0.19" header="0" footer="0"/>
      <pageSetup paperSize="9" scale="85" orientation="landscape" r:id="rId2"/>
      <headerFooter alignWithMargins="0"/>
    </customSheetView>
  </customSheetViews>
  <mergeCells count="29">
    <mergeCell ref="A62:F62"/>
    <mergeCell ref="A6:M6"/>
    <mergeCell ref="H9:I9"/>
    <mergeCell ref="H10:I10"/>
    <mergeCell ref="H11:I11"/>
    <mergeCell ref="A13:A15"/>
    <mergeCell ref="B13:B15"/>
    <mergeCell ref="C13:C15"/>
    <mergeCell ref="D13:D15"/>
    <mergeCell ref="E13:E15"/>
    <mergeCell ref="F13:F15"/>
    <mergeCell ref="G13:I13"/>
    <mergeCell ref="J13:K13"/>
    <mergeCell ref="L13:L15"/>
    <mergeCell ref="M13:M15"/>
    <mergeCell ref="N13:T13"/>
    <mergeCell ref="U13:W13"/>
    <mergeCell ref="X13:X15"/>
    <mergeCell ref="AA13:AA15"/>
    <mergeCell ref="N14:Q14"/>
    <mergeCell ref="V14:V15"/>
    <mergeCell ref="W14:W15"/>
    <mergeCell ref="T14:T15"/>
    <mergeCell ref="U14:U15"/>
    <mergeCell ref="R14:R15"/>
    <mergeCell ref="S14:S15"/>
    <mergeCell ref="Y14:Y15"/>
    <mergeCell ref="Z14:Z15"/>
    <mergeCell ref="Y13:Z13"/>
  </mergeCells>
  <pageMargins left="0.4" right="0.47" top="0.18" bottom="0.19" header="0" footer="0"/>
  <pageSetup paperSize="9" scale="85" orientation="landscape" r:id="rId3"/>
  <headerFooter alignWithMargins="0"/>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44"/>
  <sheetViews>
    <sheetView topLeftCell="G1" zoomScaleNormal="100" workbookViewId="0">
      <selection activeCell="S5" sqref="S5"/>
    </sheetView>
  </sheetViews>
  <sheetFormatPr baseColWidth="10" defaultRowHeight="12.75" x14ac:dyDescent="0.2"/>
  <cols>
    <col min="1" max="1" width="7.7109375" style="219" customWidth="1"/>
    <col min="2" max="3" width="10" style="219" customWidth="1"/>
    <col min="4" max="4" width="23.28515625" style="219" customWidth="1"/>
    <col min="5" max="5" width="15.85546875" style="219" customWidth="1"/>
    <col min="6" max="6" width="17.5703125" style="219" customWidth="1"/>
    <col min="7" max="7" width="10.42578125" style="219" customWidth="1"/>
    <col min="8" max="8" width="7.85546875" style="219" customWidth="1"/>
    <col min="9" max="9" width="8.7109375" style="219" customWidth="1"/>
    <col min="10" max="10" width="8" style="219" customWidth="1"/>
    <col min="11" max="11" width="9.7109375" style="219" customWidth="1"/>
    <col min="12" max="12" width="11.5703125" style="219" customWidth="1"/>
    <col min="13" max="13" width="13" style="219" customWidth="1"/>
    <col min="14" max="14" width="21" style="219" customWidth="1"/>
    <col min="15" max="15" width="11.42578125" style="219"/>
    <col min="16" max="16" width="22.140625" style="219" customWidth="1"/>
    <col min="17" max="21" width="11.42578125" style="219"/>
    <col min="22" max="22" width="16.7109375" style="219" customWidth="1"/>
    <col min="23" max="23" width="19.28515625" style="219" customWidth="1"/>
    <col min="24" max="24" width="16.7109375" style="219" customWidth="1"/>
    <col min="25" max="25" width="17.7109375" style="219" customWidth="1"/>
    <col min="26" max="26" width="16.7109375" style="219" customWidth="1"/>
    <col min="27" max="27" width="23.28515625" style="219" customWidth="1"/>
    <col min="28" max="256" width="11.42578125" style="219"/>
    <col min="257" max="257" width="7.7109375" style="219" customWidth="1"/>
    <col min="258" max="259" width="10" style="219" customWidth="1"/>
    <col min="260" max="260" width="23.28515625" style="219" customWidth="1"/>
    <col min="261" max="261" width="15.85546875" style="219" customWidth="1"/>
    <col min="262" max="262" width="17.5703125" style="219" customWidth="1"/>
    <col min="263" max="263" width="10.42578125" style="219" customWidth="1"/>
    <col min="264" max="264" width="7.85546875" style="219" customWidth="1"/>
    <col min="265" max="265" width="8.7109375" style="219" customWidth="1"/>
    <col min="266" max="266" width="8" style="219" customWidth="1"/>
    <col min="267" max="267" width="9.7109375" style="219" customWidth="1"/>
    <col min="268" max="268" width="11.5703125" style="219" customWidth="1"/>
    <col min="269" max="269" width="13" style="219" customWidth="1"/>
    <col min="270" max="512" width="11.42578125" style="219"/>
    <col min="513" max="513" width="7.7109375" style="219" customWidth="1"/>
    <col min="514" max="515" width="10" style="219" customWidth="1"/>
    <col min="516" max="516" width="23.28515625" style="219" customWidth="1"/>
    <col min="517" max="517" width="15.85546875" style="219" customWidth="1"/>
    <col min="518" max="518" width="17.5703125" style="219" customWidth="1"/>
    <col min="519" max="519" width="10.42578125" style="219" customWidth="1"/>
    <col min="520" max="520" width="7.85546875" style="219" customWidth="1"/>
    <col min="521" max="521" width="8.7109375" style="219" customWidth="1"/>
    <col min="522" max="522" width="8" style="219" customWidth="1"/>
    <col min="523" max="523" width="9.7109375" style="219" customWidth="1"/>
    <col min="524" max="524" width="11.5703125" style="219" customWidth="1"/>
    <col min="525" max="525" width="13" style="219" customWidth="1"/>
    <col min="526" max="768" width="11.42578125" style="219"/>
    <col min="769" max="769" width="7.7109375" style="219" customWidth="1"/>
    <col min="770" max="771" width="10" style="219" customWidth="1"/>
    <col min="772" max="772" width="23.28515625" style="219" customWidth="1"/>
    <col min="773" max="773" width="15.85546875" style="219" customWidth="1"/>
    <col min="774" max="774" width="17.5703125" style="219" customWidth="1"/>
    <col min="775" max="775" width="10.42578125" style="219" customWidth="1"/>
    <col min="776" max="776" width="7.85546875" style="219" customWidth="1"/>
    <col min="777" max="777" width="8.7109375" style="219" customWidth="1"/>
    <col min="778" max="778" width="8" style="219" customWidth="1"/>
    <col min="779" max="779" width="9.7109375" style="219" customWidth="1"/>
    <col min="780" max="780" width="11.5703125" style="219" customWidth="1"/>
    <col min="781" max="781" width="13" style="219" customWidth="1"/>
    <col min="782" max="1024" width="11.42578125" style="219"/>
    <col min="1025" max="1025" width="7.7109375" style="219" customWidth="1"/>
    <col min="1026" max="1027" width="10" style="219" customWidth="1"/>
    <col min="1028" max="1028" width="23.28515625" style="219" customWidth="1"/>
    <col min="1029" max="1029" width="15.85546875" style="219" customWidth="1"/>
    <col min="1030" max="1030" width="17.5703125" style="219" customWidth="1"/>
    <col min="1031" max="1031" width="10.42578125" style="219" customWidth="1"/>
    <col min="1032" max="1032" width="7.85546875" style="219" customWidth="1"/>
    <col min="1033" max="1033" width="8.7109375" style="219" customWidth="1"/>
    <col min="1034" max="1034" width="8" style="219" customWidth="1"/>
    <col min="1035" max="1035" width="9.7109375" style="219" customWidth="1"/>
    <col min="1036" max="1036" width="11.5703125" style="219" customWidth="1"/>
    <col min="1037" max="1037" width="13" style="219" customWidth="1"/>
    <col min="1038" max="1280" width="11.42578125" style="219"/>
    <col min="1281" max="1281" width="7.7109375" style="219" customWidth="1"/>
    <col min="1282" max="1283" width="10" style="219" customWidth="1"/>
    <col min="1284" max="1284" width="23.28515625" style="219" customWidth="1"/>
    <col min="1285" max="1285" width="15.85546875" style="219" customWidth="1"/>
    <col min="1286" max="1286" width="17.5703125" style="219" customWidth="1"/>
    <col min="1287" max="1287" width="10.42578125" style="219" customWidth="1"/>
    <col min="1288" max="1288" width="7.85546875" style="219" customWidth="1"/>
    <col min="1289" max="1289" width="8.7109375" style="219" customWidth="1"/>
    <col min="1290" max="1290" width="8" style="219" customWidth="1"/>
    <col min="1291" max="1291" width="9.7109375" style="219" customWidth="1"/>
    <col min="1292" max="1292" width="11.5703125" style="219" customWidth="1"/>
    <col min="1293" max="1293" width="13" style="219" customWidth="1"/>
    <col min="1294" max="1536" width="11.42578125" style="219"/>
    <col min="1537" max="1537" width="7.7109375" style="219" customWidth="1"/>
    <col min="1538" max="1539" width="10" style="219" customWidth="1"/>
    <col min="1540" max="1540" width="23.28515625" style="219" customWidth="1"/>
    <col min="1541" max="1541" width="15.85546875" style="219" customWidth="1"/>
    <col min="1542" max="1542" width="17.5703125" style="219" customWidth="1"/>
    <col min="1543" max="1543" width="10.42578125" style="219" customWidth="1"/>
    <col min="1544" max="1544" width="7.85546875" style="219" customWidth="1"/>
    <col min="1545" max="1545" width="8.7109375" style="219" customWidth="1"/>
    <col min="1546" max="1546" width="8" style="219" customWidth="1"/>
    <col min="1547" max="1547" width="9.7109375" style="219" customWidth="1"/>
    <col min="1548" max="1548" width="11.5703125" style="219" customWidth="1"/>
    <col min="1549" max="1549" width="13" style="219" customWidth="1"/>
    <col min="1550" max="1792" width="11.42578125" style="219"/>
    <col min="1793" max="1793" width="7.7109375" style="219" customWidth="1"/>
    <col min="1794" max="1795" width="10" style="219" customWidth="1"/>
    <col min="1796" max="1796" width="23.28515625" style="219" customWidth="1"/>
    <col min="1797" max="1797" width="15.85546875" style="219" customWidth="1"/>
    <col min="1798" max="1798" width="17.5703125" style="219" customWidth="1"/>
    <col min="1799" max="1799" width="10.42578125" style="219" customWidth="1"/>
    <col min="1800" max="1800" width="7.85546875" style="219" customWidth="1"/>
    <col min="1801" max="1801" width="8.7109375" style="219" customWidth="1"/>
    <col min="1802" max="1802" width="8" style="219" customWidth="1"/>
    <col min="1803" max="1803" width="9.7109375" style="219" customWidth="1"/>
    <col min="1804" max="1804" width="11.5703125" style="219" customWidth="1"/>
    <col min="1805" max="1805" width="13" style="219" customWidth="1"/>
    <col min="1806" max="2048" width="11.42578125" style="219"/>
    <col min="2049" max="2049" width="7.7109375" style="219" customWidth="1"/>
    <col min="2050" max="2051" width="10" style="219" customWidth="1"/>
    <col min="2052" max="2052" width="23.28515625" style="219" customWidth="1"/>
    <col min="2053" max="2053" width="15.85546875" style="219" customWidth="1"/>
    <col min="2054" max="2054" width="17.5703125" style="219" customWidth="1"/>
    <col min="2055" max="2055" width="10.42578125" style="219" customWidth="1"/>
    <col min="2056" max="2056" width="7.85546875" style="219" customWidth="1"/>
    <col min="2057" max="2057" width="8.7109375" style="219" customWidth="1"/>
    <col min="2058" max="2058" width="8" style="219" customWidth="1"/>
    <col min="2059" max="2059" width="9.7109375" style="219" customWidth="1"/>
    <col min="2060" max="2060" width="11.5703125" style="219" customWidth="1"/>
    <col min="2061" max="2061" width="13" style="219" customWidth="1"/>
    <col min="2062" max="2304" width="11.42578125" style="219"/>
    <col min="2305" max="2305" width="7.7109375" style="219" customWidth="1"/>
    <col min="2306" max="2307" width="10" style="219" customWidth="1"/>
    <col min="2308" max="2308" width="23.28515625" style="219" customWidth="1"/>
    <col min="2309" max="2309" width="15.85546875" style="219" customWidth="1"/>
    <col min="2310" max="2310" width="17.5703125" style="219" customWidth="1"/>
    <col min="2311" max="2311" width="10.42578125" style="219" customWidth="1"/>
    <col min="2312" max="2312" width="7.85546875" style="219" customWidth="1"/>
    <col min="2313" max="2313" width="8.7109375" style="219" customWidth="1"/>
    <col min="2314" max="2314" width="8" style="219" customWidth="1"/>
    <col min="2315" max="2315" width="9.7109375" style="219" customWidth="1"/>
    <col min="2316" max="2316" width="11.5703125" style="219" customWidth="1"/>
    <col min="2317" max="2317" width="13" style="219" customWidth="1"/>
    <col min="2318" max="2560" width="11.42578125" style="219"/>
    <col min="2561" max="2561" width="7.7109375" style="219" customWidth="1"/>
    <col min="2562" max="2563" width="10" style="219" customWidth="1"/>
    <col min="2564" max="2564" width="23.28515625" style="219" customWidth="1"/>
    <col min="2565" max="2565" width="15.85546875" style="219" customWidth="1"/>
    <col min="2566" max="2566" width="17.5703125" style="219" customWidth="1"/>
    <col min="2567" max="2567" width="10.42578125" style="219" customWidth="1"/>
    <col min="2568" max="2568" width="7.85546875" style="219" customWidth="1"/>
    <col min="2569" max="2569" width="8.7109375" style="219" customWidth="1"/>
    <col min="2570" max="2570" width="8" style="219" customWidth="1"/>
    <col min="2571" max="2571" width="9.7109375" style="219" customWidth="1"/>
    <col min="2572" max="2572" width="11.5703125" style="219" customWidth="1"/>
    <col min="2573" max="2573" width="13" style="219" customWidth="1"/>
    <col min="2574" max="2816" width="11.42578125" style="219"/>
    <col min="2817" max="2817" width="7.7109375" style="219" customWidth="1"/>
    <col min="2818" max="2819" width="10" style="219" customWidth="1"/>
    <col min="2820" max="2820" width="23.28515625" style="219" customWidth="1"/>
    <col min="2821" max="2821" width="15.85546875" style="219" customWidth="1"/>
    <col min="2822" max="2822" width="17.5703125" style="219" customWidth="1"/>
    <col min="2823" max="2823" width="10.42578125" style="219" customWidth="1"/>
    <col min="2824" max="2824" width="7.85546875" style="219" customWidth="1"/>
    <col min="2825" max="2825" width="8.7109375" style="219" customWidth="1"/>
    <col min="2826" max="2826" width="8" style="219" customWidth="1"/>
    <col min="2827" max="2827" width="9.7109375" style="219" customWidth="1"/>
    <col min="2828" max="2828" width="11.5703125" style="219" customWidth="1"/>
    <col min="2829" max="2829" width="13" style="219" customWidth="1"/>
    <col min="2830" max="3072" width="11.42578125" style="219"/>
    <col min="3073" max="3073" width="7.7109375" style="219" customWidth="1"/>
    <col min="3074" max="3075" width="10" style="219" customWidth="1"/>
    <col min="3076" max="3076" width="23.28515625" style="219" customWidth="1"/>
    <col min="3077" max="3077" width="15.85546875" style="219" customWidth="1"/>
    <col min="3078" max="3078" width="17.5703125" style="219" customWidth="1"/>
    <col min="3079" max="3079" width="10.42578125" style="219" customWidth="1"/>
    <col min="3080" max="3080" width="7.85546875" style="219" customWidth="1"/>
    <col min="3081" max="3081" width="8.7109375" style="219" customWidth="1"/>
    <col min="3082" max="3082" width="8" style="219" customWidth="1"/>
    <col min="3083" max="3083" width="9.7109375" style="219" customWidth="1"/>
    <col min="3084" max="3084" width="11.5703125" style="219" customWidth="1"/>
    <col min="3085" max="3085" width="13" style="219" customWidth="1"/>
    <col min="3086" max="3328" width="11.42578125" style="219"/>
    <col min="3329" max="3329" width="7.7109375" style="219" customWidth="1"/>
    <col min="3330" max="3331" width="10" style="219" customWidth="1"/>
    <col min="3332" max="3332" width="23.28515625" style="219" customWidth="1"/>
    <col min="3333" max="3333" width="15.85546875" style="219" customWidth="1"/>
    <col min="3334" max="3334" width="17.5703125" style="219" customWidth="1"/>
    <col min="3335" max="3335" width="10.42578125" style="219" customWidth="1"/>
    <col min="3336" max="3336" width="7.85546875" style="219" customWidth="1"/>
    <col min="3337" max="3337" width="8.7109375" style="219" customWidth="1"/>
    <col min="3338" max="3338" width="8" style="219" customWidth="1"/>
    <col min="3339" max="3339" width="9.7109375" style="219" customWidth="1"/>
    <col min="3340" max="3340" width="11.5703125" style="219" customWidth="1"/>
    <col min="3341" max="3341" width="13" style="219" customWidth="1"/>
    <col min="3342" max="3584" width="11.42578125" style="219"/>
    <col min="3585" max="3585" width="7.7109375" style="219" customWidth="1"/>
    <col min="3586" max="3587" width="10" style="219" customWidth="1"/>
    <col min="3588" max="3588" width="23.28515625" style="219" customWidth="1"/>
    <col min="3589" max="3589" width="15.85546875" style="219" customWidth="1"/>
    <col min="3590" max="3590" width="17.5703125" style="219" customWidth="1"/>
    <col min="3591" max="3591" width="10.42578125" style="219" customWidth="1"/>
    <col min="3592" max="3592" width="7.85546875" style="219" customWidth="1"/>
    <col min="3593" max="3593" width="8.7109375" style="219" customWidth="1"/>
    <col min="3594" max="3594" width="8" style="219" customWidth="1"/>
    <col min="3595" max="3595" width="9.7109375" style="219" customWidth="1"/>
    <col min="3596" max="3596" width="11.5703125" style="219" customWidth="1"/>
    <col min="3597" max="3597" width="13" style="219" customWidth="1"/>
    <col min="3598" max="3840" width="11.42578125" style="219"/>
    <col min="3841" max="3841" width="7.7109375" style="219" customWidth="1"/>
    <col min="3842" max="3843" width="10" style="219" customWidth="1"/>
    <col min="3844" max="3844" width="23.28515625" style="219" customWidth="1"/>
    <col min="3845" max="3845" width="15.85546875" style="219" customWidth="1"/>
    <col min="3846" max="3846" width="17.5703125" style="219" customWidth="1"/>
    <col min="3847" max="3847" width="10.42578125" style="219" customWidth="1"/>
    <col min="3848" max="3848" width="7.85546875" style="219" customWidth="1"/>
    <col min="3849" max="3849" width="8.7109375" style="219" customWidth="1"/>
    <col min="3850" max="3850" width="8" style="219" customWidth="1"/>
    <col min="3851" max="3851" width="9.7109375" style="219" customWidth="1"/>
    <col min="3852" max="3852" width="11.5703125" style="219" customWidth="1"/>
    <col min="3853" max="3853" width="13" style="219" customWidth="1"/>
    <col min="3854" max="4096" width="11.42578125" style="219"/>
    <col min="4097" max="4097" width="7.7109375" style="219" customWidth="1"/>
    <col min="4098" max="4099" width="10" style="219" customWidth="1"/>
    <col min="4100" max="4100" width="23.28515625" style="219" customWidth="1"/>
    <col min="4101" max="4101" width="15.85546875" style="219" customWidth="1"/>
    <col min="4102" max="4102" width="17.5703125" style="219" customWidth="1"/>
    <col min="4103" max="4103" width="10.42578125" style="219" customWidth="1"/>
    <col min="4104" max="4104" width="7.85546875" style="219" customWidth="1"/>
    <col min="4105" max="4105" width="8.7109375" style="219" customWidth="1"/>
    <col min="4106" max="4106" width="8" style="219" customWidth="1"/>
    <col min="4107" max="4107" width="9.7109375" style="219" customWidth="1"/>
    <col min="4108" max="4108" width="11.5703125" style="219" customWidth="1"/>
    <col min="4109" max="4109" width="13" style="219" customWidth="1"/>
    <col min="4110" max="4352" width="11.42578125" style="219"/>
    <col min="4353" max="4353" width="7.7109375" style="219" customWidth="1"/>
    <col min="4354" max="4355" width="10" style="219" customWidth="1"/>
    <col min="4356" max="4356" width="23.28515625" style="219" customWidth="1"/>
    <col min="4357" max="4357" width="15.85546875" style="219" customWidth="1"/>
    <col min="4358" max="4358" width="17.5703125" style="219" customWidth="1"/>
    <col min="4359" max="4359" width="10.42578125" style="219" customWidth="1"/>
    <col min="4360" max="4360" width="7.85546875" style="219" customWidth="1"/>
    <col min="4361" max="4361" width="8.7109375" style="219" customWidth="1"/>
    <col min="4362" max="4362" width="8" style="219" customWidth="1"/>
    <col min="4363" max="4363" width="9.7109375" style="219" customWidth="1"/>
    <col min="4364" max="4364" width="11.5703125" style="219" customWidth="1"/>
    <col min="4365" max="4365" width="13" style="219" customWidth="1"/>
    <col min="4366" max="4608" width="11.42578125" style="219"/>
    <col min="4609" max="4609" width="7.7109375" style="219" customWidth="1"/>
    <col min="4610" max="4611" width="10" style="219" customWidth="1"/>
    <col min="4612" max="4612" width="23.28515625" style="219" customWidth="1"/>
    <col min="4613" max="4613" width="15.85546875" style="219" customWidth="1"/>
    <col min="4614" max="4614" width="17.5703125" style="219" customWidth="1"/>
    <col min="4615" max="4615" width="10.42578125" style="219" customWidth="1"/>
    <col min="4616" max="4616" width="7.85546875" style="219" customWidth="1"/>
    <col min="4617" max="4617" width="8.7109375" style="219" customWidth="1"/>
    <col min="4618" max="4618" width="8" style="219" customWidth="1"/>
    <col min="4619" max="4619" width="9.7109375" style="219" customWidth="1"/>
    <col min="4620" max="4620" width="11.5703125" style="219" customWidth="1"/>
    <col min="4621" max="4621" width="13" style="219" customWidth="1"/>
    <col min="4622" max="4864" width="11.42578125" style="219"/>
    <col min="4865" max="4865" width="7.7109375" style="219" customWidth="1"/>
    <col min="4866" max="4867" width="10" style="219" customWidth="1"/>
    <col min="4868" max="4868" width="23.28515625" style="219" customWidth="1"/>
    <col min="4869" max="4869" width="15.85546875" style="219" customWidth="1"/>
    <col min="4870" max="4870" width="17.5703125" style="219" customWidth="1"/>
    <col min="4871" max="4871" width="10.42578125" style="219" customWidth="1"/>
    <col min="4872" max="4872" width="7.85546875" style="219" customWidth="1"/>
    <col min="4873" max="4873" width="8.7109375" style="219" customWidth="1"/>
    <col min="4874" max="4874" width="8" style="219" customWidth="1"/>
    <col min="4875" max="4875" width="9.7109375" style="219" customWidth="1"/>
    <col min="4876" max="4876" width="11.5703125" style="219" customWidth="1"/>
    <col min="4877" max="4877" width="13" style="219" customWidth="1"/>
    <col min="4878" max="5120" width="11.42578125" style="219"/>
    <col min="5121" max="5121" width="7.7109375" style="219" customWidth="1"/>
    <col min="5122" max="5123" width="10" style="219" customWidth="1"/>
    <col min="5124" max="5124" width="23.28515625" style="219" customWidth="1"/>
    <col min="5125" max="5125" width="15.85546875" style="219" customWidth="1"/>
    <col min="5126" max="5126" width="17.5703125" style="219" customWidth="1"/>
    <col min="5127" max="5127" width="10.42578125" style="219" customWidth="1"/>
    <col min="5128" max="5128" width="7.85546875" style="219" customWidth="1"/>
    <col min="5129" max="5129" width="8.7109375" style="219" customWidth="1"/>
    <col min="5130" max="5130" width="8" style="219" customWidth="1"/>
    <col min="5131" max="5131" width="9.7109375" style="219" customWidth="1"/>
    <col min="5132" max="5132" width="11.5703125" style="219" customWidth="1"/>
    <col min="5133" max="5133" width="13" style="219" customWidth="1"/>
    <col min="5134" max="5376" width="11.42578125" style="219"/>
    <col min="5377" max="5377" width="7.7109375" style="219" customWidth="1"/>
    <col min="5378" max="5379" width="10" style="219" customWidth="1"/>
    <col min="5380" max="5380" width="23.28515625" style="219" customWidth="1"/>
    <col min="5381" max="5381" width="15.85546875" style="219" customWidth="1"/>
    <col min="5382" max="5382" width="17.5703125" style="219" customWidth="1"/>
    <col min="5383" max="5383" width="10.42578125" style="219" customWidth="1"/>
    <col min="5384" max="5384" width="7.85546875" style="219" customWidth="1"/>
    <col min="5385" max="5385" width="8.7109375" style="219" customWidth="1"/>
    <col min="5386" max="5386" width="8" style="219" customWidth="1"/>
    <col min="5387" max="5387" width="9.7109375" style="219" customWidth="1"/>
    <col min="5388" max="5388" width="11.5703125" style="219" customWidth="1"/>
    <col min="5389" max="5389" width="13" style="219" customWidth="1"/>
    <col min="5390" max="5632" width="11.42578125" style="219"/>
    <col min="5633" max="5633" width="7.7109375" style="219" customWidth="1"/>
    <col min="5634" max="5635" width="10" style="219" customWidth="1"/>
    <col min="5636" max="5636" width="23.28515625" style="219" customWidth="1"/>
    <col min="5637" max="5637" width="15.85546875" style="219" customWidth="1"/>
    <col min="5638" max="5638" width="17.5703125" style="219" customWidth="1"/>
    <col min="5639" max="5639" width="10.42578125" style="219" customWidth="1"/>
    <col min="5640" max="5640" width="7.85546875" style="219" customWidth="1"/>
    <col min="5641" max="5641" width="8.7109375" style="219" customWidth="1"/>
    <col min="5642" max="5642" width="8" style="219" customWidth="1"/>
    <col min="5643" max="5643" width="9.7109375" style="219" customWidth="1"/>
    <col min="5644" max="5644" width="11.5703125" style="219" customWidth="1"/>
    <col min="5645" max="5645" width="13" style="219" customWidth="1"/>
    <col min="5646" max="5888" width="11.42578125" style="219"/>
    <col min="5889" max="5889" width="7.7109375" style="219" customWidth="1"/>
    <col min="5890" max="5891" width="10" style="219" customWidth="1"/>
    <col min="5892" max="5892" width="23.28515625" style="219" customWidth="1"/>
    <col min="5893" max="5893" width="15.85546875" style="219" customWidth="1"/>
    <col min="5894" max="5894" width="17.5703125" style="219" customWidth="1"/>
    <col min="5895" max="5895" width="10.42578125" style="219" customWidth="1"/>
    <col min="5896" max="5896" width="7.85546875" style="219" customWidth="1"/>
    <col min="5897" max="5897" width="8.7109375" style="219" customWidth="1"/>
    <col min="5898" max="5898" width="8" style="219" customWidth="1"/>
    <col min="5899" max="5899" width="9.7109375" style="219" customWidth="1"/>
    <col min="5900" max="5900" width="11.5703125" style="219" customWidth="1"/>
    <col min="5901" max="5901" width="13" style="219" customWidth="1"/>
    <col min="5902" max="6144" width="11.42578125" style="219"/>
    <col min="6145" max="6145" width="7.7109375" style="219" customWidth="1"/>
    <col min="6146" max="6147" width="10" style="219" customWidth="1"/>
    <col min="6148" max="6148" width="23.28515625" style="219" customWidth="1"/>
    <col min="6149" max="6149" width="15.85546875" style="219" customWidth="1"/>
    <col min="6150" max="6150" width="17.5703125" style="219" customWidth="1"/>
    <col min="6151" max="6151" width="10.42578125" style="219" customWidth="1"/>
    <col min="6152" max="6152" width="7.85546875" style="219" customWidth="1"/>
    <col min="6153" max="6153" width="8.7109375" style="219" customWidth="1"/>
    <col min="6154" max="6154" width="8" style="219" customWidth="1"/>
    <col min="6155" max="6155" width="9.7109375" style="219" customWidth="1"/>
    <col min="6156" max="6156" width="11.5703125" style="219" customWidth="1"/>
    <col min="6157" max="6157" width="13" style="219" customWidth="1"/>
    <col min="6158" max="6400" width="11.42578125" style="219"/>
    <col min="6401" max="6401" width="7.7109375" style="219" customWidth="1"/>
    <col min="6402" max="6403" width="10" style="219" customWidth="1"/>
    <col min="6404" max="6404" width="23.28515625" style="219" customWidth="1"/>
    <col min="6405" max="6405" width="15.85546875" style="219" customWidth="1"/>
    <col min="6406" max="6406" width="17.5703125" style="219" customWidth="1"/>
    <col min="6407" max="6407" width="10.42578125" style="219" customWidth="1"/>
    <col min="6408" max="6408" width="7.85546875" style="219" customWidth="1"/>
    <col min="6409" max="6409" width="8.7109375" style="219" customWidth="1"/>
    <col min="6410" max="6410" width="8" style="219" customWidth="1"/>
    <col min="6411" max="6411" width="9.7109375" style="219" customWidth="1"/>
    <col min="6412" max="6412" width="11.5703125" style="219" customWidth="1"/>
    <col min="6413" max="6413" width="13" style="219" customWidth="1"/>
    <col min="6414" max="6656" width="11.42578125" style="219"/>
    <col min="6657" max="6657" width="7.7109375" style="219" customWidth="1"/>
    <col min="6658" max="6659" width="10" style="219" customWidth="1"/>
    <col min="6660" max="6660" width="23.28515625" style="219" customWidth="1"/>
    <col min="6661" max="6661" width="15.85546875" style="219" customWidth="1"/>
    <col min="6662" max="6662" width="17.5703125" style="219" customWidth="1"/>
    <col min="6663" max="6663" width="10.42578125" style="219" customWidth="1"/>
    <col min="6664" max="6664" width="7.85546875" style="219" customWidth="1"/>
    <col min="6665" max="6665" width="8.7109375" style="219" customWidth="1"/>
    <col min="6666" max="6666" width="8" style="219" customWidth="1"/>
    <col min="6667" max="6667" width="9.7109375" style="219" customWidth="1"/>
    <col min="6668" max="6668" width="11.5703125" style="219" customWidth="1"/>
    <col min="6669" max="6669" width="13" style="219" customWidth="1"/>
    <col min="6670" max="6912" width="11.42578125" style="219"/>
    <col min="6913" max="6913" width="7.7109375" style="219" customWidth="1"/>
    <col min="6914" max="6915" width="10" style="219" customWidth="1"/>
    <col min="6916" max="6916" width="23.28515625" style="219" customWidth="1"/>
    <col min="6917" max="6917" width="15.85546875" style="219" customWidth="1"/>
    <col min="6918" max="6918" width="17.5703125" style="219" customWidth="1"/>
    <col min="6919" max="6919" width="10.42578125" style="219" customWidth="1"/>
    <col min="6920" max="6920" width="7.85546875" style="219" customWidth="1"/>
    <col min="6921" max="6921" width="8.7109375" style="219" customWidth="1"/>
    <col min="6922" max="6922" width="8" style="219" customWidth="1"/>
    <col min="6923" max="6923" width="9.7109375" style="219" customWidth="1"/>
    <col min="6924" max="6924" width="11.5703125" style="219" customWidth="1"/>
    <col min="6925" max="6925" width="13" style="219" customWidth="1"/>
    <col min="6926" max="7168" width="11.42578125" style="219"/>
    <col min="7169" max="7169" width="7.7109375" style="219" customWidth="1"/>
    <col min="7170" max="7171" width="10" style="219" customWidth="1"/>
    <col min="7172" max="7172" width="23.28515625" style="219" customWidth="1"/>
    <col min="7173" max="7173" width="15.85546875" style="219" customWidth="1"/>
    <col min="7174" max="7174" width="17.5703125" style="219" customWidth="1"/>
    <col min="7175" max="7175" width="10.42578125" style="219" customWidth="1"/>
    <col min="7176" max="7176" width="7.85546875" style="219" customWidth="1"/>
    <col min="7177" max="7177" width="8.7109375" style="219" customWidth="1"/>
    <col min="7178" max="7178" width="8" style="219" customWidth="1"/>
    <col min="7179" max="7179" width="9.7109375" style="219" customWidth="1"/>
    <col min="7180" max="7180" width="11.5703125" style="219" customWidth="1"/>
    <col min="7181" max="7181" width="13" style="219" customWidth="1"/>
    <col min="7182" max="7424" width="11.42578125" style="219"/>
    <col min="7425" max="7425" width="7.7109375" style="219" customWidth="1"/>
    <col min="7426" max="7427" width="10" style="219" customWidth="1"/>
    <col min="7428" max="7428" width="23.28515625" style="219" customWidth="1"/>
    <col min="7429" max="7429" width="15.85546875" style="219" customWidth="1"/>
    <col min="7430" max="7430" width="17.5703125" style="219" customWidth="1"/>
    <col min="7431" max="7431" width="10.42578125" style="219" customWidth="1"/>
    <col min="7432" max="7432" width="7.85546875" style="219" customWidth="1"/>
    <col min="7433" max="7433" width="8.7109375" style="219" customWidth="1"/>
    <col min="7434" max="7434" width="8" style="219" customWidth="1"/>
    <col min="7435" max="7435" width="9.7109375" style="219" customWidth="1"/>
    <col min="7436" max="7436" width="11.5703125" style="219" customWidth="1"/>
    <col min="7437" max="7437" width="13" style="219" customWidth="1"/>
    <col min="7438" max="7680" width="11.42578125" style="219"/>
    <col min="7681" max="7681" width="7.7109375" style="219" customWidth="1"/>
    <col min="7682" max="7683" width="10" style="219" customWidth="1"/>
    <col min="7684" max="7684" width="23.28515625" style="219" customWidth="1"/>
    <col min="7685" max="7685" width="15.85546875" style="219" customWidth="1"/>
    <col min="7686" max="7686" width="17.5703125" style="219" customWidth="1"/>
    <col min="7687" max="7687" width="10.42578125" style="219" customWidth="1"/>
    <col min="7688" max="7688" width="7.85546875" style="219" customWidth="1"/>
    <col min="7689" max="7689" width="8.7109375" style="219" customWidth="1"/>
    <col min="7690" max="7690" width="8" style="219" customWidth="1"/>
    <col min="7691" max="7691" width="9.7109375" style="219" customWidth="1"/>
    <col min="7692" max="7692" width="11.5703125" style="219" customWidth="1"/>
    <col min="7693" max="7693" width="13" style="219" customWidth="1"/>
    <col min="7694" max="7936" width="11.42578125" style="219"/>
    <col min="7937" max="7937" width="7.7109375" style="219" customWidth="1"/>
    <col min="7938" max="7939" width="10" style="219" customWidth="1"/>
    <col min="7940" max="7940" width="23.28515625" style="219" customWidth="1"/>
    <col min="7941" max="7941" width="15.85546875" style="219" customWidth="1"/>
    <col min="7942" max="7942" width="17.5703125" style="219" customWidth="1"/>
    <col min="7943" max="7943" width="10.42578125" style="219" customWidth="1"/>
    <col min="7944" max="7944" width="7.85546875" style="219" customWidth="1"/>
    <col min="7945" max="7945" width="8.7109375" style="219" customWidth="1"/>
    <col min="7946" max="7946" width="8" style="219" customWidth="1"/>
    <col min="7947" max="7947" width="9.7109375" style="219" customWidth="1"/>
    <col min="7948" max="7948" width="11.5703125" style="219" customWidth="1"/>
    <col min="7949" max="7949" width="13" style="219" customWidth="1"/>
    <col min="7950" max="8192" width="11.42578125" style="219"/>
    <col min="8193" max="8193" width="7.7109375" style="219" customWidth="1"/>
    <col min="8194" max="8195" width="10" style="219" customWidth="1"/>
    <col min="8196" max="8196" width="23.28515625" style="219" customWidth="1"/>
    <col min="8197" max="8197" width="15.85546875" style="219" customWidth="1"/>
    <col min="8198" max="8198" width="17.5703125" style="219" customWidth="1"/>
    <col min="8199" max="8199" width="10.42578125" style="219" customWidth="1"/>
    <col min="8200" max="8200" width="7.85546875" style="219" customWidth="1"/>
    <col min="8201" max="8201" width="8.7109375" style="219" customWidth="1"/>
    <col min="8202" max="8202" width="8" style="219" customWidth="1"/>
    <col min="8203" max="8203" width="9.7109375" style="219" customWidth="1"/>
    <col min="8204" max="8204" width="11.5703125" style="219" customWidth="1"/>
    <col min="8205" max="8205" width="13" style="219" customWidth="1"/>
    <col min="8206" max="8448" width="11.42578125" style="219"/>
    <col min="8449" max="8449" width="7.7109375" style="219" customWidth="1"/>
    <col min="8450" max="8451" width="10" style="219" customWidth="1"/>
    <col min="8452" max="8452" width="23.28515625" style="219" customWidth="1"/>
    <col min="8453" max="8453" width="15.85546875" style="219" customWidth="1"/>
    <col min="8454" max="8454" width="17.5703125" style="219" customWidth="1"/>
    <col min="8455" max="8455" width="10.42578125" style="219" customWidth="1"/>
    <col min="8456" max="8456" width="7.85546875" style="219" customWidth="1"/>
    <col min="8457" max="8457" width="8.7109375" style="219" customWidth="1"/>
    <col min="8458" max="8458" width="8" style="219" customWidth="1"/>
    <col min="8459" max="8459" width="9.7109375" style="219" customWidth="1"/>
    <col min="8460" max="8460" width="11.5703125" style="219" customWidth="1"/>
    <col min="8461" max="8461" width="13" style="219" customWidth="1"/>
    <col min="8462" max="8704" width="11.42578125" style="219"/>
    <col min="8705" max="8705" width="7.7109375" style="219" customWidth="1"/>
    <col min="8706" max="8707" width="10" style="219" customWidth="1"/>
    <col min="8708" max="8708" width="23.28515625" style="219" customWidth="1"/>
    <col min="8709" max="8709" width="15.85546875" style="219" customWidth="1"/>
    <col min="8710" max="8710" width="17.5703125" style="219" customWidth="1"/>
    <col min="8711" max="8711" width="10.42578125" style="219" customWidth="1"/>
    <col min="8712" max="8712" width="7.85546875" style="219" customWidth="1"/>
    <col min="8713" max="8713" width="8.7109375" style="219" customWidth="1"/>
    <col min="8714" max="8714" width="8" style="219" customWidth="1"/>
    <col min="8715" max="8715" width="9.7109375" style="219" customWidth="1"/>
    <col min="8716" max="8716" width="11.5703125" style="219" customWidth="1"/>
    <col min="8717" max="8717" width="13" style="219" customWidth="1"/>
    <col min="8718" max="8960" width="11.42578125" style="219"/>
    <col min="8961" max="8961" width="7.7109375" style="219" customWidth="1"/>
    <col min="8962" max="8963" width="10" style="219" customWidth="1"/>
    <col min="8964" max="8964" width="23.28515625" style="219" customWidth="1"/>
    <col min="8965" max="8965" width="15.85546875" style="219" customWidth="1"/>
    <col min="8966" max="8966" width="17.5703125" style="219" customWidth="1"/>
    <col min="8967" max="8967" width="10.42578125" style="219" customWidth="1"/>
    <col min="8968" max="8968" width="7.85546875" style="219" customWidth="1"/>
    <col min="8969" max="8969" width="8.7109375" style="219" customWidth="1"/>
    <col min="8970" max="8970" width="8" style="219" customWidth="1"/>
    <col min="8971" max="8971" width="9.7109375" style="219" customWidth="1"/>
    <col min="8972" max="8972" width="11.5703125" style="219" customWidth="1"/>
    <col min="8973" max="8973" width="13" style="219" customWidth="1"/>
    <col min="8974" max="9216" width="11.42578125" style="219"/>
    <col min="9217" max="9217" width="7.7109375" style="219" customWidth="1"/>
    <col min="9218" max="9219" width="10" style="219" customWidth="1"/>
    <col min="9220" max="9220" width="23.28515625" style="219" customWidth="1"/>
    <col min="9221" max="9221" width="15.85546875" style="219" customWidth="1"/>
    <col min="9222" max="9222" width="17.5703125" style="219" customWidth="1"/>
    <col min="9223" max="9223" width="10.42578125" style="219" customWidth="1"/>
    <col min="9224" max="9224" width="7.85546875" style="219" customWidth="1"/>
    <col min="9225" max="9225" width="8.7109375" style="219" customWidth="1"/>
    <col min="9226" max="9226" width="8" style="219" customWidth="1"/>
    <col min="9227" max="9227" width="9.7109375" style="219" customWidth="1"/>
    <col min="9228" max="9228" width="11.5703125" style="219" customWidth="1"/>
    <col min="9229" max="9229" width="13" style="219" customWidth="1"/>
    <col min="9230" max="9472" width="11.42578125" style="219"/>
    <col min="9473" max="9473" width="7.7109375" style="219" customWidth="1"/>
    <col min="9474" max="9475" width="10" style="219" customWidth="1"/>
    <col min="9476" max="9476" width="23.28515625" style="219" customWidth="1"/>
    <col min="9477" max="9477" width="15.85546875" style="219" customWidth="1"/>
    <col min="9478" max="9478" width="17.5703125" style="219" customWidth="1"/>
    <col min="9479" max="9479" width="10.42578125" style="219" customWidth="1"/>
    <col min="9480" max="9480" width="7.85546875" style="219" customWidth="1"/>
    <col min="9481" max="9481" width="8.7109375" style="219" customWidth="1"/>
    <col min="9482" max="9482" width="8" style="219" customWidth="1"/>
    <col min="9483" max="9483" width="9.7109375" style="219" customWidth="1"/>
    <col min="9484" max="9484" width="11.5703125" style="219" customWidth="1"/>
    <col min="9485" max="9485" width="13" style="219" customWidth="1"/>
    <col min="9486" max="9728" width="11.42578125" style="219"/>
    <col min="9729" max="9729" width="7.7109375" style="219" customWidth="1"/>
    <col min="9730" max="9731" width="10" style="219" customWidth="1"/>
    <col min="9732" max="9732" width="23.28515625" style="219" customWidth="1"/>
    <col min="9733" max="9733" width="15.85546875" style="219" customWidth="1"/>
    <col min="9734" max="9734" width="17.5703125" style="219" customWidth="1"/>
    <col min="9735" max="9735" width="10.42578125" style="219" customWidth="1"/>
    <col min="9736" max="9736" width="7.85546875" style="219" customWidth="1"/>
    <col min="9737" max="9737" width="8.7109375" style="219" customWidth="1"/>
    <col min="9738" max="9738" width="8" style="219" customWidth="1"/>
    <col min="9739" max="9739" width="9.7109375" style="219" customWidth="1"/>
    <col min="9740" max="9740" width="11.5703125" style="219" customWidth="1"/>
    <col min="9741" max="9741" width="13" style="219" customWidth="1"/>
    <col min="9742" max="9984" width="11.42578125" style="219"/>
    <col min="9985" max="9985" width="7.7109375" style="219" customWidth="1"/>
    <col min="9986" max="9987" width="10" style="219" customWidth="1"/>
    <col min="9988" max="9988" width="23.28515625" style="219" customWidth="1"/>
    <col min="9989" max="9989" width="15.85546875" style="219" customWidth="1"/>
    <col min="9990" max="9990" width="17.5703125" style="219" customWidth="1"/>
    <col min="9991" max="9991" width="10.42578125" style="219" customWidth="1"/>
    <col min="9992" max="9992" width="7.85546875" style="219" customWidth="1"/>
    <col min="9993" max="9993" width="8.7109375" style="219" customWidth="1"/>
    <col min="9994" max="9994" width="8" style="219" customWidth="1"/>
    <col min="9995" max="9995" width="9.7109375" style="219" customWidth="1"/>
    <col min="9996" max="9996" width="11.5703125" style="219" customWidth="1"/>
    <col min="9997" max="9997" width="13" style="219" customWidth="1"/>
    <col min="9998" max="10240" width="11.42578125" style="219"/>
    <col min="10241" max="10241" width="7.7109375" style="219" customWidth="1"/>
    <col min="10242" max="10243" width="10" style="219" customWidth="1"/>
    <col min="10244" max="10244" width="23.28515625" style="219" customWidth="1"/>
    <col min="10245" max="10245" width="15.85546875" style="219" customWidth="1"/>
    <col min="10246" max="10246" width="17.5703125" style="219" customWidth="1"/>
    <col min="10247" max="10247" width="10.42578125" style="219" customWidth="1"/>
    <col min="10248" max="10248" width="7.85546875" style="219" customWidth="1"/>
    <col min="10249" max="10249" width="8.7109375" style="219" customWidth="1"/>
    <col min="10250" max="10250" width="8" style="219" customWidth="1"/>
    <col min="10251" max="10251" width="9.7109375" style="219" customWidth="1"/>
    <col min="10252" max="10252" width="11.5703125" style="219" customWidth="1"/>
    <col min="10253" max="10253" width="13" style="219" customWidth="1"/>
    <col min="10254" max="10496" width="11.42578125" style="219"/>
    <col min="10497" max="10497" width="7.7109375" style="219" customWidth="1"/>
    <col min="10498" max="10499" width="10" style="219" customWidth="1"/>
    <col min="10500" max="10500" width="23.28515625" style="219" customWidth="1"/>
    <col min="10501" max="10501" width="15.85546875" style="219" customWidth="1"/>
    <col min="10502" max="10502" width="17.5703125" style="219" customWidth="1"/>
    <col min="10503" max="10503" width="10.42578125" style="219" customWidth="1"/>
    <col min="10504" max="10504" width="7.85546875" style="219" customWidth="1"/>
    <col min="10505" max="10505" width="8.7109375" style="219" customWidth="1"/>
    <col min="10506" max="10506" width="8" style="219" customWidth="1"/>
    <col min="10507" max="10507" width="9.7109375" style="219" customWidth="1"/>
    <col min="10508" max="10508" width="11.5703125" style="219" customWidth="1"/>
    <col min="10509" max="10509" width="13" style="219" customWidth="1"/>
    <col min="10510" max="10752" width="11.42578125" style="219"/>
    <col min="10753" max="10753" width="7.7109375" style="219" customWidth="1"/>
    <col min="10754" max="10755" width="10" style="219" customWidth="1"/>
    <col min="10756" max="10756" width="23.28515625" style="219" customWidth="1"/>
    <col min="10757" max="10757" width="15.85546875" style="219" customWidth="1"/>
    <col min="10758" max="10758" width="17.5703125" style="219" customWidth="1"/>
    <col min="10759" max="10759" width="10.42578125" style="219" customWidth="1"/>
    <col min="10760" max="10760" width="7.85546875" style="219" customWidth="1"/>
    <col min="10761" max="10761" width="8.7109375" style="219" customWidth="1"/>
    <col min="10762" max="10762" width="8" style="219" customWidth="1"/>
    <col min="10763" max="10763" width="9.7109375" style="219" customWidth="1"/>
    <col min="10764" max="10764" width="11.5703125" style="219" customWidth="1"/>
    <col min="10765" max="10765" width="13" style="219" customWidth="1"/>
    <col min="10766" max="11008" width="11.42578125" style="219"/>
    <col min="11009" max="11009" width="7.7109375" style="219" customWidth="1"/>
    <col min="11010" max="11011" width="10" style="219" customWidth="1"/>
    <col min="11012" max="11012" width="23.28515625" style="219" customWidth="1"/>
    <col min="11013" max="11013" width="15.85546875" style="219" customWidth="1"/>
    <col min="11014" max="11014" width="17.5703125" style="219" customWidth="1"/>
    <col min="11015" max="11015" width="10.42578125" style="219" customWidth="1"/>
    <col min="11016" max="11016" width="7.85546875" style="219" customWidth="1"/>
    <col min="11017" max="11017" width="8.7109375" style="219" customWidth="1"/>
    <col min="11018" max="11018" width="8" style="219" customWidth="1"/>
    <col min="11019" max="11019" width="9.7109375" style="219" customWidth="1"/>
    <col min="11020" max="11020" width="11.5703125" style="219" customWidth="1"/>
    <col min="11021" max="11021" width="13" style="219" customWidth="1"/>
    <col min="11022" max="11264" width="11.42578125" style="219"/>
    <col min="11265" max="11265" width="7.7109375" style="219" customWidth="1"/>
    <col min="11266" max="11267" width="10" style="219" customWidth="1"/>
    <col min="11268" max="11268" width="23.28515625" style="219" customWidth="1"/>
    <col min="11269" max="11269" width="15.85546875" style="219" customWidth="1"/>
    <col min="11270" max="11270" width="17.5703125" style="219" customWidth="1"/>
    <col min="11271" max="11271" width="10.42578125" style="219" customWidth="1"/>
    <col min="11272" max="11272" width="7.85546875" style="219" customWidth="1"/>
    <col min="11273" max="11273" width="8.7109375" style="219" customWidth="1"/>
    <col min="11274" max="11274" width="8" style="219" customWidth="1"/>
    <col min="11275" max="11275" width="9.7109375" style="219" customWidth="1"/>
    <col min="11276" max="11276" width="11.5703125" style="219" customWidth="1"/>
    <col min="11277" max="11277" width="13" style="219" customWidth="1"/>
    <col min="11278" max="11520" width="11.42578125" style="219"/>
    <col min="11521" max="11521" width="7.7109375" style="219" customWidth="1"/>
    <col min="11522" max="11523" width="10" style="219" customWidth="1"/>
    <col min="11524" max="11524" width="23.28515625" style="219" customWidth="1"/>
    <col min="11525" max="11525" width="15.85546875" style="219" customWidth="1"/>
    <col min="11526" max="11526" width="17.5703125" style="219" customWidth="1"/>
    <col min="11527" max="11527" width="10.42578125" style="219" customWidth="1"/>
    <col min="11528" max="11528" width="7.85546875" style="219" customWidth="1"/>
    <col min="11529" max="11529" width="8.7109375" style="219" customWidth="1"/>
    <col min="11530" max="11530" width="8" style="219" customWidth="1"/>
    <col min="11531" max="11531" width="9.7109375" style="219" customWidth="1"/>
    <col min="11532" max="11532" width="11.5703125" style="219" customWidth="1"/>
    <col min="11533" max="11533" width="13" style="219" customWidth="1"/>
    <col min="11534" max="11776" width="11.42578125" style="219"/>
    <col min="11777" max="11777" width="7.7109375" style="219" customWidth="1"/>
    <col min="11778" max="11779" width="10" style="219" customWidth="1"/>
    <col min="11780" max="11780" width="23.28515625" style="219" customWidth="1"/>
    <col min="11781" max="11781" width="15.85546875" style="219" customWidth="1"/>
    <col min="11782" max="11782" width="17.5703125" style="219" customWidth="1"/>
    <col min="11783" max="11783" width="10.42578125" style="219" customWidth="1"/>
    <col min="11784" max="11784" width="7.85546875" style="219" customWidth="1"/>
    <col min="11785" max="11785" width="8.7109375" style="219" customWidth="1"/>
    <col min="11786" max="11786" width="8" style="219" customWidth="1"/>
    <col min="11787" max="11787" width="9.7109375" style="219" customWidth="1"/>
    <col min="11788" max="11788" width="11.5703125" style="219" customWidth="1"/>
    <col min="11789" max="11789" width="13" style="219" customWidth="1"/>
    <col min="11790" max="12032" width="11.42578125" style="219"/>
    <col min="12033" max="12033" width="7.7109375" style="219" customWidth="1"/>
    <col min="12034" max="12035" width="10" style="219" customWidth="1"/>
    <col min="12036" max="12036" width="23.28515625" style="219" customWidth="1"/>
    <col min="12037" max="12037" width="15.85546875" style="219" customWidth="1"/>
    <col min="12038" max="12038" width="17.5703125" style="219" customWidth="1"/>
    <col min="12039" max="12039" width="10.42578125" style="219" customWidth="1"/>
    <col min="12040" max="12040" width="7.85546875" style="219" customWidth="1"/>
    <col min="12041" max="12041" width="8.7109375" style="219" customWidth="1"/>
    <col min="12042" max="12042" width="8" style="219" customWidth="1"/>
    <col min="12043" max="12043" width="9.7109375" style="219" customWidth="1"/>
    <col min="12044" max="12044" width="11.5703125" style="219" customWidth="1"/>
    <col min="12045" max="12045" width="13" style="219" customWidth="1"/>
    <col min="12046" max="12288" width="11.42578125" style="219"/>
    <col min="12289" max="12289" width="7.7109375" style="219" customWidth="1"/>
    <col min="12290" max="12291" width="10" style="219" customWidth="1"/>
    <col min="12292" max="12292" width="23.28515625" style="219" customWidth="1"/>
    <col min="12293" max="12293" width="15.85546875" style="219" customWidth="1"/>
    <col min="12294" max="12294" width="17.5703125" style="219" customWidth="1"/>
    <col min="12295" max="12295" width="10.42578125" style="219" customWidth="1"/>
    <col min="12296" max="12296" width="7.85546875" style="219" customWidth="1"/>
    <col min="12297" max="12297" width="8.7109375" style="219" customWidth="1"/>
    <col min="12298" max="12298" width="8" style="219" customWidth="1"/>
    <col min="12299" max="12299" width="9.7109375" style="219" customWidth="1"/>
    <col min="12300" max="12300" width="11.5703125" style="219" customWidth="1"/>
    <col min="12301" max="12301" width="13" style="219" customWidth="1"/>
    <col min="12302" max="12544" width="11.42578125" style="219"/>
    <col min="12545" max="12545" width="7.7109375" style="219" customWidth="1"/>
    <col min="12546" max="12547" width="10" style="219" customWidth="1"/>
    <col min="12548" max="12548" width="23.28515625" style="219" customWidth="1"/>
    <col min="12549" max="12549" width="15.85546875" style="219" customWidth="1"/>
    <col min="12550" max="12550" width="17.5703125" style="219" customWidth="1"/>
    <col min="12551" max="12551" width="10.42578125" style="219" customWidth="1"/>
    <col min="12552" max="12552" width="7.85546875" style="219" customWidth="1"/>
    <col min="12553" max="12553" width="8.7109375" style="219" customWidth="1"/>
    <col min="12554" max="12554" width="8" style="219" customWidth="1"/>
    <col min="12555" max="12555" width="9.7109375" style="219" customWidth="1"/>
    <col min="12556" max="12556" width="11.5703125" style="219" customWidth="1"/>
    <col min="12557" max="12557" width="13" style="219" customWidth="1"/>
    <col min="12558" max="12800" width="11.42578125" style="219"/>
    <col min="12801" max="12801" width="7.7109375" style="219" customWidth="1"/>
    <col min="12802" max="12803" width="10" style="219" customWidth="1"/>
    <col min="12804" max="12804" width="23.28515625" style="219" customWidth="1"/>
    <col min="12805" max="12805" width="15.85546875" style="219" customWidth="1"/>
    <col min="12806" max="12806" width="17.5703125" style="219" customWidth="1"/>
    <col min="12807" max="12807" width="10.42578125" style="219" customWidth="1"/>
    <col min="12808" max="12808" width="7.85546875" style="219" customWidth="1"/>
    <col min="12809" max="12809" width="8.7109375" style="219" customWidth="1"/>
    <col min="12810" max="12810" width="8" style="219" customWidth="1"/>
    <col min="12811" max="12811" width="9.7109375" style="219" customWidth="1"/>
    <col min="12812" max="12812" width="11.5703125" style="219" customWidth="1"/>
    <col min="12813" max="12813" width="13" style="219" customWidth="1"/>
    <col min="12814" max="13056" width="11.42578125" style="219"/>
    <col min="13057" max="13057" width="7.7109375" style="219" customWidth="1"/>
    <col min="13058" max="13059" width="10" style="219" customWidth="1"/>
    <col min="13060" max="13060" width="23.28515625" style="219" customWidth="1"/>
    <col min="13061" max="13061" width="15.85546875" style="219" customWidth="1"/>
    <col min="13062" max="13062" width="17.5703125" style="219" customWidth="1"/>
    <col min="13063" max="13063" width="10.42578125" style="219" customWidth="1"/>
    <col min="13064" max="13064" width="7.85546875" style="219" customWidth="1"/>
    <col min="13065" max="13065" width="8.7109375" style="219" customWidth="1"/>
    <col min="13066" max="13066" width="8" style="219" customWidth="1"/>
    <col min="13067" max="13067" width="9.7109375" style="219" customWidth="1"/>
    <col min="13068" max="13068" width="11.5703125" style="219" customWidth="1"/>
    <col min="13069" max="13069" width="13" style="219" customWidth="1"/>
    <col min="13070" max="13312" width="11.42578125" style="219"/>
    <col min="13313" max="13313" width="7.7109375" style="219" customWidth="1"/>
    <col min="13314" max="13315" width="10" style="219" customWidth="1"/>
    <col min="13316" max="13316" width="23.28515625" style="219" customWidth="1"/>
    <col min="13317" max="13317" width="15.85546875" style="219" customWidth="1"/>
    <col min="13318" max="13318" width="17.5703125" style="219" customWidth="1"/>
    <col min="13319" max="13319" width="10.42578125" style="219" customWidth="1"/>
    <col min="13320" max="13320" width="7.85546875" style="219" customWidth="1"/>
    <col min="13321" max="13321" width="8.7109375" style="219" customWidth="1"/>
    <col min="13322" max="13322" width="8" style="219" customWidth="1"/>
    <col min="13323" max="13323" width="9.7109375" style="219" customWidth="1"/>
    <col min="13324" max="13324" width="11.5703125" style="219" customWidth="1"/>
    <col min="13325" max="13325" width="13" style="219" customWidth="1"/>
    <col min="13326" max="13568" width="11.42578125" style="219"/>
    <col min="13569" max="13569" width="7.7109375" style="219" customWidth="1"/>
    <col min="13570" max="13571" width="10" style="219" customWidth="1"/>
    <col min="13572" max="13572" width="23.28515625" style="219" customWidth="1"/>
    <col min="13573" max="13573" width="15.85546875" style="219" customWidth="1"/>
    <col min="13574" max="13574" width="17.5703125" style="219" customWidth="1"/>
    <col min="13575" max="13575" width="10.42578125" style="219" customWidth="1"/>
    <col min="13576" max="13576" width="7.85546875" style="219" customWidth="1"/>
    <col min="13577" max="13577" width="8.7109375" style="219" customWidth="1"/>
    <col min="13578" max="13578" width="8" style="219" customWidth="1"/>
    <col min="13579" max="13579" width="9.7109375" style="219" customWidth="1"/>
    <col min="13580" max="13580" width="11.5703125" style="219" customWidth="1"/>
    <col min="13581" max="13581" width="13" style="219" customWidth="1"/>
    <col min="13582" max="13824" width="11.42578125" style="219"/>
    <col min="13825" max="13825" width="7.7109375" style="219" customWidth="1"/>
    <col min="13826" max="13827" width="10" style="219" customWidth="1"/>
    <col min="13828" max="13828" width="23.28515625" style="219" customWidth="1"/>
    <col min="13829" max="13829" width="15.85546875" style="219" customWidth="1"/>
    <col min="13830" max="13830" width="17.5703125" style="219" customWidth="1"/>
    <col min="13831" max="13831" width="10.42578125" style="219" customWidth="1"/>
    <col min="13832" max="13832" width="7.85546875" style="219" customWidth="1"/>
    <col min="13833" max="13833" width="8.7109375" style="219" customWidth="1"/>
    <col min="13834" max="13834" width="8" style="219" customWidth="1"/>
    <col min="13835" max="13835" width="9.7109375" style="219" customWidth="1"/>
    <col min="13836" max="13836" width="11.5703125" style="219" customWidth="1"/>
    <col min="13837" max="13837" width="13" style="219" customWidth="1"/>
    <col min="13838" max="14080" width="11.42578125" style="219"/>
    <col min="14081" max="14081" width="7.7109375" style="219" customWidth="1"/>
    <col min="14082" max="14083" width="10" style="219" customWidth="1"/>
    <col min="14084" max="14084" width="23.28515625" style="219" customWidth="1"/>
    <col min="14085" max="14085" width="15.85546875" style="219" customWidth="1"/>
    <col min="14086" max="14086" width="17.5703125" style="219" customWidth="1"/>
    <col min="14087" max="14087" width="10.42578125" style="219" customWidth="1"/>
    <col min="14088" max="14088" width="7.85546875" style="219" customWidth="1"/>
    <col min="14089" max="14089" width="8.7109375" style="219" customWidth="1"/>
    <col min="14090" max="14090" width="8" style="219" customWidth="1"/>
    <col min="14091" max="14091" width="9.7109375" style="219" customWidth="1"/>
    <col min="14092" max="14092" width="11.5703125" style="219" customWidth="1"/>
    <col min="14093" max="14093" width="13" style="219" customWidth="1"/>
    <col min="14094" max="14336" width="11.42578125" style="219"/>
    <col min="14337" max="14337" width="7.7109375" style="219" customWidth="1"/>
    <col min="14338" max="14339" width="10" style="219" customWidth="1"/>
    <col min="14340" max="14340" width="23.28515625" style="219" customWidth="1"/>
    <col min="14341" max="14341" width="15.85546875" style="219" customWidth="1"/>
    <col min="14342" max="14342" width="17.5703125" style="219" customWidth="1"/>
    <col min="14343" max="14343" width="10.42578125" style="219" customWidth="1"/>
    <col min="14344" max="14344" width="7.85546875" style="219" customWidth="1"/>
    <col min="14345" max="14345" width="8.7109375" style="219" customWidth="1"/>
    <col min="14346" max="14346" width="8" style="219" customWidth="1"/>
    <col min="14347" max="14347" width="9.7109375" style="219" customWidth="1"/>
    <col min="14348" max="14348" width="11.5703125" style="219" customWidth="1"/>
    <col min="14349" max="14349" width="13" style="219" customWidth="1"/>
    <col min="14350" max="14592" width="11.42578125" style="219"/>
    <col min="14593" max="14593" width="7.7109375" style="219" customWidth="1"/>
    <col min="14594" max="14595" width="10" style="219" customWidth="1"/>
    <col min="14596" max="14596" width="23.28515625" style="219" customWidth="1"/>
    <col min="14597" max="14597" width="15.85546875" style="219" customWidth="1"/>
    <col min="14598" max="14598" width="17.5703125" style="219" customWidth="1"/>
    <col min="14599" max="14599" width="10.42578125" style="219" customWidth="1"/>
    <col min="14600" max="14600" width="7.85546875" style="219" customWidth="1"/>
    <col min="14601" max="14601" width="8.7109375" style="219" customWidth="1"/>
    <col min="14602" max="14602" width="8" style="219" customWidth="1"/>
    <col min="14603" max="14603" width="9.7109375" style="219" customWidth="1"/>
    <col min="14604" max="14604" width="11.5703125" style="219" customWidth="1"/>
    <col min="14605" max="14605" width="13" style="219" customWidth="1"/>
    <col min="14606" max="14848" width="11.42578125" style="219"/>
    <col min="14849" max="14849" width="7.7109375" style="219" customWidth="1"/>
    <col min="14850" max="14851" width="10" style="219" customWidth="1"/>
    <col min="14852" max="14852" width="23.28515625" style="219" customWidth="1"/>
    <col min="14853" max="14853" width="15.85546875" style="219" customWidth="1"/>
    <col min="14854" max="14854" width="17.5703125" style="219" customWidth="1"/>
    <col min="14855" max="14855" width="10.42578125" style="219" customWidth="1"/>
    <col min="14856" max="14856" width="7.85546875" style="219" customWidth="1"/>
    <col min="14857" max="14857" width="8.7109375" style="219" customWidth="1"/>
    <col min="14858" max="14858" width="8" style="219" customWidth="1"/>
    <col min="14859" max="14859" width="9.7109375" style="219" customWidth="1"/>
    <col min="14860" max="14860" width="11.5703125" style="219" customWidth="1"/>
    <col min="14861" max="14861" width="13" style="219" customWidth="1"/>
    <col min="14862" max="15104" width="11.42578125" style="219"/>
    <col min="15105" max="15105" width="7.7109375" style="219" customWidth="1"/>
    <col min="15106" max="15107" width="10" style="219" customWidth="1"/>
    <col min="15108" max="15108" width="23.28515625" style="219" customWidth="1"/>
    <col min="15109" max="15109" width="15.85546875" style="219" customWidth="1"/>
    <col min="15110" max="15110" width="17.5703125" style="219" customWidth="1"/>
    <col min="15111" max="15111" width="10.42578125" style="219" customWidth="1"/>
    <col min="15112" max="15112" width="7.85546875" style="219" customWidth="1"/>
    <col min="15113" max="15113" width="8.7109375" style="219" customWidth="1"/>
    <col min="15114" max="15114" width="8" style="219" customWidth="1"/>
    <col min="15115" max="15115" width="9.7109375" style="219" customWidth="1"/>
    <col min="15116" max="15116" width="11.5703125" style="219" customWidth="1"/>
    <col min="15117" max="15117" width="13" style="219" customWidth="1"/>
    <col min="15118" max="15360" width="11.42578125" style="219"/>
    <col min="15361" max="15361" width="7.7109375" style="219" customWidth="1"/>
    <col min="15362" max="15363" width="10" style="219" customWidth="1"/>
    <col min="15364" max="15364" width="23.28515625" style="219" customWidth="1"/>
    <col min="15365" max="15365" width="15.85546875" style="219" customWidth="1"/>
    <col min="15366" max="15366" width="17.5703125" style="219" customWidth="1"/>
    <col min="15367" max="15367" width="10.42578125" style="219" customWidth="1"/>
    <col min="15368" max="15368" width="7.85546875" style="219" customWidth="1"/>
    <col min="15369" max="15369" width="8.7109375" style="219" customWidth="1"/>
    <col min="15370" max="15370" width="8" style="219" customWidth="1"/>
    <col min="15371" max="15371" width="9.7109375" style="219" customWidth="1"/>
    <col min="15372" max="15372" width="11.5703125" style="219" customWidth="1"/>
    <col min="15373" max="15373" width="13" style="219" customWidth="1"/>
    <col min="15374" max="15616" width="11.42578125" style="219"/>
    <col min="15617" max="15617" width="7.7109375" style="219" customWidth="1"/>
    <col min="15618" max="15619" width="10" style="219" customWidth="1"/>
    <col min="15620" max="15620" width="23.28515625" style="219" customWidth="1"/>
    <col min="15621" max="15621" width="15.85546875" style="219" customWidth="1"/>
    <col min="15622" max="15622" width="17.5703125" style="219" customWidth="1"/>
    <col min="15623" max="15623" width="10.42578125" style="219" customWidth="1"/>
    <col min="15624" max="15624" width="7.85546875" style="219" customWidth="1"/>
    <col min="15625" max="15625" width="8.7109375" style="219" customWidth="1"/>
    <col min="15626" max="15626" width="8" style="219" customWidth="1"/>
    <col min="15627" max="15627" width="9.7109375" style="219" customWidth="1"/>
    <col min="15628" max="15628" width="11.5703125" style="219" customWidth="1"/>
    <col min="15629" max="15629" width="13" style="219" customWidth="1"/>
    <col min="15630" max="15872" width="11.42578125" style="219"/>
    <col min="15873" max="15873" width="7.7109375" style="219" customWidth="1"/>
    <col min="15874" max="15875" width="10" style="219" customWidth="1"/>
    <col min="15876" max="15876" width="23.28515625" style="219" customWidth="1"/>
    <col min="15877" max="15877" width="15.85546875" style="219" customWidth="1"/>
    <col min="15878" max="15878" width="17.5703125" style="219" customWidth="1"/>
    <col min="15879" max="15879" width="10.42578125" style="219" customWidth="1"/>
    <col min="15880" max="15880" width="7.85546875" style="219" customWidth="1"/>
    <col min="15881" max="15881" width="8.7109375" style="219" customWidth="1"/>
    <col min="15882" max="15882" width="8" style="219" customWidth="1"/>
    <col min="15883" max="15883" width="9.7109375" style="219" customWidth="1"/>
    <col min="15884" max="15884" width="11.5703125" style="219" customWidth="1"/>
    <col min="15885" max="15885" width="13" style="219" customWidth="1"/>
    <col min="15886" max="16128" width="11.42578125" style="219"/>
    <col min="16129" max="16129" width="7.7109375" style="219" customWidth="1"/>
    <col min="16130" max="16131" width="10" style="219" customWidth="1"/>
    <col min="16132" max="16132" width="23.28515625" style="219" customWidth="1"/>
    <col min="16133" max="16133" width="15.85546875" style="219" customWidth="1"/>
    <col min="16134" max="16134" width="17.5703125" style="219" customWidth="1"/>
    <col min="16135" max="16135" width="10.42578125" style="219" customWidth="1"/>
    <col min="16136" max="16136" width="7.85546875" style="219" customWidth="1"/>
    <col min="16137" max="16137" width="8.7109375" style="219" customWidth="1"/>
    <col min="16138" max="16138" width="8" style="219" customWidth="1"/>
    <col min="16139" max="16139" width="9.7109375" style="219" customWidth="1"/>
    <col min="16140" max="16140" width="11.5703125" style="219" customWidth="1"/>
    <col min="16141" max="16141" width="13" style="219" customWidth="1"/>
    <col min="16142" max="16384" width="11.42578125" style="219"/>
  </cols>
  <sheetData>
    <row r="1" spans="1:27" ht="15.75" x14ac:dyDescent="0.2">
      <c r="A1" s="215"/>
      <c r="B1" s="216"/>
      <c r="C1" s="217"/>
      <c r="D1" s="217"/>
      <c r="E1" s="217"/>
      <c r="F1" s="218"/>
    </row>
    <row r="2" spans="1:27" ht="15.75" x14ac:dyDescent="0.2">
      <c r="A2" s="215"/>
      <c r="B2" s="216"/>
      <c r="C2" s="217"/>
      <c r="D2" s="217"/>
      <c r="E2" s="217"/>
      <c r="F2" s="218"/>
    </row>
    <row r="3" spans="1:27" ht="15.75" x14ac:dyDescent="0.2">
      <c r="A3" s="215"/>
      <c r="B3" s="216"/>
      <c r="C3" s="217"/>
      <c r="D3" s="217"/>
      <c r="E3" s="217"/>
      <c r="F3" s="218"/>
    </row>
    <row r="4" spans="1:27" x14ac:dyDescent="0.2">
      <c r="B4" s="220"/>
      <c r="F4" s="218"/>
    </row>
    <row r="5" spans="1:27" ht="13.5" thickBot="1" x14ac:dyDescent="0.25">
      <c r="B5" s="220"/>
      <c r="F5" s="218"/>
    </row>
    <row r="6" spans="1:27" ht="13.5" customHeight="1" thickBot="1" x14ac:dyDescent="0.25">
      <c r="A6" s="1528" t="s">
        <v>230</v>
      </c>
      <c r="B6" s="1529"/>
      <c r="C6" s="1529"/>
      <c r="D6" s="1529"/>
      <c r="E6" s="1529"/>
      <c r="F6" s="1529"/>
      <c r="G6" s="1529"/>
      <c r="H6" s="1529"/>
      <c r="I6" s="1529"/>
      <c r="J6" s="1529"/>
      <c r="K6" s="1529"/>
      <c r="L6" s="1529"/>
      <c r="M6" s="1530"/>
    </row>
    <row r="7" spans="1:27" ht="13.5" customHeight="1" x14ac:dyDescent="0.2"/>
    <row r="8" spans="1:27" ht="13.5" customHeight="1" thickBot="1" x14ac:dyDescent="0.25">
      <c r="A8" s="221"/>
      <c r="B8" s="221"/>
      <c r="C8" s="221"/>
      <c r="D8" s="221"/>
      <c r="E8" s="221"/>
      <c r="F8" s="221"/>
      <c r="G8" s="221"/>
      <c r="H8" s="221"/>
      <c r="I8" s="221"/>
      <c r="J8" s="221"/>
      <c r="K8" s="221"/>
      <c r="L8" s="221"/>
      <c r="M8" s="221"/>
    </row>
    <row r="9" spans="1:27" x14ac:dyDescent="0.2">
      <c r="A9" s="222" t="s">
        <v>74</v>
      </c>
      <c r="B9" s="388" t="str">
        <f>'IDENTIFICACIÓN DEL PROYECTO'!$D$27</f>
        <v>COLEGAS - CONFEDERACIÓN LGTB ESPAÑOLA</v>
      </c>
      <c r="C9" s="224"/>
      <c r="D9" s="224"/>
      <c r="E9" s="224"/>
      <c r="F9" s="223"/>
      <c r="G9" s="223"/>
      <c r="H9" s="1586" t="s">
        <v>195</v>
      </c>
      <c r="I9" s="1587"/>
      <c r="J9" s="532" t="str">
        <f>'IDENTIFICACIÓN DEL PROYECTO'!$D$10</f>
        <v>3 de junio de 2015</v>
      </c>
      <c r="K9" s="224"/>
      <c r="L9" s="223" t="s">
        <v>702</v>
      </c>
      <c r="M9" s="535" t="str">
        <f>'IDENTIFICACIÓN DEL PROYECTO'!$D$9</f>
        <v>133/2015</v>
      </c>
    </row>
    <row r="10" spans="1:27" x14ac:dyDescent="0.2">
      <c r="A10" s="226" t="s">
        <v>75</v>
      </c>
      <c r="B10" s="389" t="str">
        <f>'IDENTIFICACIÓN DEL PROYECTO'!$D$11</f>
        <v>ACOGE LGTB 2016</v>
      </c>
      <c r="C10" s="228"/>
      <c r="D10" s="228"/>
      <c r="E10" s="228"/>
      <c r="F10" s="227"/>
      <c r="G10" s="227"/>
      <c r="H10" s="1588" t="s">
        <v>196</v>
      </c>
      <c r="I10" s="1589"/>
      <c r="J10" s="230" t="s">
        <v>251</v>
      </c>
      <c r="K10" s="252"/>
      <c r="L10" s="228"/>
      <c r="M10" s="231"/>
    </row>
    <row r="11" spans="1:27" ht="13.5" thickBot="1" x14ac:dyDescent="0.25">
      <c r="A11" s="232" t="s">
        <v>197</v>
      </c>
      <c r="B11" s="233"/>
      <c r="C11" s="234"/>
      <c r="D11" s="524" t="str">
        <f>'IDENTIFICACIÓN DEL PROYECTO'!D14:H14</f>
        <v>Madrid, Málaga; Almería; Toledo &amp; Madrid</v>
      </c>
      <c r="E11" s="234"/>
      <c r="F11" s="233"/>
      <c r="G11" s="233"/>
      <c r="H11" s="1590" t="s">
        <v>198</v>
      </c>
      <c r="I11" s="1591"/>
      <c r="J11" s="236">
        <v>2016</v>
      </c>
      <c r="K11" s="234"/>
      <c r="L11" s="234"/>
      <c r="M11" s="237"/>
      <c r="U11" s="252"/>
      <c r="V11" s="252"/>
      <c r="W11" s="252"/>
      <c r="X11" s="252"/>
      <c r="Y11" s="252"/>
    </row>
    <row r="12" spans="1:27" ht="13.5" thickBot="1" x14ac:dyDescent="0.25">
      <c r="M12" s="435">
        <f>M34</f>
        <v>0</v>
      </c>
      <c r="N12" s="218"/>
      <c r="P12" s="218"/>
      <c r="R12" s="218"/>
      <c r="T12" s="218"/>
      <c r="U12" s="620">
        <f>U34</f>
        <v>0</v>
      </c>
      <c r="V12" s="621">
        <f>V34</f>
        <v>0</v>
      </c>
      <c r="W12" s="622">
        <f>W34</f>
        <v>0</v>
      </c>
      <c r="X12" s="361"/>
      <c r="Y12" s="620">
        <f>Y34</f>
        <v>0</v>
      </c>
      <c r="Z12" s="622">
        <f>Z34</f>
        <v>0</v>
      </c>
    </row>
    <row r="13" spans="1:27" ht="25.5" customHeight="1" thickBot="1" x14ac:dyDescent="0.25">
      <c r="A13" s="1592" t="s">
        <v>199</v>
      </c>
      <c r="B13" s="1595" t="s">
        <v>210</v>
      </c>
      <c r="C13" s="1537" t="s">
        <v>211</v>
      </c>
      <c r="D13" s="1534" t="s">
        <v>212</v>
      </c>
      <c r="E13" s="1534" t="s">
        <v>213</v>
      </c>
      <c r="F13" s="1549" t="s">
        <v>217</v>
      </c>
      <c r="G13" s="1531" t="s">
        <v>220</v>
      </c>
      <c r="H13" s="1537"/>
      <c r="I13" s="1598"/>
      <c r="J13" s="1531" t="s">
        <v>221</v>
      </c>
      <c r="K13" s="1598"/>
      <c r="L13" s="1523" t="s">
        <v>206</v>
      </c>
      <c r="M13" s="1523" t="s">
        <v>207</v>
      </c>
      <c r="N13" s="1608" t="s">
        <v>253</v>
      </c>
      <c r="O13" s="1609"/>
      <c r="P13" s="1609"/>
      <c r="Q13" s="1609"/>
      <c r="R13" s="1609"/>
      <c r="S13" s="1609"/>
      <c r="T13" s="1609"/>
      <c r="U13" s="1562" t="s">
        <v>753</v>
      </c>
      <c r="V13" s="1563"/>
      <c r="W13" s="1564"/>
      <c r="X13" s="367" t="s">
        <v>247</v>
      </c>
      <c r="Y13" s="1519" t="s">
        <v>248</v>
      </c>
      <c r="Z13" s="1519"/>
      <c r="AA13" s="641" t="s">
        <v>247</v>
      </c>
    </row>
    <row r="14" spans="1:27" ht="25.5" customHeight="1" thickBot="1" x14ac:dyDescent="0.25">
      <c r="A14" s="1593"/>
      <c r="B14" s="1596"/>
      <c r="C14" s="1538"/>
      <c r="D14" s="1535"/>
      <c r="E14" s="1535"/>
      <c r="F14" s="1550"/>
      <c r="G14" s="1600" t="s">
        <v>222</v>
      </c>
      <c r="H14" s="1602" t="s">
        <v>223</v>
      </c>
      <c r="I14" s="1604" t="s">
        <v>224</v>
      </c>
      <c r="J14" s="1600" t="s">
        <v>225</v>
      </c>
      <c r="K14" s="1604" t="s">
        <v>226</v>
      </c>
      <c r="L14" s="1524"/>
      <c r="M14" s="1524"/>
      <c r="N14" s="1610" t="s">
        <v>254</v>
      </c>
      <c r="O14" s="1611"/>
      <c r="P14" s="1611"/>
      <c r="Q14" s="1612" t="s">
        <v>265</v>
      </c>
      <c r="R14" s="1612"/>
      <c r="S14" s="1611" t="s">
        <v>255</v>
      </c>
      <c r="T14" s="1614" t="s">
        <v>256</v>
      </c>
      <c r="U14" s="1606" t="s">
        <v>245</v>
      </c>
      <c r="V14" s="1574" t="s">
        <v>249</v>
      </c>
      <c r="W14" s="1574" t="s">
        <v>250</v>
      </c>
      <c r="X14" s="588"/>
      <c r="Y14" s="1599" t="s">
        <v>51</v>
      </c>
      <c r="Z14" s="1599" t="s">
        <v>264</v>
      </c>
      <c r="AA14" s="588"/>
    </row>
    <row r="15" spans="1:27" ht="39" thickBot="1" x14ac:dyDescent="0.25">
      <c r="A15" s="1594"/>
      <c r="B15" s="1597"/>
      <c r="C15" s="1539"/>
      <c r="D15" s="1536"/>
      <c r="E15" s="1536"/>
      <c r="F15" s="1551"/>
      <c r="G15" s="1601"/>
      <c r="H15" s="1603"/>
      <c r="I15" s="1605"/>
      <c r="J15" s="1601"/>
      <c r="K15" s="1605"/>
      <c r="L15" s="1525"/>
      <c r="M15" s="1525"/>
      <c r="N15" s="368" t="s">
        <v>257</v>
      </c>
      <c r="O15" s="309" t="s">
        <v>258</v>
      </c>
      <c r="P15" s="309" t="s">
        <v>224</v>
      </c>
      <c r="Q15" s="310" t="s">
        <v>225</v>
      </c>
      <c r="R15" s="309" t="s">
        <v>263</v>
      </c>
      <c r="S15" s="1613"/>
      <c r="T15" s="1615"/>
      <c r="U15" s="1607"/>
      <c r="V15" s="1575"/>
      <c r="W15" s="1575"/>
      <c r="X15" s="589"/>
      <c r="Y15" s="1599"/>
      <c r="Z15" s="1599"/>
      <c r="AA15" s="589"/>
    </row>
    <row r="16" spans="1:27" x14ac:dyDescent="0.2">
      <c r="A16" s="257"/>
      <c r="B16" s="238"/>
      <c r="C16" s="239"/>
      <c r="D16" s="238"/>
      <c r="E16" s="238"/>
      <c r="F16" s="238"/>
      <c r="G16" s="240"/>
      <c r="H16" s="240"/>
      <c r="I16" s="240"/>
      <c r="J16" s="240"/>
      <c r="K16" s="258"/>
      <c r="L16" s="241"/>
      <c r="M16" s="242"/>
      <c r="N16" s="300"/>
      <c r="O16" s="300"/>
      <c r="P16" s="362"/>
      <c r="Q16" s="300"/>
      <c r="R16" s="300"/>
      <c r="S16" s="363"/>
      <c r="T16" s="362"/>
      <c r="U16" s="364"/>
      <c r="V16" s="365"/>
      <c r="W16" s="365"/>
      <c r="X16" s="366"/>
      <c r="Y16" s="306"/>
      <c r="Z16" s="301"/>
      <c r="AA16" s="366"/>
    </row>
    <row r="17" spans="1:27" x14ac:dyDescent="0.2">
      <c r="A17" s="257"/>
      <c r="B17" s="243"/>
      <c r="C17" s="243"/>
      <c r="D17" s="243"/>
      <c r="E17" s="243"/>
      <c r="F17" s="243"/>
      <c r="G17" s="240"/>
      <c r="H17" s="240"/>
      <c r="I17" s="259"/>
      <c r="J17" s="259"/>
      <c r="K17" s="258"/>
      <c r="L17" s="241"/>
      <c r="M17" s="242"/>
      <c r="N17" s="275"/>
      <c r="O17" s="275"/>
      <c r="P17" s="276"/>
      <c r="Q17" s="275"/>
      <c r="R17" s="275"/>
      <c r="S17" s="277"/>
      <c r="T17" s="276"/>
      <c r="U17" s="360"/>
      <c r="V17" s="272"/>
      <c r="W17" s="272"/>
      <c r="X17" s="271"/>
      <c r="Y17" s="306"/>
      <c r="Z17" s="298"/>
      <c r="AA17" s="271"/>
    </row>
    <row r="18" spans="1:27" x14ac:dyDescent="0.2">
      <c r="A18" s="257"/>
      <c r="B18" s="243"/>
      <c r="C18" s="243"/>
      <c r="D18" s="243"/>
      <c r="E18" s="243"/>
      <c r="F18" s="243"/>
      <c r="G18" s="240"/>
      <c r="H18" s="240"/>
      <c r="I18" s="259"/>
      <c r="J18" s="259"/>
      <c r="K18" s="258"/>
      <c r="L18" s="241"/>
      <c r="M18" s="242"/>
      <c r="N18" s="275"/>
      <c r="O18" s="275"/>
      <c r="P18" s="276"/>
      <c r="Q18" s="275"/>
      <c r="R18" s="275"/>
      <c r="S18" s="277"/>
      <c r="T18" s="276"/>
      <c r="U18" s="360"/>
      <c r="V18" s="272"/>
      <c r="W18" s="272"/>
      <c r="X18" s="271"/>
      <c r="Y18" s="306"/>
      <c r="Z18" s="298"/>
      <c r="AA18" s="271"/>
    </row>
    <row r="19" spans="1:27" x14ac:dyDescent="0.2">
      <c r="A19" s="257"/>
      <c r="B19" s="243"/>
      <c r="C19" s="243"/>
      <c r="D19" s="243"/>
      <c r="E19" s="243"/>
      <c r="F19" s="243"/>
      <c r="G19" s="240"/>
      <c r="H19" s="240"/>
      <c r="I19" s="259"/>
      <c r="J19" s="259"/>
      <c r="K19" s="258"/>
      <c r="L19" s="241"/>
      <c r="M19" s="242"/>
      <c r="N19" s="275"/>
      <c r="O19" s="275"/>
      <c r="P19" s="276"/>
      <c r="Q19" s="275"/>
      <c r="R19" s="275"/>
      <c r="S19" s="277"/>
      <c r="T19" s="276"/>
      <c r="U19" s="360"/>
      <c r="V19" s="272"/>
      <c r="W19" s="272"/>
      <c r="X19" s="271"/>
      <c r="Y19" s="306"/>
      <c r="Z19" s="298"/>
      <c r="AA19" s="271"/>
    </row>
    <row r="20" spans="1:27" x14ac:dyDescent="0.2">
      <c r="A20" s="257"/>
      <c r="B20" s="243"/>
      <c r="C20" s="243"/>
      <c r="D20" s="243"/>
      <c r="E20" s="243"/>
      <c r="F20" s="243"/>
      <c r="G20" s="240"/>
      <c r="H20" s="240"/>
      <c r="I20" s="259"/>
      <c r="J20" s="259"/>
      <c r="K20" s="258"/>
      <c r="L20" s="241"/>
      <c r="M20" s="242"/>
      <c r="N20" s="275"/>
      <c r="O20" s="275"/>
      <c r="P20" s="276"/>
      <c r="Q20" s="275"/>
      <c r="R20" s="275"/>
      <c r="S20" s="277"/>
      <c r="T20" s="276"/>
      <c r="U20" s="360"/>
      <c r="V20" s="272"/>
      <c r="W20" s="272"/>
      <c r="X20" s="271"/>
      <c r="Y20" s="306"/>
      <c r="Z20" s="298"/>
      <c r="AA20" s="271"/>
    </row>
    <row r="21" spans="1:27" x14ac:dyDescent="0.2">
      <c r="A21" s="257"/>
      <c r="B21" s="243"/>
      <c r="C21" s="243"/>
      <c r="D21" s="243"/>
      <c r="E21" s="243"/>
      <c r="F21" s="243"/>
      <c r="G21" s="240"/>
      <c r="H21" s="240"/>
      <c r="I21" s="259"/>
      <c r="J21" s="259"/>
      <c r="K21" s="258"/>
      <c r="L21" s="241"/>
      <c r="M21" s="242"/>
      <c r="N21" s="275"/>
      <c r="O21" s="275"/>
      <c r="P21" s="276"/>
      <c r="Q21" s="275"/>
      <c r="R21" s="275"/>
      <c r="S21" s="277"/>
      <c r="T21" s="276"/>
      <c r="U21" s="360"/>
      <c r="V21" s="272"/>
      <c r="W21" s="272"/>
      <c r="X21" s="269"/>
      <c r="Y21" s="306"/>
      <c r="Z21" s="298"/>
      <c r="AA21" s="269"/>
    </row>
    <row r="22" spans="1:27" x14ac:dyDescent="0.2">
      <c r="A22" s="257"/>
      <c r="B22" s="243"/>
      <c r="C22" s="243"/>
      <c r="D22" s="243"/>
      <c r="E22" s="243"/>
      <c r="F22" s="243"/>
      <c r="G22" s="240"/>
      <c r="H22" s="240"/>
      <c r="I22" s="259"/>
      <c r="J22" s="259"/>
      <c r="K22" s="258"/>
      <c r="L22" s="241"/>
      <c r="M22" s="242"/>
      <c r="N22" s="275"/>
      <c r="O22" s="275"/>
      <c r="P22" s="276"/>
      <c r="Q22" s="275"/>
      <c r="R22" s="275"/>
      <c r="S22" s="277"/>
      <c r="T22" s="276"/>
      <c r="U22" s="360"/>
      <c r="V22" s="272"/>
      <c r="W22" s="272"/>
      <c r="X22" s="269"/>
      <c r="Y22" s="306"/>
      <c r="Z22" s="298"/>
      <c r="AA22" s="269"/>
    </row>
    <row r="23" spans="1:27" x14ac:dyDescent="0.2">
      <c r="A23" s="257"/>
      <c r="B23" s="243"/>
      <c r="C23" s="243"/>
      <c r="D23" s="243"/>
      <c r="E23" s="243"/>
      <c r="F23" s="243"/>
      <c r="G23" s="240"/>
      <c r="H23" s="240"/>
      <c r="I23" s="259"/>
      <c r="J23" s="259"/>
      <c r="K23" s="258"/>
      <c r="L23" s="241"/>
      <c r="M23" s="242"/>
      <c r="N23" s="275"/>
      <c r="O23" s="275"/>
      <c r="P23" s="276"/>
      <c r="Q23" s="275"/>
      <c r="R23" s="275"/>
      <c r="S23" s="277"/>
      <c r="T23" s="276"/>
      <c r="U23" s="360"/>
      <c r="V23" s="272"/>
      <c r="W23" s="272"/>
      <c r="X23" s="269"/>
      <c r="Y23" s="306"/>
      <c r="Z23" s="298"/>
      <c r="AA23" s="269"/>
    </row>
    <row r="24" spans="1:27" x14ac:dyDescent="0.2">
      <c r="A24" s="257"/>
      <c r="B24" s="243"/>
      <c r="C24" s="243"/>
      <c r="D24" s="243"/>
      <c r="E24" s="243"/>
      <c r="F24" s="243"/>
      <c r="G24" s="240"/>
      <c r="H24" s="240"/>
      <c r="I24" s="259"/>
      <c r="J24" s="259"/>
      <c r="K24" s="258"/>
      <c r="L24" s="241"/>
      <c r="M24" s="242"/>
      <c r="N24" s="275"/>
      <c r="O24" s="275"/>
      <c r="P24" s="276"/>
      <c r="Q24" s="275"/>
      <c r="R24" s="275"/>
      <c r="S24" s="277"/>
      <c r="T24" s="276"/>
      <c r="U24" s="360"/>
      <c r="V24" s="272"/>
      <c r="W24" s="272"/>
      <c r="X24" s="269"/>
      <c r="Y24" s="306"/>
      <c r="Z24" s="298"/>
      <c r="AA24" s="269"/>
    </row>
    <row r="25" spans="1:27" x14ac:dyDescent="0.2">
      <c r="A25" s="257"/>
      <c r="B25" s="243"/>
      <c r="C25" s="243"/>
      <c r="D25" s="243"/>
      <c r="E25" s="243"/>
      <c r="F25" s="243"/>
      <c r="G25" s="240"/>
      <c r="H25" s="240"/>
      <c r="I25" s="259"/>
      <c r="J25" s="259"/>
      <c r="K25" s="258"/>
      <c r="L25" s="241"/>
      <c r="M25" s="242"/>
      <c r="N25" s="275"/>
      <c r="O25" s="275"/>
      <c r="P25" s="276"/>
      <c r="Q25" s="275"/>
      <c r="R25" s="275"/>
      <c r="S25" s="277"/>
      <c r="T25" s="276"/>
      <c r="U25" s="360"/>
      <c r="V25" s="272"/>
      <c r="W25" s="272"/>
      <c r="X25" s="269"/>
      <c r="Y25" s="306"/>
      <c r="Z25" s="298"/>
      <c r="AA25" s="269"/>
    </row>
    <row r="26" spans="1:27" x14ac:dyDescent="0.2">
      <c r="A26" s="257"/>
      <c r="B26" s="243"/>
      <c r="C26" s="243"/>
      <c r="D26" s="243"/>
      <c r="E26" s="243"/>
      <c r="F26" s="243"/>
      <c r="G26" s="240"/>
      <c r="H26" s="240"/>
      <c r="I26" s="259"/>
      <c r="J26" s="259"/>
      <c r="K26" s="258"/>
      <c r="L26" s="241"/>
      <c r="M26" s="242"/>
      <c r="N26" s="275"/>
      <c r="O26" s="275"/>
      <c r="P26" s="276"/>
      <c r="Q26" s="275"/>
      <c r="R26" s="275"/>
      <c r="S26" s="277"/>
      <c r="T26" s="276"/>
      <c r="U26" s="360"/>
      <c r="V26" s="272"/>
      <c r="W26" s="272"/>
      <c r="X26" s="269"/>
      <c r="Y26" s="306"/>
      <c r="Z26" s="298"/>
      <c r="AA26" s="269"/>
    </row>
    <row r="27" spans="1:27" x14ac:dyDescent="0.2">
      <c r="A27" s="257"/>
      <c r="B27" s="243"/>
      <c r="C27" s="243"/>
      <c r="D27" s="243"/>
      <c r="E27" s="243"/>
      <c r="F27" s="243"/>
      <c r="G27" s="240"/>
      <c r="H27" s="240"/>
      <c r="I27" s="259"/>
      <c r="J27" s="259"/>
      <c r="K27" s="258"/>
      <c r="L27" s="241"/>
      <c r="M27" s="242"/>
      <c r="N27" s="275"/>
      <c r="O27" s="275"/>
      <c r="P27" s="276"/>
      <c r="Q27" s="275"/>
      <c r="R27" s="275"/>
      <c r="S27" s="277"/>
      <c r="T27" s="276"/>
      <c r="U27" s="360"/>
      <c r="V27" s="272"/>
      <c r="W27" s="272"/>
      <c r="X27" s="269"/>
      <c r="Y27" s="306"/>
      <c r="Z27" s="298"/>
      <c r="AA27" s="269"/>
    </row>
    <row r="28" spans="1:27" x14ac:dyDescent="0.2">
      <c r="A28" s="257"/>
      <c r="B28" s="243"/>
      <c r="C28" s="243"/>
      <c r="D28" s="243"/>
      <c r="E28" s="243"/>
      <c r="F28" s="243"/>
      <c r="G28" s="240"/>
      <c r="H28" s="240"/>
      <c r="I28" s="259"/>
      <c r="J28" s="259"/>
      <c r="K28" s="258"/>
      <c r="L28" s="241"/>
      <c r="M28" s="242"/>
      <c r="N28" s="275"/>
      <c r="O28" s="275"/>
      <c r="P28" s="276"/>
      <c r="Q28" s="275"/>
      <c r="R28" s="275"/>
      <c r="S28" s="277"/>
      <c r="T28" s="276"/>
      <c r="U28" s="360"/>
      <c r="V28" s="272"/>
      <c r="W28" s="272"/>
      <c r="X28" s="269"/>
      <c r="Y28" s="306"/>
      <c r="Z28" s="298"/>
      <c r="AA28" s="269"/>
    </row>
    <row r="29" spans="1:27" x14ac:dyDescent="0.2">
      <c r="A29" s="257"/>
      <c r="B29" s="243"/>
      <c r="C29" s="243"/>
      <c r="D29" s="243"/>
      <c r="E29" s="243"/>
      <c r="F29" s="243"/>
      <c r="G29" s="240"/>
      <c r="H29" s="240"/>
      <c r="I29" s="259"/>
      <c r="J29" s="259"/>
      <c r="K29" s="258"/>
      <c r="L29" s="241"/>
      <c r="M29" s="242"/>
      <c r="N29" s="275"/>
      <c r="O29" s="275"/>
      <c r="P29" s="276"/>
      <c r="Q29" s="275"/>
      <c r="R29" s="275"/>
      <c r="S29" s="277"/>
      <c r="T29" s="276"/>
      <c r="U29" s="360"/>
      <c r="V29" s="272"/>
      <c r="W29" s="272"/>
      <c r="X29" s="271"/>
      <c r="Y29" s="306"/>
      <c r="Z29" s="298"/>
      <c r="AA29" s="271"/>
    </row>
    <row r="30" spans="1:27" x14ac:dyDescent="0.2">
      <c r="A30" s="257"/>
      <c r="B30" s="243"/>
      <c r="C30" s="243"/>
      <c r="D30" s="243"/>
      <c r="E30" s="243"/>
      <c r="F30" s="243"/>
      <c r="G30" s="240"/>
      <c r="H30" s="240"/>
      <c r="I30" s="259"/>
      <c r="J30" s="259"/>
      <c r="K30" s="258"/>
      <c r="L30" s="241"/>
      <c r="M30" s="242"/>
      <c r="N30" s="275"/>
      <c r="O30" s="275"/>
      <c r="P30" s="276"/>
      <c r="Q30" s="275"/>
      <c r="R30" s="275"/>
      <c r="S30" s="277"/>
      <c r="T30" s="276"/>
      <c r="U30" s="360"/>
      <c r="V30" s="272"/>
      <c r="W30" s="272"/>
      <c r="X30" s="271"/>
      <c r="Y30" s="306"/>
      <c r="Z30" s="298"/>
      <c r="AA30" s="271"/>
    </row>
    <row r="31" spans="1:27" x14ac:dyDescent="0.2">
      <c r="A31" s="257"/>
      <c r="B31" s="243"/>
      <c r="C31" s="243"/>
      <c r="D31" s="243"/>
      <c r="E31" s="243"/>
      <c r="F31" s="243"/>
      <c r="G31" s="240"/>
      <c r="H31" s="240"/>
      <c r="I31" s="259"/>
      <c r="J31" s="259"/>
      <c r="K31" s="258"/>
      <c r="L31" s="241"/>
      <c r="M31" s="242"/>
      <c r="N31" s="275"/>
      <c r="O31" s="275"/>
      <c r="P31" s="276"/>
      <c r="Q31" s="275"/>
      <c r="R31" s="275"/>
      <c r="S31" s="277"/>
      <c r="T31" s="276"/>
      <c r="U31" s="360"/>
      <c r="V31" s="272"/>
      <c r="W31" s="272"/>
      <c r="X31" s="271"/>
      <c r="Y31" s="306"/>
      <c r="Z31" s="298"/>
      <c r="AA31" s="271"/>
    </row>
    <row r="32" spans="1:27" x14ac:dyDescent="0.2">
      <c r="A32" s="257"/>
      <c r="B32" s="243"/>
      <c r="C32" s="243"/>
      <c r="D32" s="243"/>
      <c r="E32" s="243"/>
      <c r="F32" s="243"/>
      <c r="G32" s="240"/>
      <c r="H32" s="240"/>
      <c r="I32" s="259"/>
      <c r="J32" s="259"/>
      <c r="K32" s="258"/>
      <c r="L32" s="241"/>
      <c r="M32" s="242"/>
      <c r="N32" s="275"/>
      <c r="O32" s="275"/>
      <c r="P32" s="276"/>
      <c r="Q32" s="275"/>
      <c r="R32" s="275"/>
      <c r="S32" s="277"/>
      <c r="T32" s="276"/>
      <c r="U32" s="360"/>
      <c r="V32" s="272"/>
      <c r="W32" s="272"/>
      <c r="X32" s="271"/>
      <c r="Y32" s="306"/>
      <c r="Z32" s="298"/>
      <c r="AA32" s="271"/>
    </row>
    <row r="33" spans="1:27" ht="13.5" thickBot="1" x14ac:dyDescent="0.25">
      <c r="A33" s="260"/>
      <c r="B33" s="244"/>
      <c r="C33" s="244"/>
      <c r="D33" s="244"/>
      <c r="E33" s="244"/>
      <c r="F33" s="244"/>
      <c r="G33" s="240"/>
      <c r="H33" s="240"/>
      <c r="I33" s="261"/>
      <c r="J33" s="261"/>
      <c r="K33" s="258"/>
      <c r="L33" s="241"/>
      <c r="M33" s="242"/>
      <c r="N33" s="331"/>
      <c r="O33" s="331"/>
      <c r="P33" s="332"/>
      <c r="Q33" s="331"/>
      <c r="R33" s="331"/>
      <c r="S33" s="302"/>
      <c r="T33" s="332"/>
      <c r="U33" s="360"/>
      <c r="V33" s="333"/>
      <c r="W33" s="333"/>
      <c r="X33" s="271"/>
      <c r="Y33" s="590"/>
      <c r="Z33" s="591"/>
      <c r="AA33" s="271"/>
    </row>
    <row r="34" spans="1:27" ht="13.5" thickBot="1" x14ac:dyDescent="0.25">
      <c r="A34" s="1526" t="s">
        <v>134</v>
      </c>
      <c r="B34" s="1527"/>
      <c r="C34" s="1527"/>
      <c r="D34" s="1527"/>
      <c r="E34" s="1527"/>
      <c r="F34" s="1527"/>
      <c r="G34" s="246">
        <f>SUM(G16:G33)</f>
        <v>0</v>
      </c>
      <c r="H34" s="246">
        <f>SUM(H16:H33)</f>
        <v>0</v>
      </c>
      <c r="I34" s="246">
        <f>SUM(I16:I33)</f>
        <v>0</v>
      </c>
      <c r="J34" s="246">
        <f>SUM(J16:J33)</f>
        <v>0</v>
      </c>
      <c r="K34" s="246">
        <f>SUM(K16:K33)</f>
        <v>0</v>
      </c>
      <c r="L34" s="247"/>
      <c r="M34" s="248">
        <f>SUM(M16:M33)</f>
        <v>0</v>
      </c>
      <c r="N34" s="334">
        <f>SUM(N16:N33)</f>
        <v>0</v>
      </c>
      <c r="O34" s="335"/>
      <c r="P34" s="336">
        <f>SUM(P16:P33)</f>
        <v>0</v>
      </c>
      <c r="Q34" s="335"/>
      <c r="R34" s="335">
        <f>SUM(R16:R33)</f>
        <v>0</v>
      </c>
      <c r="S34" s="337"/>
      <c r="T34" s="336">
        <f>SUM(T16:T33)</f>
        <v>0</v>
      </c>
      <c r="U34" s="618">
        <f>SUM(U16:U33)</f>
        <v>0</v>
      </c>
      <c r="V34" s="619">
        <f>SUM(V16:V33)</f>
        <v>0</v>
      </c>
      <c r="W34" s="619">
        <f>SUM(W16:W33)</f>
        <v>0</v>
      </c>
      <c r="Y34" s="592">
        <f>SUM(Y16:Y33)</f>
        <v>0</v>
      </c>
      <c r="Z34" s="592">
        <f>SUM(Z16:Z33)</f>
        <v>0</v>
      </c>
    </row>
    <row r="36" spans="1:27" ht="15" x14ac:dyDescent="0.25">
      <c r="A36" s="250" t="s">
        <v>215</v>
      </c>
    </row>
    <row r="37" spans="1:27" ht="15" x14ac:dyDescent="0.25">
      <c r="A37" s="250" t="s">
        <v>231</v>
      </c>
    </row>
    <row r="38" spans="1:27" x14ac:dyDescent="0.2">
      <c r="A38" s="250" t="s">
        <v>232</v>
      </c>
      <c r="B38" s="249"/>
      <c r="C38" s="249"/>
      <c r="D38" s="249"/>
      <c r="E38" s="249"/>
      <c r="F38" s="262"/>
    </row>
    <row r="39" spans="1:27" x14ac:dyDescent="0.2">
      <c r="A39" s="249" t="s">
        <v>233</v>
      </c>
      <c r="B39" s="249"/>
      <c r="C39" s="249"/>
      <c r="D39" s="249"/>
      <c r="E39" s="249"/>
    </row>
    <row r="44" spans="1:27" x14ac:dyDescent="0.2">
      <c r="Y44" s="358"/>
    </row>
  </sheetData>
  <protectedRanges>
    <protectedRange sqref="A9:A10 B10:B11 H10 F10:G11" name="Rango1_1"/>
    <protectedRange sqref="H11" name="Rango1_1_1_3"/>
    <protectedRange sqref="J10" name="Rango1_1_1_2"/>
    <protectedRange sqref="J11" name="Rango1_1_1_1_1_1_1"/>
  </protectedRanges>
  <customSheetViews>
    <customSheetView guid="{9C380C17-03EC-4E5F-8AD9-EACCFB57B8A0}" showPageBreaks="1" printArea="1">
      <selection activeCell="D11" sqref="D11"/>
      <colBreaks count="1" manualBreakCount="1">
        <brk id="13" max="1048575" man="1"/>
      </colBreaks>
      <pageMargins left="0.78740157480314965" right="0.78740157480314965" top="0.98425196850393704" bottom="0.98425196850393704" header="0" footer="0"/>
      <pageSetup paperSize="9" scale="85" orientation="landscape" r:id="rId1"/>
      <headerFooter alignWithMargins="0"/>
    </customSheetView>
    <customSheetView guid="{132C0E2A-F187-4159-BF1E-3BD10748237C}">
      <selection activeCell="D11" sqref="D11"/>
      <colBreaks count="1" manualBreakCount="1">
        <brk id="13" max="1048575" man="1"/>
      </colBreaks>
      <pageMargins left="0.78740157480314965" right="0.78740157480314965" top="0.98425196850393704" bottom="0.98425196850393704" header="0" footer="0"/>
      <pageSetup paperSize="9" scale="85" orientation="landscape" r:id="rId2"/>
      <headerFooter alignWithMargins="0"/>
    </customSheetView>
  </customSheetViews>
  <mergeCells count="32">
    <mergeCell ref="A6:M6"/>
    <mergeCell ref="H9:I9"/>
    <mergeCell ref="H10:I10"/>
    <mergeCell ref="H11:I11"/>
    <mergeCell ref="Y14:Y15"/>
    <mergeCell ref="W14:W15"/>
    <mergeCell ref="M13:M15"/>
    <mergeCell ref="U14:U15"/>
    <mergeCell ref="U13:W13"/>
    <mergeCell ref="J14:J15"/>
    <mergeCell ref="K14:K15"/>
    <mergeCell ref="N13:T13"/>
    <mergeCell ref="N14:P14"/>
    <mergeCell ref="Q14:R14"/>
    <mergeCell ref="S14:S15"/>
    <mergeCell ref="T14:T15"/>
    <mergeCell ref="Z14:Z15"/>
    <mergeCell ref="Y13:Z13"/>
    <mergeCell ref="A34:F34"/>
    <mergeCell ref="A13:A15"/>
    <mergeCell ref="B13:B15"/>
    <mergeCell ref="C13:C15"/>
    <mergeCell ref="D13:D15"/>
    <mergeCell ref="E13:E15"/>
    <mergeCell ref="F13:F15"/>
    <mergeCell ref="G13:I13"/>
    <mergeCell ref="J13:K13"/>
    <mergeCell ref="L13:L15"/>
    <mergeCell ref="G14:G15"/>
    <mergeCell ref="H14:H15"/>
    <mergeCell ref="I14:I15"/>
    <mergeCell ref="V14:V15"/>
  </mergeCells>
  <pageMargins left="0.78740157480314965" right="0.78740157480314965" top="0.98425196850393704" bottom="0.98425196850393704" header="0" footer="0"/>
  <pageSetup paperSize="9" scale="85" orientation="landscape" r:id="rId3"/>
  <headerFooter alignWithMargins="0"/>
  <colBreaks count="1" manualBreakCount="1">
    <brk id="13" max="1048575" man="1"/>
  </col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P32"/>
  <sheetViews>
    <sheetView zoomScaleNormal="100" zoomScaleSheetLayoutView="100" workbookViewId="0">
      <selection activeCell="L33" sqref="L33"/>
    </sheetView>
  </sheetViews>
  <sheetFormatPr baseColWidth="10" defaultRowHeight="12.75" x14ac:dyDescent="0.2"/>
  <cols>
    <col min="1" max="1" width="8.42578125" style="219" customWidth="1"/>
    <col min="2" max="3" width="10.28515625" style="219" customWidth="1"/>
    <col min="4" max="4" width="13.28515625" style="219" customWidth="1"/>
    <col min="5" max="5" width="22" style="219" customWidth="1"/>
    <col min="6" max="6" width="19.85546875" style="219" customWidth="1"/>
    <col min="7" max="7" width="12.42578125" style="219" customWidth="1"/>
    <col min="8" max="9" width="14.7109375" style="219" customWidth="1"/>
    <col min="10" max="10" width="11.42578125" style="219"/>
    <col min="11" max="11" width="16" style="219" customWidth="1"/>
    <col min="12" max="12" width="16.5703125" style="219" customWidth="1"/>
    <col min="13" max="13" width="21.28515625" style="219" customWidth="1"/>
    <col min="14" max="14" width="16" style="219" customWidth="1"/>
    <col min="15" max="15" width="15" style="219" customWidth="1"/>
    <col min="16" max="16" width="29.5703125" style="219" customWidth="1"/>
    <col min="17" max="256" width="11.42578125" style="219"/>
    <col min="257" max="257" width="8.42578125" style="219" customWidth="1"/>
    <col min="258" max="259" width="10.28515625" style="219" customWidth="1"/>
    <col min="260" max="260" width="13.28515625" style="219" customWidth="1"/>
    <col min="261" max="261" width="22" style="219" customWidth="1"/>
    <col min="262" max="262" width="19.85546875" style="219" customWidth="1"/>
    <col min="263" max="263" width="12.42578125" style="219" customWidth="1"/>
    <col min="264" max="265" width="14.7109375" style="219" customWidth="1"/>
    <col min="266" max="512" width="11.42578125" style="219"/>
    <col min="513" max="513" width="8.42578125" style="219" customWidth="1"/>
    <col min="514" max="515" width="10.28515625" style="219" customWidth="1"/>
    <col min="516" max="516" width="13.28515625" style="219" customWidth="1"/>
    <col min="517" max="517" width="22" style="219" customWidth="1"/>
    <col min="518" max="518" width="19.85546875" style="219" customWidth="1"/>
    <col min="519" max="519" width="12.42578125" style="219" customWidth="1"/>
    <col min="520" max="521" width="14.7109375" style="219" customWidth="1"/>
    <col min="522" max="768" width="11.42578125" style="219"/>
    <col min="769" max="769" width="8.42578125" style="219" customWidth="1"/>
    <col min="770" max="771" width="10.28515625" style="219" customWidth="1"/>
    <col min="772" max="772" width="13.28515625" style="219" customWidth="1"/>
    <col min="773" max="773" width="22" style="219" customWidth="1"/>
    <col min="774" max="774" width="19.85546875" style="219" customWidth="1"/>
    <col min="775" max="775" width="12.42578125" style="219" customWidth="1"/>
    <col min="776" max="777" width="14.7109375" style="219" customWidth="1"/>
    <col min="778" max="1024" width="11.42578125" style="219"/>
    <col min="1025" max="1025" width="8.42578125" style="219" customWidth="1"/>
    <col min="1026" max="1027" width="10.28515625" style="219" customWidth="1"/>
    <col min="1028" max="1028" width="13.28515625" style="219" customWidth="1"/>
    <col min="1029" max="1029" width="22" style="219" customWidth="1"/>
    <col min="1030" max="1030" width="19.85546875" style="219" customWidth="1"/>
    <col min="1031" max="1031" width="12.42578125" style="219" customWidth="1"/>
    <col min="1032" max="1033" width="14.7109375" style="219" customWidth="1"/>
    <col min="1034" max="1280" width="11.42578125" style="219"/>
    <col min="1281" max="1281" width="8.42578125" style="219" customWidth="1"/>
    <col min="1282" max="1283" width="10.28515625" style="219" customWidth="1"/>
    <col min="1284" max="1284" width="13.28515625" style="219" customWidth="1"/>
    <col min="1285" max="1285" width="22" style="219" customWidth="1"/>
    <col min="1286" max="1286" width="19.85546875" style="219" customWidth="1"/>
    <col min="1287" max="1287" width="12.42578125" style="219" customWidth="1"/>
    <col min="1288" max="1289" width="14.7109375" style="219" customWidth="1"/>
    <col min="1290" max="1536" width="11.42578125" style="219"/>
    <col min="1537" max="1537" width="8.42578125" style="219" customWidth="1"/>
    <col min="1538" max="1539" width="10.28515625" style="219" customWidth="1"/>
    <col min="1540" max="1540" width="13.28515625" style="219" customWidth="1"/>
    <col min="1541" max="1541" width="22" style="219" customWidth="1"/>
    <col min="1542" max="1542" width="19.85546875" style="219" customWidth="1"/>
    <col min="1543" max="1543" width="12.42578125" style="219" customWidth="1"/>
    <col min="1544" max="1545" width="14.7109375" style="219" customWidth="1"/>
    <col min="1546" max="1792" width="11.42578125" style="219"/>
    <col min="1793" max="1793" width="8.42578125" style="219" customWidth="1"/>
    <col min="1794" max="1795" width="10.28515625" style="219" customWidth="1"/>
    <col min="1796" max="1796" width="13.28515625" style="219" customWidth="1"/>
    <col min="1797" max="1797" width="22" style="219" customWidth="1"/>
    <col min="1798" max="1798" width="19.85546875" style="219" customWidth="1"/>
    <col min="1799" max="1799" width="12.42578125" style="219" customWidth="1"/>
    <col min="1800" max="1801" width="14.7109375" style="219" customWidth="1"/>
    <col min="1802" max="2048" width="11.42578125" style="219"/>
    <col min="2049" max="2049" width="8.42578125" style="219" customWidth="1"/>
    <col min="2050" max="2051" width="10.28515625" style="219" customWidth="1"/>
    <col min="2052" max="2052" width="13.28515625" style="219" customWidth="1"/>
    <col min="2053" max="2053" width="22" style="219" customWidth="1"/>
    <col min="2054" max="2054" width="19.85546875" style="219" customWidth="1"/>
    <col min="2055" max="2055" width="12.42578125" style="219" customWidth="1"/>
    <col min="2056" max="2057" width="14.7109375" style="219" customWidth="1"/>
    <col min="2058" max="2304" width="11.42578125" style="219"/>
    <col min="2305" max="2305" width="8.42578125" style="219" customWidth="1"/>
    <col min="2306" max="2307" width="10.28515625" style="219" customWidth="1"/>
    <col min="2308" max="2308" width="13.28515625" style="219" customWidth="1"/>
    <col min="2309" max="2309" width="22" style="219" customWidth="1"/>
    <col min="2310" max="2310" width="19.85546875" style="219" customWidth="1"/>
    <col min="2311" max="2311" width="12.42578125" style="219" customWidth="1"/>
    <col min="2312" max="2313" width="14.7109375" style="219" customWidth="1"/>
    <col min="2314" max="2560" width="11.42578125" style="219"/>
    <col min="2561" max="2561" width="8.42578125" style="219" customWidth="1"/>
    <col min="2562" max="2563" width="10.28515625" style="219" customWidth="1"/>
    <col min="2564" max="2564" width="13.28515625" style="219" customWidth="1"/>
    <col min="2565" max="2565" width="22" style="219" customWidth="1"/>
    <col min="2566" max="2566" width="19.85546875" style="219" customWidth="1"/>
    <col min="2567" max="2567" width="12.42578125" style="219" customWidth="1"/>
    <col min="2568" max="2569" width="14.7109375" style="219" customWidth="1"/>
    <col min="2570" max="2816" width="11.42578125" style="219"/>
    <col min="2817" max="2817" width="8.42578125" style="219" customWidth="1"/>
    <col min="2818" max="2819" width="10.28515625" style="219" customWidth="1"/>
    <col min="2820" max="2820" width="13.28515625" style="219" customWidth="1"/>
    <col min="2821" max="2821" width="22" style="219" customWidth="1"/>
    <col min="2822" max="2822" width="19.85546875" style="219" customWidth="1"/>
    <col min="2823" max="2823" width="12.42578125" style="219" customWidth="1"/>
    <col min="2824" max="2825" width="14.7109375" style="219" customWidth="1"/>
    <col min="2826" max="3072" width="11.42578125" style="219"/>
    <col min="3073" max="3073" width="8.42578125" style="219" customWidth="1"/>
    <col min="3074" max="3075" width="10.28515625" style="219" customWidth="1"/>
    <col min="3076" max="3076" width="13.28515625" style="219" customWidth="1"/>
    <col min="3077" max="3077" width="22" style="219" customWidth="1"/>
    <col min="3078" max="3078" width="19.85546875" style="219" customWidth="1"/>
    <col min="3079" max="3079" width="12.42578125" style="219" customWidth="1"/>
    <col min="3080" max="3081" width="14.7109375" style="219" customWidth="1"/>
    <col min="3082" max="3328" width="11.42578125" style="219"/>
    <col min="3329" max="3329" width="8.42578125" style="219" customWidth="1"/>
    <col min="3330" max="3331" width="10.28515625" style="219" customWidth="1"/>
    <col min="3332" max="3332" width="13.28515625" style="219" customWidth="1"/>
    <col min="3333" max="3333" width="22" style="219" customWidth="1"/>
    <col min="3334" max="3334" width="19.85546875" style="219" customWidth="1"/>
    <col min="3335" max="3335" width="12.42578125" style="219" customWidth="1"/>
    <col min="3336" max="3337" width="14.7109375" style="219" customWidth="1"/>
    <col min="3338" max="3584" width="11.42578125" style="219"/>
    <col min="3585" max="3585" width="8.42578125" style="219" customWidth="1"/>
    <col min="3586" max="3587" width="10.28515625" style="219" customWidth="1"/>
    <col min="3588" max="3588" width="13.28515625" style="219" customWidth="1"/>
    <col min="3589" max="3589" width="22" style="219" customWidth="1"/>
    <col min="3590" max="3590" width="19.85546875" style="219" customWidth="1"/>
    <col min="3591" max="3591" width="12.42578125" style="219" customWidth="1"/>
    <col min="3592" max="3593" width="14.7109375" style="219" customWidth="1"/>
    <col min="3594" max="3840" width="11.42578125" style="219"/>
    <col min="3841" max="3841" width="8.42578125" style="219" customWidth="1"/>
    <col min="3842" max="3843" width="10.28515625" style="219" customWidth="1"/>
    <col min="3844" max="3844" width="13.28515625" style="219" customWidth="1"/>
    <col min="3845" max="3845" width="22" style="219" customWidth="1"/>
    <col min="3846" max="3846" width="19.85546875" style="219" customWidth="1"/>
    <col min="3847" max="3847" width="12.42578125" style="219" customWidth="1"/>
    <col min="3848" max="3849" width="14.7109375" style="219" customWidth="1"/>
    <col min="3850" max="4096" width="11.42578125" style="219"/>
    <col min="4097" max="4097" width="8.42578125" style="219" customWidth="1"/>
    <col min="4098" max="4099" width="10.28515625" style="219" customWidth="1"/>
    <col min="4100" max="4100" width="13.28515625" style="219" customWidth="1"/>
    <col min="4101" max="4101" width="22" style="219" customWidth="1"/>
    <col min="4102" max="4102" width="19.85546875" style="219" customWidth="1"/>
    <col min="4103" max="4103" width="12.42578125" style="219" customWidth="1"/>
    <col min="4104" max="4105" width="14.7109375" style="219" customWidth="1"/>
    <col min="4106" max="4352" width="11.42578125" style="219"/>
    <col min="4353" max="4353" width="8.42578125" style="219" customWidth="1"/>
    <col min="4354" max="4355" width="10.28515625" style="219" customWidth="1"/>
    <col min="4356" max="4356" width="13.28515625" style="219" customWidth="1"/>
    <col min="4357" max="4357" width="22" style="219" customWidth="1"/>
    <col min="4358" max="4358" width="19.85546875" style="219" customWidth="1"/>
    <col min="4359" max="4359" width="12.42578125" style="219" customWidth="1"/>
    <col min="4360" max="4361" width="14.7109375" style="219" customWidth="1"/>
    <col min="4362" max="4608" width="11.42578125" style="219"/>
    <col min="4609" max="4609" width="8.42578125" style="219" customWidth="1"/>
    <col min="4610" max="4611" width="10.28515625" style="219" customWidth="1"/>
    <col min="4612" max="4612" width="13.28515625" style="219" customWidth="1"/>
    <col min="4613" max="4613" width="22" style="219" customWidth="1"/>
    <col min="4614" max="4614" width="19.85546875" style="219" customWidth="1"/>
    <col min="4615" max="4615" width="12.42578125" style="219" customWidth="1"/>
    <col min="4616" max="4617" width="14.7109375" style="219" customWidth="1"/>
    <col min="4618" max="4864" width="11.42578125" style="219"/>
    <col min="4865" max="4865" width="8.42578125" style="219" customWidth="1"/>
    <col min="4866" max="4867" width="10.28515625" style="219" customWidth="1"/>
    <col min="4868" max="4868" width="13.28515625" style="219" customWidth="1"/>
    <col min="4869" max="4869" width="22" style="219" customWidth="1"/>
    <col min="4870" max="4870" width="19.85546875" style="219" customWidth="1"/>
    <col min="4871" max="4871" width="12.42578125" style="219" customWidth="1"/>
    <col min="4872" max="4873" width="14.7109375" style="219" customWidth="1"/>
    <col min="4874" max="5120" width="11.42578125" style="219"/>
    <col min="5121" max="5121" width="8.42578125" style="219" customWidth="1"/>
    <col min="5122" max="5123" width="10.28515625" style="219" customWidth="1"/>
    <col min="5124" max="5124" width="13.28515625" style="219" customWidth="1"/>
    <col min="5125" max="5125" width="22" style="219" customWidth="1"/>
    <col min="5126" max="5126" width="19.85546875" style="219" customWidth="1"/>
    <col min="5127" max="5127" width="12.42578125" style="219" customWidth="1"/>
    <col min="5128" max="5129" width="14.7109375" style="219" customWidth="1"/>
    <col min="5130" max="5376" width="11.42578125" style="219"/>
    <col min="5377" max="5377" width="8.42578125" style="219" customWidth="1"/>
    <col min="5378" max="5379" width="10.28515625" style="219" customWidth="1"/>
    <col min="5380" max="5380" width="13.28515625" style="219" customWidth="1"/>
    <col min="5381" max="5381" width="22" style="219" customWidth="1"/>
    <col min="5382" max="5382" width="19.85546875" style="219" customWidth="1"/>
    <col min="5383" max="5383" width="12.42578125" style="219" customWidth="1"/>
    <col min="5384" max="5385" width="14.7109375" style="219" customWidth="1"/>
    <col min="5386" max="5632" width="11.42578125" style="219"/>
    <col min="5633" max="5633" width="8.42578125" style="219" customWidth="1"/>
    <col min="5634" max="5635" width="10.28515625" style="219" customWidth="1"/>
    <col min="5636" max="5636" width="13.28515625" style="219" customWidth="1"/>
    <col min="5637" max="5637" width="22" style="219" customWidth="1"/>
    <col min="5638" max="5638" width="19.85546875" style="219" customWidth="1"/>
    <col min="5639" max="5639" width="12.42578125" style="219" customWidth="1"/>
    <col min="5640" max="5641" width="14.7109375" style="219" customWidth="1"/>
    <col min="5642" max="5888" width="11.42578125" style="219"/>
    <col min="5889" max="5889" width="8.42578125" style="219" customWidth="1"/>
    <col min="5890" max="5891" width="10.28515625" style="219" customWidth="1"/>
    <col min="5892" max="5892" width="13.28515625" style="219" customWidth="1"/>
    <col min="5893" max="5893" width="22" style="219" customWidth="1"/>
    <col min="5894" max="5894" width="19.85546875" style="219" customWidth="1"/>
    <col min="5895" max="5895" width="12.42578125" style="219" customWidth="1"/>
    <col min="5896" max="5897" width="14.7109375" style="219" customWidth="1"/>
    <col min="5898" max="6144" width="11.42578125" style="219"/>
    <col min="6145" max="6145" width="8.42578125" style="219" customWidth="1"/>
    <col min="6146" max="6147" width="10.28515625" style="219" customWidth="1"/>
    <col min="6148" max="6148" width="13.28515625" style="219" customWidth="1"/>
    <col min="6149" max="6149" width="22" style="219" customWidth="1"/>
    <col min="6150" max="6150" width="19.85546875" style="219" customWidth="1"/>
    <col min="6151" max="6151" width="12.42578125" style="219" customWidth="1"/>
    <col min="6152" max="6153" width="14.7109375" style="219" customWidth="1"/>
    <col min="6154" max="6400" width="11.42578125" style="219"/>
    <col min="6401" max="6401" width="8.42578125" style="219" customWidth="1"/>
    <col min="6402" max="6403" width="10.28515625" style="219" customWidth="1"/>
    <col min="6404" max="6404" width="13.28515625" style="219" customWidth="1"/>
    <col min="6405" max="6405" width="22" style="219" customWidth="1"/>
    <col min="6406" max="6406" width="19.85546875" style="219" customWidth="1"/>
    <col min="6407" max="6407" width="12.42578125" style="219" customWidth="1"/>
    <col min="6408" max="6409" width="14.7109375" style="219" customWidth="1"/>
    <col min="6410" max="6656" width="11.42578125" style="219"/>
    <col min="6657" max="6657" width="8.42578125" style="219" customWidth="1"/>
    <col min="6658" max="6659" width="10.28515625" style="219" customWidth="1"/>
    <col min="6660" max="6660" width="13.28515625" style="219" customWidth="1"/>
    <col min="6661" max="6661" width="22" style="219" customWidth="1"/>
    <col min="6662" max="6662" width="19.85546875" style="219" customWidth="1"/>
    <col min="6663" max="6663" width="12.42578125" style="219" customWidth="1"/>
    <col min="6664" max="6665" width="14.7109375" style="219" customWidth="1"/>
    <col min="6666" max="6912" width="11.42578125" style="219"/>
    <col min="6913" max="6913" width="8.42578125" style="219" customWidth="1"/>
    <col min="6914" max="6915" width="10.28515625" style="219" customWidth="1"/>
    <col min="6916" max="6916" width="13.28515625" style="219" customWidth="1"/>
    <col min="6917" max="6917" width="22" style="219" customWidth="1"/>
    <col min="6918" max="6918" width="19.85546875" style="219" customWidth="1"/>
    <col min="6919" max="6919" width="12.42578125" style="219" customWidth="1"/>
    <col min="6920" max="6921" width="14.7109375" style="219" customWidth="1"/>
    <col min="6922" max="7168" width="11.42578125" style="219"/>
    <col min="7169" max="7169" width="8.42578125" style="219" customWidth="1"/>
    <col min="7170" max="7171" width="10.28515625" style="219" customWidth="1"/>
    <col min="7172" max="7172" width="13.28515625" style="219" customWidth="1"/>
    <col min="7173" max="7173" width="22" style="219" customWidth="1"/>
    <col min="7174" max="7174" width="19.85546875" style="219" customWidth="1"/>
    <col min="7175" max="7175" width="12.42578125" style="219" customWidth="1"/>
    <col min="7176" max="7177" width="14.7109375" style="219" customWidth="1"/>
    <col min="7178" max="7424" width="11.42578125" style="219"/>
    <col min="7425" max="7425" width="8.42578125" style="219" customWidth="1"/>
    <col min="7426" max="7427" width="10.28515625" style="219" customWidth="1"/>
    <col min="7428" max="7428" width="13.28515625" style="219" customWidth="1"/>
    <col min="7429" max="7429" width="22" style="219" customWidth="1"/>
    <col min="7430" max="7430" width="19.85546875" style="219" customWidth="1"/>
    <col min="7431" max="7431" width="12.42578125" style="219" customWidth="1"/>
    <col min="7432" max="7433" width="14.7109375" style="219" customWidth="1"/>
    <col min="7434" max="7680" width="11.42578125" style="219"/>
    <col min="7681" max="7681" width="8.42578125" style="219" customWidth="1"/>
    <col min="7682" max="7683" width="10.28515625" style="219" customWidth="1"/>
    <col min="7684" max="7684" width="13.28515625" style="219" customWidth="1"/>
    <col min="7685" max="7685" width="22" style="219" customWidth="1"/>
    <col min="7686" max="7686" width="19.85546875" style="219" customWidth="1"/>
    <col min="7687" max="7687" width="12.42578125" style="219" customWidth="1"/>
    <col min="7688" max="7689" width="14.7109375" style="219" customWidth="1"/>
    <col min="7690" max="7936" width="11.42578125" style="219"/>
    <col min="7937" max="7937" width="8.42578125" style="219" customWidth="1"/>
    <col min="7938" max="7939" width="10.28515625" style="219" customWidth="1"/>
    <col min="7940" max="7940" width="13.28515625" style="219" customWidth="1"/>
    <col min="7941" max="7941" width="22" style="219" customWidth="1"/>
    <col min="7942" max="7942" width="19.85546875" style="219" customWidth="1"/>
    <col min="7943" max="7943" width="12.42578125" style="219" customWidth="1"/>
    <col min="7944" max="7945" width="14.7109375" style="219" customWidth="1"/>
    <col min="7946" max="8192" width="11.42578125" style="219"/>
    <col min="8193" max="8193" width="8.42578125" style="219" customWidth="1"/>
    <col min="8194" max="8195" width="10.28515625" style="219" customWidth="1"/>
    <col min="8196" max="8196" width="13.28515625" style="219" customWidth="1"/>
    <col min="8197" max="8197" width="22" style="219" customWidth="1"/>
    <col min="8198" max="8198" width="19.85546875" style="219" customWidth="1"/>
    <col min="8199" max="8199" width="12.42578125" style="219" customWidth="1"/>
    <col min="8200" max="8201" width="14.7109375" style="219" customWidth="1"/>
    <col min="8202" max="8448" width="11.42578125" style="219"/>
    <col min="8449" max="8449" width="8.42578125" style="219" customWidth="1"/>
    <col min="8450" max="8451" width="10.28515625" style="219" customWidth="1"/>
    <col min="8452" max="8452" width="13.28515625" style="219" customWidth="1"/>
    <col min="8453" max="8453" width="22" style="219" customWidth="1"/>
    <col min="8454" max="8454" width="19.85546875" style="219" customWidth="1"/>
    <col min="8455" max="8455" width="12.42578125" style="219" customWidth="1"/>
    <col min="8456" max="8457" width="14.7109375" style="219" customWidth="1"/>
    <col min="8458" max="8704" width="11.42578125" style="219"/>
    <col min="8705" max="8705" width="8.42578125" style="219" customWidth="1"/>
    <col min="8706" max="8707" width="10.28515625" style="219" customWidth="1"/>
    <col min="8708" max="8708" width="13.28515625" style="219" customWidth="1"/>
    <col min="8709" max="8709" width="22" style="219" customWidth="1"/>
    <col min="8710" max="8710" width="19.85546875" style="219" customWidth="1"/>
    <col min="8711" max="8711" width="12.42578125" style="219" customWidth="1"/>
    <col min="8712" max="8713" width="14.7109375" style="219" customWidth="1"/>
    <col min="8714" max="8960" width="11.42578125" style="219"/>
    <col min="8961" max="8961" width="8.42578125" style="219" customWidth="1"/>
    <col min="8962" max="8963" width="10.28515625" style="219" customWidth="1"/>
    <col min="8964" max="8964" width="13.28515625" style="219" customWidth="1"/>
    <col min="8965" max="8965" width="22" style="219" customWidth="1"/>
    <col min="8966" max="8966" width="19.85546875" style="219" customWidth="1"/>
    <col min="8967" max="8967" width="12.42578125" style="219" customWidth="1"/>
    <col min="8968" max="8969" width="14.7109375" style="219" customWidth="1"/>
    <col min="8970" max="9216" width="11.42578125" style="219"/>
    <col min="9217" max="9217" width="8.42578125" style="219" customWidth="1"/>
    <col min="9218" max="9219" width="10.28515625" style="219" customWidth="1"/>
    <col min="9220" max="9220" width="13.28515625" style="219" customWidth="1"/>
    <col min="9221" max="9221" width="22" style="219" customWidth="1"/>
    <col min="9222" max="9222" width="19.85546875" style="219" customWidth="1"/>
    <col min="9223" max="9223" width="12.42578125" style="219" customWidth="1"/>
    <col min="9224" max="9225" width="14.7109375" style="219" customWidth="1"/>
    <col min="9226" max="9472" width="11.42578125" style="219"/>
    <col min="9473" max="9473" width="8.42578125" style="219" customWidth="1"/>
    <col min="9474" max="9475" width="10.28515625" style="219" customWidth="1"/>
    <col min="9476" max="9476" width="13.28515625" style="219" customWidth="1"/>
    <col min="9477" max="9477" width="22" style="219" customWidth="1"/>
    <col min="9478" max="9478" width="19.85546875" style="219" customWidth="1"/>
    <col min="9479" max="9479" width="12.42578125" style="219" customWidth="1"/>
    <col min="9480" max="9481" width="14.7109375" style="219" customWidth="1"/>
    <col min="9482" max="9728" width="11.42578125" style="219"/>
    <col min="9729" max="9729" width="8.42578125" style="219" customWidth="1"/>
    <col min="9730" max="9731" width="10.28515625" style="219" customWidth="1"/>
    <col min="9732" max="9732" width="13.28515625" style="219" customWidth="1"/>
    <col min="9733" max="9733" width="22" style="219" customWidth="1"/>
    <col min="9734" max="9734" width="19.85546875" style="219" customWidth="1"/>
    <col min="9735" max="9735" width="12.42578125" style="219" customWidth="1"/>
    <col min="9736" max="9737" width="14.7109375" style="219" customWidth="1"/>
    <col min="9738" max="9984" width="11.42578125" style="219"/>
    <col min="9985" max="9985" width="8.42578125" style="219" customWidth="1"/>
    <col min="9986" max="9987" width="10.28515625" style="219" customWidth="1"/>
    <col min="9988" max="9988" width="13.28515625" style="219" customWidth="1"/>
    <col min="9989" max="9989" width="22" style="219" customWidth="1"/>
    <col min="9990" max="9990" width="19.85546875" style="219" customWidth="1"/>
    <col min="9991" max="9991" width="12.42578125" style="219" customWidth="1"/>
    <col min="9992" max="9993" width="14.7109375" style="219" customWidth="1"/>
    <col min="9994" max="10240" width="11.42578125" style="219"/>
    <col min="10241" max="10241" width="8.42578125" style="219" customWidth="1"/>
    <col min="10242" max="10243" width="10.28515625" style="219" customWidth="1"/>
    <col min="10244" max="10244" width="13.28515625" style="219" customWidth="1"/>
    <col min="10245" max="10245" width="22" style="219" customWidth="1"/>
    <col min="10246" max="10246" width="19.85546875" style="219" customWidth="1"/>
    <col min="10247" max="10247" width="12.42578125" style="219" customWidth="1"/>
    <col min="10248" max="10249" width="14.7109375" style="219" customWidth="1"/>
    <col min="10250" max="10496" width="11.42578125" style="219"/>
    <col min="10497" max="10497" width="8.42578125" style="219" customWidth="1"/>
    <col min="10498" max="10499" width="10.28515625" style="219" customWidth="1"/>
    <col min="10500" max="10500" width="13.28515625" style="219" customWidth="1"/>
    <col min="10501" max="10501" width="22" style="219" customWidth="1"/>
    <col min="10502" max="10502" width="19.85546875" style="219" customWidth="1"/>
    <col min="10503" max="10503" width="12.42578125" style="219" customWidth="1"/>
    <col min="10504" max="10505" width="14.7109375" style="219" customWidth="1"/>
    <col min="10506" max="10752" width="11.42578125" style="219"/>
    <col min="10753" max="10753" width="8.42578125" style="219" customWidth="1"/>
    <col min="10754" max="10755" width="10.28515625" style="219" customWidth="1"/>
    <col min="10756" max="10756" width="13.28515625" style="219" customWidth="1"/>
    <col min="10757" max="10757" width="22" style="219" customWidth="1"/>
    <col min="10758" max="10758" width="19.85546875" style="219" customWidth="1"/>
    <col min="10759" max="10759" width="12.42578125" style="219" customWidth="1"/>
    <col min="10760" max="10761" width="14.7109375" style="219" customWidth="1"/>
    <col min="10762" max="11008" width="11.42578125" style="219"/>
    <col min="11009" max="11009" width="8.42578125" style="219" customWidth="1"/>
    <col min="11010" max="11011" width="10.28515625" style="219" customWidth="1"/>
    <col min="11012" max="11012" width="13.28515625" style="219" customWidth="1"/>
    <col min="11013" max="11013" width="22" style="219" customWidth="1"/>
    <col min="11014" max="11014" width="19.85546875" style="219" customWidth="1"/>
    <col min="11015" max="11015" width="12.42578125" style="219" customWidth="1"/>
    <col min="11016" max="11017" width="14.7109375" style="219" customWidth="1"/>
    <col min="11018" max="11264" width="11.42578125" style="219"/>
    <col min="11265" max="11265" width="8.42578125" style="219" customWidth="1"/>
    <col min="11266" max="11267" width="10.28515625" style="219" customWidth="1"/>
    <col min="11268" max="11268" width="13.28515625" style="219" customWidth="1"/>
    <col min="11269" max="11269" width="22" style="219" customWidth="1"/>
    <col min="11270" max="11270" width="19.85546875" style="219" customWidth="1"/>
    <col min="11271" max="11271" width="12.42578125" style="219" customWidth="1"/>
    <col min="11272" max="11273" width="14.7109375" style="219" customWidth="1"/>
    <col min="11274" max="11520" width="11.42578125" style="219"/>
    <col min="11521" max="11521" width="8.42578125" style="219" customWidth="1"/>
    <col min="11522" max="11523" width="10.28515625" style="219" customWidth="1"/>
    <col min="11524" max="11524" width="13.28515625" style="219" customWidth="1"/>
    <col min="11525" max="11525" width="22" style="219" customWidth="1"/>
    <col min="11526" max="11526" width="19.85546875" style="219" customWidth="1"/>
    <col min="11527" max="11527" width="12.42578125" style="219" customWidth="1"/>
    <col min="11528" max="11529" width="14.7109375" style="219" customWidth="1"/>
    <col min="11530" max="11776" width="11.42578125" style="219"/>
    <col min="11777" max="11777" width="8.42578125" style="219" customWidth="1"/>
    <col min="11778" max="11779" width="10.28515625" style="219" customWidth="1"/>
    <col min="11780" max="11780" width="13.28515625" style="219" customWidth="1"/>
    <col min="11781" max="11781" width="22" style="219" customWidth="1"/>
    <col min="11782" max="11782" width="19.85546875" style="219" customWidth="1"/>
    <col min="11783" max="11783" width="12.42578125" style="219" customWidth="1"/>
    <col min="11784" max="11785" width="14.7109375" style="219" customWidth="1"/>
    <col min="11786" max="12032" width="11.42578125" style="219"/>
    <col min="12033" max="12033" width="8.42578125" style="219" customWidth="1"/>
    <col min="12034" max="12035" width="10.28515625" style="219" customWidth="1"/>
    <col min="12036" max="12036" width="13.28515625" style="219" customWidth="1"/>
    <col min="12037" max="12037" width="22" style="219" customWidth="1"/>
    <col min="12038" max="12038" width="19.85546875" style="219" customWidth="1"/>
    <col min="12039" max="12039" width="12.42578125" style="219" customWidth="1"/>
    <col min="12040" max="12041" width="14.7109375" style="219" customWidth="1"/>
    <col min="12042" max="12288" width="11.42578125" style="219"/>
    <col min="12289" max="12289" width="8.42578125" style="219" customWidth="1"/>
    <col min="12290" max="12291" width="10.28515625" style="219" customWidth="1"/>
    <col min="12292" max="12292" width="13.28515625" style="219" customWidth="1"/>
    <col min="12293" max="12293" width="22" style="219" customWidth="1"/>
    <col min="12294" max="12294" width="19.85546875" style="219" customWidth="1"/>
    <col min="12295" max="12295" width="12.42578125" style="219" customWidth="1"/>
    <col min="12296" max="12297" width="14.7109375" style="219" customWidth="1"/>
    <col min="12298" max="12544" width="11.42578125" style="219"/>
    <col min="12545" max="12545" width="8.42578125" style="219" customWidth="1"/>
    <col min="12546" max="12547" width="10.28515625" style="219" customWidth="1"/>
    <col min="12548" max="12548" width="13.28515625" style="219" customWidth="1"/>
    <col min="12549" max="12549" width="22" style="219" customWidth="1"/>
    <col min="12550" max="12550" width="19.85546875" style="219" customWidth="1"/>
    <col min="12551" max="12551" width="12.42578125" style="219" customWidth="1"/>
    <col min="12552" max="12553" width="14.7109375" style="219" customWidth="1"/>
    <col min="12554" max="12800" width="11.42578125" style="219"/>
    <col min="12801" max="12801" width="8.42578125" style="219" customWidth="1"/>
    <col min="12802" max="12803" width="10.28515625" style="219" customWidth="1"/>
    <col min="12804" max="12804" width="13.28515625" style="219" customWidth="1"/>
    <col min="12805" max="12805" width="22" style="219" customWidth="1"/>
    <col min="12806" max="12806" width="19.85546875" style="219" customWidth="1"/>
    <col min="12807" max="12807" width="12.42578125" style="219" customWidth="1"/>
    <col min="12808" max="12809" width="14.7109375" style="219" customWidth="1"/>
    <col min="12810" max="13056" width="11.42578125" style="219"/>
    <col min="13057" max="13057" width="8.42578125" style="219" customWidth="1"/>
    <col min="13058" max="13059" width="10.28515625" style="219" customWidth="1"/>
    <col min="13060" max="13060" width="13.28515625" style="219" customWidth="1"/>
    <col min="13061" max="13061" width="22" style="219" customWidth="1"/>
    <col min="13062" max="13062" width="19.85546875" style="219" customWidth="1"/>
    <col min="13063" max="13063" width="12.42578125" style="219" customWidth="1"/>
    <col min="13064" max="13065" width="14.7109375" style="219" customWidth="1"/>
    <col min="13066" max="13312" width="11.42578125" style="219"/>
    <col min="13313" max="13313" width="8.42578125" style="219" customWidth="1"/>
    <col min="13314" max="13315" width="10.28515625" style="219" customWidth="1"/>
    <col min="13316" max="13316" width="13.28515625" style="219" customWidth="1"/>
    <col min="13317" max="13317" width="22" style="219" customWidth="1"/>
    <col min="13318" max="13318" width="19.85546875" style="219" customWidth="1"/>
    <col min="13319" max="13319" width="12.42578125" style="219" customWidth="1"/>
    <col min="13320" max="13321" width="14.7109375" style="219" customWidth="1"/>
    <col min="13322" max="13568" width="11.42578125" style="219"/>
    <col min="13569" max="13569" width="8.42578125" style="219" customWidth="1"/>
    <col min="13570" max="13571" width="10.28515625" style="219" customWidth="1"/>
    <col min="13572" max="13572" width="13.28515625" style="219" customWidth="1"/>
    <col min="13573" max="13573" width="22" style="219" customWidth="1"/>
    <col min="13574" max="13574" width="19.85546875" style="219" customWidth="1"/>
    <col min="13575" max="13575" width="12.42578125" style="219" customWidth="1"/>
    <col min="13576" max="13577" width="14.7109375" style="219" customWidth="1"/>
    <col min="13578" max="13824" width="11.42578125" style="219"/>
    <col min="13825" max="13825" width="8.42578125" style="219" customWidth="1"/>
    <col min="13826" max="13827" width="10.28515625" style="219" customWidth="1"/>
    <col min="13828" max="13828" width="13.28515625" style="219" customWidth="1"/>
    <col min="13829" max="13829" width="22" style="219" customWidth="1"/>
    <col min="13830" max="13830" width="19.85546875" style="219" customWidth="1"/>
    <col min="13831" max="13831" width="12.42578125" style="219" customWidth="1"/>
    <col min="13832" max="13833" width="14.7109375" style="219" customWidth="1"/>
    <col min="13834" max="14080" width="11.42578125" style="219"/>
    <col min="14081" max="14081" width="8.42578125" style="219" customWidth="1"/>
    <col min="14082" max="14083" width="10.28515625" style="219" customWidth="1"/>
    <col min="14084" max="14084" width="13.28515625" style="219" customWidth="1"/>
    <col min="14085" max="14085" width="22" style="219" customWidth="1"/>
    <col min="14086" max="14086" width="19.85546875" style="219" customWidth="1"/>
    <col min="14087" max="14087" width="12.42578125" style="219" customWidth="1"/>
    <col min="14088" max="14089" width="14.7109375" style="219" customWidth="1"/>
    <col min="14090" max="14336" width="11.42578125" style="219"/>
    <col min="14337" max="14337" width="8.42578125" style="219" customWidth="1"/>
    <col min="14338" max="14339" width="10.28515625" style="219" customWidth="1"/>
    <col min="14340" max="14340" width="13.28515625" style="219" customWidth="1"/>
    <col min="14341" max="14341" width="22" style="219" customWidth="1"/>
    <col min="14342" max="14342" width="19.85546875" style="219" customWidth="1"/>
    <col min="14343" max="14343" width="12.42578125" style="219" customWidth="1"/>
    <col min="14344" max="14345" width="14.7109375" style="219" customWidth="1"/>
    <col min="14346" max="14592" width="11.42578125" style="219"/>
    <col min="14593" max="14593" width="8.42578125" style="219" customWidth="1"/>
    <col min="14594" max="14595" width="10.28515625" style="219" customWidth="1"/>
    <col min="14596" max="14596" width="13.28515625" style="219" customWidth="1"/>
    <col min="14597" max="14597" width="22" style="219" customWidth="1"/>
    <col min="14598" max="14598" width="19.85546875" style="219" customWidth="1"/>
    <col min="14599" max="14599" width="12.42578125" style="219" customWidth="1"/>
    <col min="14600" max="14601" width="14.7109375" style="219" customWidth="1"/>
    <col min="14602" max="14848" width="11.42578125" style="219"/>
    <col min="14849" max="14849" width="8.42578125" style="219" customWidth="1"/>
    <col min="14850" max="14851" width="10.28515625" style="219" customWidth="1"/>
    <col min="14852" max="14852" width="13.28515625" style="219" customWidth="1"/>
    <col min="14853" max="14853" width="22" style="219" customWidth="1"/>
    <col min="14854" max="14854" width="19.85546875" style="219" customWidth="1"/>
    <col min="14855" max="14855" width="12.42578125" style="219" customWidth="1"/>
    <col min="14856" max="14857" width="14.7109375" style="219" customWidth="1"/>
    <col min="14858" max="15104" width="11.42578125" style="219"/>
    <col min="15105" max="15105" width="8.42578125" style="219" customWidth="1"/>
    <col min="15106" max="15107" width="10.28515625" style="219" customWidth="1"/>
    <col min="15108" max="15108" width="13.28515625" style="219" customWidth="1"/>
    <col min="15109" max="15109" width="22" style="219" customWidth="1"/>
    <col min="15110" max="15110" width="19.85546875" style="219" customWidth="1"/>
    <col min="15111" max="15111" width="12.42578125" style="219" customWidth="1"/>
    <col min="15112" max="15113" width="14.7109375" style="219" customWidth="1"/>
    <col min="15114" max="15360" width="11.42578125" style="219"/>
    <col min="15361" max="15361" width="8.42578125" style="219" customWidth="1"/>
    <col min="15362" max="15363" width="10.28515625" style="219" customWidth="1"/>
    <col min="15364" max="15364" width="13.28515625" style="219" customWidth="1"/>
    <col min="15365" max="15365" width="22" style="219" customWidth="1"/>
    <col min="15366" max="15366" width="19.85546875" style="219" customWidth="1"/>
    <col min="15367" max="15367" width="12.42578125" style="219" customWidth="1"/>
    <col min="15368" max="15369" width="14.7109375" style="219" customWidth="1"/>
    <col min="15370" max="15616" width="11.42578125" style="219"/>
    <col min="15617" max="15617" width="8.42578125" style="219" customWidth="1"/>
    <col min="15618" max="15619" width="10.28515625" style="219" customWidth="1"/>
    <col min="15620" max="15620" width="13.28515625" style="219" customWidth="1"/>
    <col min="15621" max="15621" width="22" style="219" customWidth="1"/>
    <col min="15622" max="15622" width="19.85546875" style="219" customWidth="1"/>
    <col min="15623" max="15623" width="12.42578125" style="219" customWidth="1"/>
    <col min="15624" max="15625" width="14.7109375" style="219" customWidth="1"/>
    <col min="15626" max="15872" width="11.42578125" style="219"/>
    <col min="15873" max="15873" width="8.42578125" style="219" customWidth="1"/>
    <col min="15874" max="15875" width="10.28515625" style="219" customWidth="1"/>
    <col min="15876" max="15876" width="13.28515625" style="219" customWidth="1"/>
    <col min="15877" max="15877" width="22" style="219" customWidth="1"/>
    <col min="15878" max="15878" width="19.85546875" style="219" customWidth="1"/>
    <col min="15879" max="15879" width="12.42578125" style="219" customWidth="1"/>
    <col min="15880" max="15881" width="14.7109375" style="219" customWidth="1"/>
    <col min="15882" max="16128" width="11.42578125" style="219"/>
    <col min="16129" max="16129" width="8.42578125" style="219" customWidth="1"/>
    <col min="16130" max="16131" width="10.28515625" style="219" customWidth="1"/>
    <col min="16132" max="16132" width="13.28515625" style="219" customWidth="1"/>
    <col min="16133" max="16133" width="22" style="219" customWidth="1"/>
    <col min="16134" max="16134" width="19.85546875" style="219" customWidth="1"/>
    <col min="16135" max="16135" width="12.42578125" style="219" customWidth="1"/>
    <col min="16136" max="16137" width="14.7109375" style="219" customWidth="1"/>
    <col min="16138" max="16384" width="11.42578125" style="219"/>
  </cols>
  <sheetData>
    <row r="1" spans="1:16" ht="15.75" x14ac:dyDescent="0.2">
      <c r="A1" s="215"/>
      <c r="B1" s="216"/>
      <c r="C1" s="217"/>
      <c r="D1" s="217"/>
      <c r="E1" s="217"/>
      <c r="F1" s="218"/>
    </row>
    <row r="2" spans="1:16" ht="15.75" x14ac:dyDescent="0.2">
      <c r="A2" s="215"/>
      <c r="B2" s="216"/>
      <c r="C2" s="217"/>
      <c r="D2" s="217"/>
      <c r="E2" s="217"/>
      <c r="F2" s="218"/>
    </row>
    <row r="3" spans="1:16" ht="15.75" x14ac:dyDescent="0.2">
      <c r="A3" s="215"/>
      <c r="B3" s="216"/>
      <c r="C3" s="217"/>
      <c r="D3" s="217"/>
      <c r="E3" s="217"/>
      <c r="F3" s="218"/>
    </row>
    <row r="4" spans="1:16" x14ac:dyDescent="0.2">
      <c r="B4" s="220"/>
      <c r="F4" s="218"/>
    </row>
    <row r="5" spans="1:16" ht="13.5" thickBot="1" x14ac:dyDescent="0.25">
      <c r="B5" s="220"/>
      <c r="F5" s="218"/>
    </row>
    <row r="6" spans="1:16" ht="13.5" customHeight="1" thickBot="1" x14ac:dyDescent="0.25">
      <c r="A6" s="1528" t="s">
        <v>234</v>
      </c>
      <c r="B6" s="1529"/>
      <c r="C6" s="1529"/>
      <c r="D6" s="1529"/>
      <c r="E6" s="1529"/>
      <c r="F6" s="1529"/>
      <c r="G6" s="1529"/>
      <c r="H6" s="1529"/>
      <c r="I6" s="1530"/>
    </row>
    <row r="7" spans="1:16" ht="13.5" customHeight="1" x14ac:dyDescent="0.2"/>
    <row r="8" spans="1:16" ht="13.5" customHeight="1" thickBot="1" x14ac:dyDescent="0.25">
      <c r="A8" s="221"/>
      <c r="B8" s="221"/>
      <c r="C8" s="221"/>
      <c r="D8" s="221"/>
      <c r="E8" s="221"/>
      <c r="F8" s="221"/>
      <c r="G8" s="221"/>
      <c r="H8" s="221"/>
      <c r="I8" s="221"/>
    </row>
    <row r="9" spans="1:16" x14ac:dyDescent="0.2">
      <c r="A9" s="222" t="s">
        <v>74</v>
      </c>
      <c r="B9" s="388" t="str">
        <f>'IDENTIFICACIÓN DEL PROYECTO'!$D$27</f>
        <v>COLEGAS - CONFEDERACIÓN LGTB ESPAÑOLA</v>
      </c>
      <c r="C9" s="224"/>
      <c r="D9" s="224"/>
      <c r="E9" s="223"/>
      <c r="F9" s="225" t="s">
        <v>195</v>
      </c>
      <c r="G9" s="531" t="str">
        <f>'IDENTIFICACIÓN DEL PROYECTO'!$D$10</f>
        <v>3 de junio de 2015</v>
      </c>
      <c r="H9" s="223" t="s">
        <v>703</v>
      </c>
      <c r="I9" s="535" t="str">
        <f>'IDENTIFICACIÓN DEL PROYECTO'!$D$9</f>
        <v>133/2015</v>
      </c>
    </row>
    <row r="10" spans="1:16" x14ac:dyDescent="0.2">
      <c r="A10" s="226" t="s">
        <v>75</v>
      </c>
      <c r="B10" s="389" t="str">
        <f>'IDENTIFICACIÓN DEL PROYECTO'!$D$11</f>
        <v>ACOGE LGTB 2016</v>
      </c>
      <c r="C10" s="228"/>
      <c r="D10" s="228"/>
      <c r="E10" s="227"/>
      <c r="F10" s="229" t="s">
        <v>196</v>
      </c>
      <c r="G10" s="230" t="s">
        <v>251</v>
      </c>
      <c r="H10" s="228"/>
      <c r="I10" s="231"/>
    </row>
    <row r="11" spans="1:16" ht="13.5" thickBot="1" x14ac:dyDescent="0.25">
      <c r="A11" s="232" t="s">
        <v>197</v>
      </c>
      <c r="B11" s="233"/>
      <c r="C11" s="234"/>
      <c r="D11" s="524" t="str">
        <f>'IDENTIFICACIÓN DEL PROYECTO'!D14:H14</f>
        <v>Madrid, Málaga; Almería; Toledo &amp; Madrid</v>
      </c>
      <c r="E11" s="233"/>
      <c r="F11" s="235" t="s">
        <v>198</v>
      </c>
      <c r="G11" s="236">
        <v>2016</v>
      </c>
      <c r="H11" s="234"/>
      <c r="I11" s="237"/>
    </row>
    <row r="12" spans="1:16" ht="13.5" thickBot="1" x14ac:dyDescent="0.25">
      <c r="I12" s="435">
        <f>I26</f>
        <v>0</v>
      </c>
      <c r="J12" s="288">
        <f>J26</f>
        <v>0</v>
      </c>
      <c r="K12" s="289">
        <f t="shared" ref="K12:L12" si="0">K26</f>
        <v>0</v>
      </c>
      <c r="L12" s="357">
        <f t="shared" si="0"/>
        <v>0</v>
      </c>
      <c r="N12" s="288">
        <f>N26</f>
        <v>0</v>
      </c>
      <c r="O12" s="357">
        <f>O26</f>
        <v>0</v>
      </c>
    </row>
    <row r="13" spans="1:16" ht="25.5" customHeight="1" thickBot="1" x14ac:dyDescent="0.25">
      <c r="A13" s="1531" t="s">
        <v>199</v>
      </c>
      <c r="B13" s="1534" t="s">
        <v>210</v>
      </c>
      <c r="C13" s="1537" t="s">
        <v>211</v>
      </c>
      <c r="D13" s="1534" t="s">
        <v>212</v>
      </c>
      <c r="E13" s="1534" t="s">
        <v>213</v>
      </c>
      <c r="F13" s="1537" t="s">
        <v>217</v>
      </c>
      <c r="G13" s="1537" t="s">
        <v>214</v>
      </c>
      <c r="H13" s="1523" t="s">
        <v>206</v>
      </c>
      <c r="I13" s="1523" t="s">
        <v>207</v>
      </c>
      <c r="J13" s="1619" t="s">
        <v>753</v>
      </c>
      <c r="K13" s="1619"/>
      <c r="L13" s="1619"/>
      <c r="M13" s="1617" t="s">
        <v>247</v>
      </c>
      <c r="N13" s="1519" t="s">
        <v>248</v>
      </c>
      <c r="O13" s="1519"/>
      <c r="P13" s="1618" t="s">
        <v>247</v>
      </c>
    </row>
    <row r="14" spans="1:16" ht="7.5" customHeight="1" thickBot="1" x14ac:dyDescent="0.25">
      <c r="A14" s="1532"/>
      <c r="B14" s="1535"/>
      <c r="C14" s="1538"/>
      <c r="D14" s="1535"/>
      <c r="E14" s="1535"/>
      <c r="F14" s="1538"/>
      <c r="G14" s="1538"/>
      <c r="H14" s="1524"/>
      <c r="I14" s="1524"/>
      <c r="J14" s="1616" t="s">
        <v>51</v>
      </c>
      <c r="K14" s="1616" t="s">
        <v>249</v>
      </c>
      <c r="L14" s="1616" t="s">
        <v>50</v>
      </c>
      <c r="M14" s="1566"/>
      <c r="N14" s="1516" t="s">
        <v>51</v>
      </c>
      <c r="O14" s="1516" t="s">
        <v>264</v>
      </c>
      <c r="P14" s="1569"/>
    </row>
    <row r="15" spans="1:16" ht="30.75" customHeight="1" thickBot="1" x14ac:dyDescent="0.25">
      <c r="A15" s="1533"/>
      <c r="B15" s="1536"/>
      <c r="C15" s="1539"/>
      <c r="D15" s="1536"/>
      <c r="E15" s="1536"/>
      <c r="F15" s="1539"/>
      <c r="G15" s="1539"/>
      <c r="H15" s="1525"/>
      <c r="I15" s="1525"/>
      <c r="J15" s="1616"/>
      <c r="K15" s="1616"/>
      <c r="L15" s="1616"/>
      <c r="M15" s="1567"/>
      <c r="N15" s="1516"/>
      <c r="O15" s="1516"/>
      <c r="P15" s="1570"/>
    </row>
    <row r="16" spans="1:16" x14ac:dyDescent="0.2">
      <c r="A16" s="238"/>
      <c r="B16" s="239"/>
      <c r="C16" s="238"/>
      <c r="D16" s="238"/>
      <c r="E16" s="238"/>
      <c r="F16" s="238"/>
      <c r="G16" s="240">
        <v>0</v>
      </c>
      <c r="H16" s="241"/>
      <c r="I16" s="242">
        <f t="shared" ref="I16:I25" si="1">H16*G16</f>
        <v>0</v>
      </c>
      <c r="J16" s="365"/>
      <c r="K16" s="365"/>
      <c r="L16" s="365"/>
      <c r="M16" s="271"/>
      <c r="N16" s="595"/>
      <c r="O16" s="595"/>
      <c r="P16" s="271"/>
    </row>
    <row r="17" spans="1:16" x14ac:dyDescent="0.2">
      <c r="A17" s="243"/>
      <c r="B17" s="243"/>
      <c r="C17" s="243"/>
      <c r="D17" s="243"/>
      <c r="E17" s="243"/>
      <c r="F17" s="243"/>
      <c r="G17" s="240">
        <v>0</v>
      </c>
      <c r="H17" s="241"/>
      <c r="I17" s="242">
        <f t="shared" si="1"/>
        <v>0</v>
      </c>
      <c r="J17" s="272"/>
      <c r="K17" s="272"/>
      <c r="L17" s="272"/>
      <c r="M17" s="271"/>
      <c r="N17" s="268"/>
      <c r="O17" s="268"/>
      <c r="P17" s="271"/>
    </row>
    <row r="18" spans="1:16" x14ac:dyDescent="0.2">
      <c r="A18" s="243"/>
      <c r="B18" s="243"/>
      <c r="C18" s="243"/>
      <c r="D18" s="243"/>
      <c r="E18" s="243"/>
      <c r="F18" s="243"/>
      <c r="G18" s="240">
        <v>0</v>
      </c>
      <c r="H18" s="241"/>
      <c r="I18" s="242">
        <f t="shared" si="1"/>
        <v>0</v>
      </c>
      <c r="J18" s="272"/>
      <c r="K18" s="272"/>
      <c r="L18" s="272"/>
      <c r="M18" s="271"/>
      <c r="N18" s="268"/>
      <c r="O18" s="268"/>
      <c r="P18" s="271"/>
    </row>
    <row r="19" spans="1:16" x14ac:dyDescent="0.2">
      <c r="A19" s="243"/>
      <c r="B19" s="243"/>
      <c r="C19" s="243"/>
      <c r="D19" s="243"/>
      <c r="E19" s="243"/>
      <c r="F19" s="243"/>
      <c r="G19" s="240">
        <v>0</v>
      </c>
      <c r="H19" s="241"/>
      <c r="I19" s="242">
        <f t="shared" si="1"/>
        <v>0</v>
      </c>
      <c r="J19" s="272"/>
      <c r="K19" s="272"/>
      <c r="L19" s="272"/>
      <c r="M19" s="271"/>
      <c r="N19" s="268"/>
      <c r="O19" s="268"/>
      <c r="P19" s="271"/>
    </row>
    <row r="20" spans="1:16" x14ac:dyDescent="0.2">
      <c r="A20" s="243"/>
      <c r="B20" s="243"/>
      <c r="C20" s="243"/>
      <c r="D20" s="243"/>
      <c r="E20" s="243"/>
      <c r="F20" s="243"/>
      <c r="G20" s="240">
        <v>0</v>
      </c>
      <c r="H20" s="241"/>
      <c r="I20" s="242">
        <f t="shared" si="1"/>
        <v>0</v>
      </c>
      <c r="J20" s="272"/>
      <c r="K20" s="272"/>
      <c r="L20" s="272"/>
      <c r="M20" s="271"/>
      <c r="N20" s="268"/>
      <c r="O20" s="268"/>
      <c r="P20" s="271"/>
    </row>
    <row r="21" spans="1:16" x14ac:dyDescent="0.2">
      <c r="A21" s="243"/>
      <c r="B21" s="243"/>
      <c r="C21" s="243"/>
      <c r="D21" s="243"/>
      <c r="E21" s="243"/>
      <c r="F21" s="243"/>
      <c r="G21" s="240">
        <v>0</v>
      </c>
      <c r="H21" s="241"/>
      <c r="I21" s="242">
        <f t="shared" si="1"/>
        <v>0</v>
      </c>
      <c r="J21" s="272"/>
      <c r="K21" s="272"/>
      <c r="L21" s="272"/>
      <c r="M21" s="269"/>
      <c r="N21" s="268"/>
      <c r="O21" s="268"/>
      <c r="P21" s="269"/>
    </row>
    <row r="22" spans="1:16" x14ac:dyDescent="0.2">
      <c r="A22" s="243"/>
      <c r="B22" s="243"/>
      <c r="C22" s="243"/>
      <c r="D22" s="243"/>
      <c r="E22" s="243"/>
      <c r="F22" s="243"/>
      <c r="G22" s="240">
        <v>0</v>
      </c>
      <c r="H22" s="241"/>
      <c r="I22" s="242">
        <f t="shared" si="1"/>
        <v>0</v>
      </c>
      <c r="J22" s="272"/>
      <c r="K22" s="272"/>
      <c r="L22" s="272"/>
      <c r="M22" s="271"/>
      <c r="N22" s="268"/>
      <c r="O22" s="268"/>
      <c r="P22" s="271"/>
    </row>
    <row r="23" spans="1:16" x14ac:dyDescent="0.2">
      <c r="A23" s="243"/>
      <c r="B23" s="243"/>
      <c r="C23" s="243"/>
      <c r="D23" s="243"/>
      <c r="E23" s="243"/>
      <c r="F23" s="243"/>
      <c r="G23" s="240">
        <v>0</v>
      </c>
      <c r="H23" s="241"/>
      <c r="I23" s="242">
        <f t="shared" si="1"/>
        <v>0</v>
      </c>
      <c r="J23" s="272"/>
      <c r="K23" s="272"/>
      <c r="L23" s="272"/>
      <c r="M23" s="271"/>
      <c r="N23" s="268"/>
      <c r="O23" s="268"/>
      <c r="P23" s="271"/>
    </row>
    <row r="24" spans="1:16" x14ac:dyDescent="0.2">
      <c r="A24" s="243"/>
      <c r="B24" s="243"/>
      <c r="C24" s="243"/>
      <c r="D24" s="243"/>
      <c r="E24" s="243"/>
      <c r="F24" s="243"/>
      <c r="G24" s="240">
        <v>0</v>
      </c>
      <c r="H24" s="245"/>
      <c r="I24" s="242">
        <f t="shared" si="1"/>
        <v>0</v>
      </c>
      <c r="J24" s="272"/>
      <c r="K24" s="272"/>
      <c r="L24" s="272"/>
      <c r="M24" s="271"/>
      <c r="N24" s="268"/>
      <c r="O24" s="268"/>
      <c r="P24" s="271"/>
    </row>
    <row r="25" spans="1:16" ht="13.5" thickBot="1" x14ac:dyDescent="0.25">
      <c r="A25" s="244"/>
      <c r="B25" s="244"/>
      <c r="C25" s="244"/>
      <c r="D25" s="244"/>
      <c r="E25" s="244"/>
      <c r="F25" s="244"/>
      <c r="G25" s="240">
        <v>0</v>
      </c>
      <c r="H25" s="245"/>
      <c r="I25" s="242">
        <f t="shared" si="1"/>
        <v>0</v>
      </c>
      <c r="J25" s="272"/>
      <c r="K25" s="272"/>
      <c r="L25" s="272"/>
      <c r="M25" s="271"/>
      <c r="N25" s="268"/>
      <c r="O25" s="268"/>
      <c r="P25" s="271"/>
    </row>
    <row r="26" spans="1:16" ht="13.5" thickBot="1" x14ac:dyDescent="0.25">
      <c r="A26" s="1526" t="s">
        <v>134</v>
      </c>
      <c r="B26" s="1527"/>
      <c r="C26" s="1527"/>
      <c r="D26" s="1527"/>
      <c r="E26" s="1527"/>
      <c r="F26" s="1527"/>
      <c r="G26" s="246">
        <f>SUM(G16:G25)</f>
        <v>0</v>
      </c>
      <c r="H26" s="247"/>
      <c r="I26" s="248">
        <f>SUM(I16:I25)</f>
        <v>0</v>
      </c>
      <c r="J26" s="348">
        <f>SUM(J16:J25)</f>
        <v>0</v>
      </c>
      <c r="K26" s="348">
        <f t="shared" ref="K26:L26" si="2">SUM(K16:K25)</f>
        <v>0</v>
      </c>
      <c r="L26" s="348">
        <f t="shared" si="2"/>
        <v>0</v>
      </c>
      <c r="N26" s="349">
        <f>SUM(N16:N25)</f>
        <v>0</v>
      </c>
      <c r="O26" s="349">
        <f>SUM(O16:O25)</f>
        <v>0</v>
      </c>
    </row>
    <row r="28" spans="1:16" ht="15" x14ac:dyDescent="0.25">
      <c r="A28" s="250" t="s">
        <v>215</v>
      </c>
    </row>
    <row r="29" spans="1:16" x14ac:dyDescent="0.2">
      <c r="A29" s="250"/>
    </row>
    <row r="30" spans="1:16" x14ac:dyDescent="0.2">
      <c r="A30" s="250"/>
    </row>
    <row r="31" spans="1:16" x14ac:dyDescent="0.2">
      <c r="A31" s="1546"/>
      <c r="B31" s="1547"/>
      <c r="C31" s="1547"/>
      <c r="D31" s="1547"/>
      <c r="E31" s="1547"/>
      <c r="F31" s="1547"/>
      <c r="G31" s="1547"/>
      <c r="H31" s="1547"/>
      <c r="I31" s="251"/>
    </row>
    <row r="32" spans="1:16" x14ac:dyDescent="0.2">
      <c r="A32" s="1547"/>
      <c r="B32" s="1547"/>
      <c r="C32" s="1547"/>
      <c r="D32" s="1547"/>
      <c r="E32" s="1547"/>
      <c r="F32" s="1547"/>
      <c r="G32" s="1547"/>
      <c r="H32" s="1547"/>
      <c r="I32" s="251"/>
    </row>
  </sheetData>
  <protectedRanges>
    <protectedRange sqref="A9:A10 B10:B11 E10:E11" name="Rango1_1_1_2_1"/>
    <protectedRange sqref="G10" name="Rango1_1_1_2"/>
    <protectedRange sqref="G11" name="Rango1_1_1_1_1_1_1"/>
  </protectedRanges>
  <customSheetViews>
    <customSheetView guid="{9C380C17-03EC-4E5F-8AD9-EACCFB57B8A0}" showPageBreaks="1" printArea="1">
      <selection activeCell="D11" sqref="D11"/>
      <pageMargins left="0.59055118110236227" right="0.47244094488188981" top="0.19685039370078741" bottom="0.19685039370078741" header="0" footer="0"/>
      <printOptions horizontalCentered="1" verticalCentered="1"/>
      <pageSetup paperSize="9" scale="95" orientation="landscape" r:id="rId1"/>
      <headerFooter alignWithMargins="0"/>
    </customSheetView>
    <customSheetView guid="{132C0E2A-F187-4159-BF1E-3BD10748237C}">
      <selection activeCell="D11" sqref="D11"/>
      <pageMargins left="0.59055118110236227" right="0.47244094488188981" top="0.19685039370078741" bottom="0.19685039370078741" header="0" footer="0"/>
      <printOptions horizontalCentered="1" verticalCentered="1"/>
      <pageSetup paperSize="9" scale="95" orientation="landscape" r:id="rId2"/>
      <headerFooter alignWithMargins="0"/>
    </customSheetView>
  </customSheetViews>
  <mergeCells count="21">
    <mergeCell ref="P13:P15"/>
    <mergeCell ref="I13:I15"/>
    <mergeCell ref="A26:F26"/>
    <mergeCell ref="A31:H32"/>
    <mergeCell ref="A6:I6"/>
    <mergeCell ref="A13:A15"/>
    <mergeCell ref="B13:B15"/>
    <mergeCell ref="C13:C15"/>
    <mergeCell ref="D13:D15"/>
    <mergeCell ref="E13:E15"/>
    <mergeCell ref="F13:F15"/>
    <mergeCell ref="G13:G15"/>
    <mergeCell ref="H13:H15"/>
    <mergeCell ref="J13:L13"/>
    <mergeCell ref="N13:O13"/>
    <mergeCell ref="J14:J15"/>
    <mergeCell ref="K14:K15"/>
    <mergeCell ref="L14:L15"/>
    <mergeCell ref="N14:N15"/>
    <mergeCell ref="O14:O15"/>
    <mergeCell ref="M13:M15"/>
  </mergeCells>
  <printOptions horizontalCentered="1" verticalCentered="1"/>
  <pageMargins left="0.59055118110236227" right="0.47244094488188981" top="0.19685039370078741" bottom="0.19685039370078741" header="0" footer="0"/>
  <pageSetup paperSize="9" scale="95" orientation="landscape"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B1:H44"/>
  <sheetViews>
    <sheetView workbookViewId="0">
      <selection activeCell="D7" sqref="D7:H7"/>
    </sheetView>
  </sheetViews>
  <sheetFormatPr baseColWidth="10" defaultRowHeight="15" x14ac:dyDescent="0.25"/>
  <cols>
    <col min="1" max="1" width="3" customWidth="1"/>
    <col min="3" max="3" width="15.140625" customWidth="1"/>
    <col min="4" max="4" width="17" customWidth="1"/>
    <col min="5" max="5" width="15.7109375" customWidth="1"/>
    <col min="8" max="8" width="40" customWidth="1"/>
  </cols>
  <sheetData>
    <row r="1" spans="2:8" s="101" customFormat="1" ht="12.75" x14ac:dyDescent="0.2">
      <c r="B1" s="102"/>
      <c r="C1" s="102"/>
    </row>
    <row r="2" spans="2:8" s="101" customFormat="1" ht="12.75" x14ac:dyDescent="0.2">
      <c r="B2" s="102"/>
      <c r="C2" s="102"/>
      <c r="D2" s="103"/>
    </row>
    <row r="3" spans="2:8" s="101" customFormat="1" ht="12.75" x14ac:dyDescent="0.2">
      <c r="B3" s="102"/>
      <c r="C3" s="102"/>
      <c r="D3" s="103"/>
    </row>
    <row r="4" spans="2:8" s="101" customFormat="1" ht="12.75" x14ac:dyDescent="0.2">
      <c r="B4" s="102"/>
      <c r="C4" s="102"/>
      <c r="D4" s="103"/>
    </row>
    <row r="5" spans="2:8" s="101" customFormat="1" ht="13.5" thickBot="1" x14ac:dyDescent="0.25">
      <c r="B5" s="102"/>
      <c r="C5" s="102"/>
      <c r="D5" s="103"/>
    </row>
    <row r="6" spans="2:8" s="104" customFormat="1" ht="27.75" customHeight="1" x14ac:dyDescent="0.25">
      <c r="B6" s="1165" t="s">
        <v>70</v>
      </c>
      <c r="C6" s="1166"/>
      <c r="D6" s="1167"/>
      <c r="E6" s="1167"/>
      <c r="F6" s="1167"/>
      <c r="G6" s="1167"/>
      <c r="H6" s="1168"/>
    </row>
    <row r="7" spans="2:8" s="105" customFormat="1" ht="22.5" customHeight="1" x14ac:dyDescent="0.2">
      <c r="B7" s="1156" t="s">
        <v>71</v>
      </c>
      <c r="C7" s="1157"/>
      <c r="D7" s="1169"/>
      <c r="E7" s="1158"/>
      <c r="F7" s="1158"/>
      <c r="G7" s="1158"/>
      <c r="H7" s="1159"/>
    </row>
    <row r="8" spans="2:8" s="105" customFormat="1" ht="22.5" customHeight="1" x14ac:dyDescent="0.2">
      <c r="B8" s="1089" t="s">
        <v>72</v>
      </c>
      <c r="C8" s="1090"/>
      <c r="D8" s="1118" t="str">
        <f>+'IDENTIFICACIÓN DEL PROYECTO'!D10:H10</f>
        <v>3 de junio de 2015</v>
      </c>
      <c r="E8" s="1158"/>
      <c r="F8" s="1158"/>
      <c r="G8" s="1158"/>
      <c r="H8" s="1159"/>
    </row>
    <row r="9" spans="2:8" s="105" customFormat="1" ht="22.5" customHeight="1" x14ac:dyDescent="0.2">
      <c r="B9" s="1156" t="s">
        <v>73</v>
      </c>
      <c r="C9" s="1157"/>
      <c r="D9" s="1118" t="str">
        <f>+'IDENTIFICACIÓN DEL PROYECTO'!D9:H9</f>
        <v>133/2015</v>
      </c>
      <c r="E9" s="1158"/>
      <c r="F9" s="1158"/>
      <c r="G9" s="1158"/>
      <c r="H9" s="1159"/>
    </row>
    <row r="10" spans="2:8" s="105" customFormat="1" ht="22.5" customHeight="1" x14ac:dyDescent="0.2">
      <c r="B10" s="1156" t="s">
        <v>74</v>
      </c>
      <c r="C10" s="1157"/>
      <c r="D10" s="1118" t="str">
        <f>+'IDENTIFICACIÓN DEL PROYECTO'!D27:H27</f>
        <v>COLEGAS - CONFEDERACIÓN LGTB ESPAÑOLA</v>
      </c>
      <c r="E10" s="1158"/>
      <c r="F10" s="1158"/>
      <c r="G10" s="1158"/>
      <c r="H10" s="1159"/>
    </row>
    <row r="11" spans="2:8" s="105" customFormat="1" ht="22.5" customHeight="1" x14ac:dyDescent="0.2">
      <c r="B11" s="1156" t="s">
        <v>75</v>
      </c>
      <c r="C11" s="1157"/>
      <c r="D11" s="1118" t="s">
        <v>916</v>
      </c>
      <c r="E11" s="1158"/>
      <c r="F11" s="1158"/>
      <c r="G11" s="1158"/>
      <c r="H11" s="1159"/>
    </row>
    <row r="12" spans="2:8" s="105" customFormat="1" ht="22.5" customHeight="1" thickBot="1" x14ac:dyDescent="0.25">
      <c r="B12" s="1160" t="s">
        <v>76</v>
      </c>
      <c r="C12" s="1161"/>
      <c r="D12" s="1162" t="s">
        <v>884</v>
      </c>
      <c r="E12" s="1163"/>
      <c r="F12" s="1163"/>
      <c r="G12" s="1163"/>
      <c r="H12" s="1164"/>
    </row>
    <row r="13" spans="2:8" s="101" customFormat="1" ht="13.5" thickBot="1" x14ac:dyDescent="0.25">
      <c r="B13" s="106"/>
      <c r="C13" s="107"/>
      <c r="D13" s="108"/>
      <c r="E13" s="109"/>
      <c r="F13" s="109"/>
      <c r="G13" s="110"/>
    </row>
    <row r="14" spans="2:8" s="111" customFormat="1" ht="27.75" customHeight="1" x14ac:dyDescent="0.25">
      <c r="B14" s="1140" t="s">
        <v>77</v>
      </c>
      <c r="C14" s="1141"/>
      <c r="D14" s="1141"/>
      <c r="E14" s="1141"/>
      <c r="F14" s="1141"/>
      <c r="G14" s="1141"/>
      <c r="H14" s="1142"/>
    </row>
    <row r="15" spans="2:8" s="112" customFormat="1" x14ac:dyDescent="0.25">
      <c r="B15" s="1143" t="s">
        <v>917</v>
      </c>
      <c r="C15" s="1144"/>
      <c r="D15" s="1144"/>
      <c r="E15" s="1144"/>
      <c r="F15" s="1144"/>
      <c r="G15" s="1144"/>
      <c r="H15" s="1145"/>
    </row>
    <row r="16" spans="2:8" s="112" customFormat="1" x14ac:dyDescent="0.25">
      <c r="B16" s="1146"/>
      <c r="C16" s="1147"/>
      <c r="D16" s="1147"/>
      <c r="E16" s="1147"/>
      <c r="F16" s="1147"/>
      <c r="G16" s="1147"/>
      <c r="H16" s="1148"/>
    </row>
    <row r="17" spans="2:8" s="112" customFormat="1" ht="15.75" thickBot="1" x14ac:dyDescent="0.3">
      <c r="B17" s="1149" t="s">
        <v>78</v>
      </c>
      <c r="C17" s="1150"/>
      <c r="D17" s="1150"/>
      <c r="E17" s="1150"/>
      <c r="F17" s="1150"/>
      <c r="G17" s="1150"/>
      <c r="H17" s="1151"/>
    </row>
    <row r="18" spans="2:8" s="113" customFormat="1" ht="12.75" x14ac:dyDescent="0.2">
      <c r="B18" s="1152"/>
      <c r="C18" s="1152"/>
      <c r="D18" s="1152"/>
      <c r="E18" s="1152"/>
      <c r="F18" s="1152"/>
      <c r="G18" s="1152"/>
    </row>
    <row r="19" spans="2:8" s="101" customFormat="1" ht="13.5" thickBot="1" x14ac:dyDescent="0.25">
      <c r="B19" s="106"/>
      <c r="C19" s="107"/>
      <c r="D19" s="108"/>
      <c r="E19" s="109"/>
      <c r="F19" s="109"/>
      <c r="G19" s="110"/>
    </row>
    <row r="20" spans="2:8" s="111" customFormat="1" ht="27.75" customHeight="1" x14ac:dyDescent="0.25">
      <c r="B20" s="1140" t="s">
        <v>79</v>
      </c>
      <c r="C20" s="1141"/>
      <c r="D20" s="1141"/>
      <c r="E20" s="1141"/>
      <c r="F20" s="1141"/>
      <c r="G20" s="1141"/>
      <c r="H20" s="1142"/>
    </row>
    <row r="21" spans="2:8" s="103" customFormat="1" ht="22.5" customHeight="1" x14ac:dyDescent="0.25">
      <c r="B21" s="114" t="s">
        <v>80</v>
      </c>
      <c r="C21" s="115" t="s">
        <v>81</v>
      </c>
      <c r="D21" s="116" t="s">
        <v>82</v>
      </c>
      <c r="E21" s="117" t="s">
        <v>83</v>
      </c>
      <c r="F21" s="1153" t="s">
        <v>84</v>
      </c>
      <c r="G21" s="1154"/>
      <c r="H21" s="1155"/>
    </row>
    <row r="22" spans="2:8" s="101" customFormat="1" ht="24" customHeight="1" x14ac:dyDescent="0.2">
      <c r="B22" s="118"/>
      <c r="C22" s="67"/>
      <c r="D22" s="67"/>
      <c r="E22" s="119"/>
      <c r="F22" s="1137"/>
      <c r="G22" s="1138"/>
      <c r="H22" s="1139"/>
    </row>
    <row r="23" spans="2:8" s="101" customFormat="1" ht="24" customHeight="1" x14ac:dyDescent="0.2">
      <c r="B23" s="118"/>
      <c r="C23" s="67"/>
      <c r="D23" s="67"/>
      <c r="E23" s="119"/>
      <c r="F23" s="1137"/>
      <c r="G23" s="1138"/>
      <c r="H23" s="1139"/>
    </row>
    <row r="24" spans="2:8" s="101" customFormat="1" ht="24" customHeight="1" x14ac:dyDescent="0.2">
      <c r="B24" s="118"/>
      <c r="C24" s="67"/>
      <c r="D24" s="67"/>
      <c r="E24" s="119"/>
      <c r="F24" s="1137"/>
      <c r="G24" s="1138"/>
      <c r="H24" s="1139"/>
    </row>
    <row r="25" spans="2:8" s="101" customFormat="1" ht="24" customHeight="1" x14ac:dyDescent="0.2">
      <c r="B25" s="118"/>
      <c r="C25" s="67"/>
      <c r="D25" s="67"/>
      <c r="E25" s="119"/>
      <c r="F25" s="1137"/>
      <c r="G25" s="1138"/>
      <c r="H25" s="1139"/>
    </row>
    <row r="26" spans="2:8" s="101" customFormat="1" ht="24" customHeight="1" x14ac:dyDescent="0.2">
      <c r="B26" s="118"/>
      <c r="C26" s="67"/>
      <c r="D26" s="67"/>
      <c r="E26" s="119"/>
      <c r="F26" s="1137"/>
      <c r="G26" s="1138"/>
      <c r="H26" s="1139"/>
    </row>
    <row r="27" spans="2:8" s="101" customFormat="1" ht="24" customHeight="1" x14ac:dyDescent="0.2">
      <c r="B27" s="118"/>
      <c r="C27" s="67"/>
      <c r="D27" s="67"/>
      <c r="E27" s="119"/>
      <c r="F27" s="1137"/>
      <c r="G27" s="1138"/>
      <c r="H27" s="1139"/>
    </row>
    <row r="28" spans="2:8" s="101" customFormat="1" ht="24" customHeight="1" x14ac:dyDescent="0.2">
      <c r="B28" s="118"/>
      <c r="C28" s="67"/>
      <c r="D28" s="67"/>
      <c r="E28" s="119"/>
      <c r="F28" s="1137"/>
      <c r="G28" s="1138"/>
      <c r="H28" s="1139"/>
    </row>
    <row r="29" spans="2:8" s="101" customFormat="1" ht="24" customHeight="1" x14ac:dyDescent="0.2">
      <c r="B29" s="118"/>
      <c r="C29" s="67"/>
      <c r="D29" s="67"/>
      <c r="E29" s="119"/>
      <c r="F29" s="1137"/>
      <c r="G29" s="1138"/>
      <c r="H29" s="1139"/>
    </row>
    <row r="30" spans="2:8" s="101" customFormat="1" ht="24" customHeight="1" x14ac:dyDescent="0.2">
      <c r="B30" s="118"/>
      <c r="C30" s="67"/>
      <c r="D30" s="67"/>
      <c r="E30" s="119"/>
      <c r="F30" s="1137"/>
      <c r="G30" s="1138"/>
      <c r="H30" s="1139"/>
    </row>
    <row r="31" spans="2:8" s="101" customFormat="1" ht="24" customHeight="1" x14ac:dyDescent="0.2">
      <c r="B31" s="118"/>
      <c r="C31" s="67"/>
      <c r="D31" s="67"/>
      <c r="E31" s="119"/>
      <c r="F31" s="1137"/>
      <c r="G31" s="1138"/>
      <c r="H31" s="1139"/>
    </row>
    <row r="32" spans="2:8" s="101" customFormat="1" ht="24" customHeight="1" x14ac:dyDescent="0.2">
      <c r="B32" s="118"/>
      <c r="C32" s="67"/>
      <c r="D32" s="67"/>
      <c r="E32" s="119"/>
      <c r="F32" s="1137"/>
      <c r="G32" s="1138"/>
      <c r="H32" s="1139"/>
    </row>
    <row r="33" spans="2:8" s="101" customFormat="1" ht="24" customHeight="1" thickBot="1" x14ac:dyDescent="0.25">
      <c r="B33" s="120"/>
      <c r="C33" s="121"/>
      <c r="D33" s="67"/>
      <c r="E33" s="122"/>
      <c r="F33" s="1133"/>
      <c r="G33" s="1134"/>
      <c r="H33" s="1135"/>
    </row>
    <row r="34" spans="2:8" s="101" customFormat="1" ht="12.75" x14ac:dyDescent="0.2">
      <c r="B34" s="1136"/>
      <c r="C34" s="1136"/>
      <c r="D34" s="1136"/>
      <c r="E34" s="1136"/>
      <c r="F34" s="1136"/>
      <c r="G34" s="1136"/>
    </row>
    <row r="35" spans="2:8" s="101" customFormat="1" ht="12.75" x14ac:dyDescent="0.2">
      <c r="B35" s="102"/>
      <c r="C35" s="102"/>
      <c r="D35" s="103"/>
    </row>
    <row r="36" spans="2:8" s="101" customFormat="1" ht="12.75" x14ac:dyDescent="0.2">
      <c r="B36" s="102"/>
      <c r="C36" s="102"/>
      <c r="D36" s="103"/>
    </row>
    <row r="37" spans="2:8" s="101" customFormat="1" ht="12.75" x14ac:dyDescent="0.2">
      <c r="B37" s="102"/>
      <c r="C37" s="102"/>
      <c r="D37" s="103"/>
    </row>
    <row r="38" spans="2:8" s="101" customFormat="1" ht="12.75" x14ac:dyDescent="0.2">
      <c r="B38" s="102"/>
      <c r="C38" s="102"/>
      <c r="D38" s="103"/>
    </row>
    <row r="39" spans="2:8" s="101" customFormat="1" ht="12.75" x14ac:dyDescent="0.2">
      <c r="B39" s="102"/>
      <c r="C39" s="102"/>
      <c r="D39" s="103"/>
    </row>
    <row r="40" spans="2:8" s="101" customFormat="1" ht="12.75" x14ac:dyDescent="0.2">
      <c r="B40" s="102"/>
      <c r="C40" s="102"/>
      <c r="D40" s="103"/>
    </row>
    <row r="41" spans="2:8" s="101" customFormat="1" ht="12.75" x14ac:dyDescent="0.2">
      <c r="B41" s="102"/>
      <c r="C41" s="102"/>
      <c r="D41" s="103"/>
    </row>
    <row r="42" spans="2:8" s="101" customFormat="1" ht="12.75" x14ac:dyDescent="0.2">
      <c r="B42" s="102"/>
      <c r="C42" s="102"/>
      <c r="D42" s="103"/>
    </row>
    <row r="43" spans="2:8" s="101" customFormat="1" ht="12.75" x14ac:dyDescent="0.2">
      <c r="B43" s="102"/>
      <c r="C43" s="102"/>
      <c r="D43" s="103"/>
    </row>
    <row r="44" spans="2:8" s="101" customFormat="1" ht="12.75" x14ac:dyDescent="0.2">
      <c r="B44" s="102"/>
      <c r="C44" s="102"/>
      <c r="D44" s="103"/>
    </row>
  </sheetData>
  <customSheetViews>
    <customSheetView guid="{9C380C17-03EC-4E5F-8AD9-EACCFB57B8A0}" topLeftCell="A7">
      <selection activeCell="E22" sqref="E22"/>
      <pageMargins left="0.7" right="0.7" top="0.75" bottom="0.75" header="0.3" footer="0.3"/>
    </customSheetView>
    <customSheetView guid="{132C0E2A-F187-4159-BF1E-3BD10748237C}" topLeftCell="A7">
      <selection activeCell="E22" sqref="E22"/>
      <pageMargins left="0.7" right="0.7" top="0.75" bottom="0.75" header="0.3" footer="0.3"/>
    </customSheetView>
  </customSheetViews>
  <mergeCells count="33">
    <mergeCell ref="B9:C9"/>
    <mergeCell ref="D9:H9"/>
    <mergeCell ref="B6:H6"/>
    <mergeCell ref="B7:C7"/>
    <mergeCell ref="D7:H7"/>
    <mergeCell ref="B8:C8"/>
    <mergeCell ref="D8:H8"/>
    <mergeCell ref="B10:C10"/>
    <mergeCell ref="D10:H10"/>
    <mergeCell ref="B11:C11"/>
    <mergeCell ref="D11:H11"/>
    <mergeCell ref="B12:C12"/>
    <mergeCell ref="D12:H12"/>
    <mergeCell ref="F26:H26"/>
    <mergeCell ref="B14:H14"/>
    <mergeCell ref="B15:H15"/>
    <mergeCell ref="B16:H16"/>
    <mergeCell ref="B17:H17"/>
    <mergeCell ref="B18:G18"/>
    <mergeCell ref="B20:H20"/>
    <mergeCell ref="F21:H21"/>
    <mergeCell ref="F22:H22"/>
    <mergeCell ref="F23:H23"/>
    <mergeCell ref="F24:H24"/>
    <mergeCell ref="F25:H25"/>
    <mergeCell ref="F33:H33"/>
    <mergeCell ref="B34:G34"/>
    <mergeCell ref="F27:H27"/>
    <mergeCell ref="F28:H28"/>
    <mergeCell ref="F29:H29"/>
    <mergeCell ref="F30:H30"/>
    <mergeCell ref="F31:H31"/>
    <mergeCell ref="F32:H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'IRREGULARIDADES Y REINTEGROS'!$L$32:$L$36</xm:f>
          </x14:formula1>
          <xm:sqref>D22:D33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32"/>
  <sheetViews>
    <sheetView topLeftCell="I1" zoomScaleNormal="100" zoomScaleSheetLayoutView="100" workbookViewId="0">
      <selection activeCell="Y30" sqref="Y30"/>
    </sheetView>
  </sheetViews>
  <sheetFormatPr baseColWidth="10" defaultRowHeight="12.75" x14ac:dyDescent="0.2"/>
  <cols>
    <col min="1" max="1" width="7.28515625" style="219" customWidth="1"/>
    <col min="2" max="3" width="10" style="219" customWidth="1"/>
    <col min="4" max="4" width="13.28515625" style="219" customWidth="1"/>
    <col min="5" max="5" width="15.85546875" style="219" customWidth="1"/>
    <col min="6" max="6" width="17.5703125" style="219" customWidth="1"/>
    <col min="7" max="7" width="10.42578125" style="219" customWidth="1"/>
    <col min="8" max="8" width="7.85546875" style="219" customWidth="1"/>
    <col min="9" max="9" width="8.7109375" style="219" customWidth="1"/>
    <col min="10" max="10" width="8" style="219" customWidth="1"/>
    <col min="11" max="11" width="10.42578125" style="219" customWidth="1"/>
    <col min="12" max="12" width="17.5703125" style="219" customWidth="1"/>
    <col min="13" max="13" width="13.28515625" style="219" customWidth="1"/>
    <col min="14" max="14" width="15.85546875" style="219" customWidth="1"/>
    <col min="15" max="19" width="11.42578125" style="219"/>
    <col min="20" max="20" width="18.140625" style="219" customWidth="1"/>
    <col min="21" max="21" width="15.42578125" style="219" customWidth="1"/>
    <col min="22" max="22" width="14.7109375" style="219" customWidth="1"/>
    <col min="23" max="23" width="18.28515625" style="219" customWidth="1"/>
    <col min="24" max="24" width="27" style="219" customWidth="1"/>
    <col min="25" max="25" width="14.5703125" style="219" customWidth="1"/>
    <col min="26" max="26" width="14.140625" style="219" customWidth="1"/>
    <col min="27" max="27" width="24.5703125" style="219" customWidth="1"/>
    <col min="28" max="256" width="11.42578125" style="219"/>
    <col min="257" max="257" width="7.28515625" style="219" customWidth="1"/>
    <col min="258" max="259" width="10" style="219" customWidth="1"/>
    <col min="260" max="260" width="13.28515625" style="219" customWidth="1"/>
    <col min="261" max="261" width="15.85546875" style="219" customWidth="1"/>
    <col min="262" max="262" width="17.5703125" style="219" customWidth="1"/>
    <col min="263" max="263" width="10.42578125" style="219" customWidth="1"/>
    <col min="264" max="264" width="7.85546875" style="219" customWidth="1"/>
    <col min="265" max="265" width="8.7109375" style="219" customWidth="1"/>
    <col min="266" max="266" width="8" style="219" customWidth="1"/>
    <col min="267" max="267" width="10.42578125" style="219" customWidth="1"/>
    <col min="268" max="268" width="11.5703125" style="219" customWidth="1"/>
    <col min="269" max="269" width="13.28515625" style="219" customWidth="1"/>
    <col min="270" max="512" width="11.42578125" style="219"/>
    <col min="513" max="513" width="7.28515625" style="219" customWidth="1"/>
    <col min="514" max="515" width="10" style="219" customWidth="1"/>
    <col min="516" max="516" width="13.28515625" style="219" customWidth="1"/>
    <col min="517" max="517" width="15.85546875" style="219" customWidth="1"/>
    <col min="518" max="518" width="17.5703125" style="219" customWidth="1"/>
    <col min="519" max="519" width="10.42578125" style="219" customWidth="1"/>
    <col min="520" max="520" width="7.85546875" style="219" customWidth="1"/>
    <col min="521" max="521" width="8.7109375" style="219" customWidth="1"/>
    <col min="522" max="522" width="8" style="219" customWidth="1"/>
    <col min="523" max="523" width="10.42578125" style="219" customWidth="1"/>
    <col min="524" max="524" width="11.5703125" style="219" customWidth="1"/>
    <col min="525" max="525" width="13.28515625" style="219" customWidth="1"/>
    <col min="526" max="768" width="11.42578125" style="219"/>
    <col min="769" max="769" width="7.28515625" style="219" customWidth="1"/>
    <col min="770" max="771" width="10" style="219" customWidth="1"/>
    <col min="772" max="772" width="13.28515625" style="219" customWidth="1"/>
    <col min="773" max="773" width="15.85546875" style="219" customWidth="1"/>
    <col min="774" max="774" width="17.5703125" style="219" customWidth="1"/>
    <col min="775" max="775" width="10.42578125" style="219" customWidth="1"/>
    <col min="776" max="776" width="7.85546875" style="219" customWidth="1"/>
    <col min="777" max="777" width="8.7109375" style="219" customWidth="1"/>
    <col min="778" max="778" width="8" style="219" customWidth="1"/>
    <col min="779" max="779" width="10.42578125" style="219" customWidth="1"/>
    <col min="780" max="780" width="11.5703125" style="219" customWidth="1"/>
    <col min="781" max="781" width="13.28515625" style="219" customWidth="1"/>
    <col min="782" max="1024" width="11.42578125" style="219"/>
    <col min="1025" max="1025" width="7.28515625" style="219" customWidth="1"/>
    <col min="1026" max="1027" width="10" style="219" customWidth="1"/>
    <col min="1028" max="1028" width="13.28515625" style="219" customWidth="1"/>
    <col min="1029" max="1029" width="15.85546875" style="219" customWidth="1"/>
    <col min="1030" max="1030" width="17.5703125" style="219" customWidth="1"/>
    <col min="1031" max="1031" width="10.42578125" style="219" customWidth="1"/>
    <col min="1032" max="1032" width="7.85546875" style="219" customWidth="1"/>
    <col min="1033" max="1033" width="8.7109375" style="219" customWidth="1"/>
    <col min="1034" max="1034" width="8" style="219" customWidth="1"/>
    <col min="1035" max="1035" width="10.42578125" style="219" customWidth="1"/>
    <col min="1036" max="1036" width="11.5703125" style="219" customWidth="1"/>
    <col min="1037" max="1037" width="13.28515625" style="219" customWidth="1"/>
    <col min="1038" max="1280" width="11.42578125" style="219"/>
    <col min="1281" max="1281" width="7.28515625" style="219" customWidth="1"/>
    <col min="1282" max="1283" width="10" style="219" customWidth="1"/>
    <col min="1284" max="1284" width="13.28515625" style="219" customWidth="1"/>
    <col min="1285" max="1285" width="15.85546875" style="219" customWidth="1"/>
    <col min="1286" max="1286" width="17.5703125" style="219" customWidth="1"/>
    <col min="1287" max="1287" width="10.42578125" style="219" customWidth="1"/>
    <col min="1288" max="1288" width="7.85546875" style="219" customWidth="1"/>
    <col min="1289" max="1289" width="8.7109375" style="219" customWidth="1"/>
    <col min="1290" max="1290" width="8" style="219" customWidth="1"/>
    <col min="1291" max="1291" width="10.42578125" style="219" customWidth="1"/>
    <col min="1292" max="1292" width="11.5703125" style="219" customWidth="1"/>
    <col min="1293" max="1293" width="13.28515625" style="219" customWidth="1"/>
    <col min="1294" max="1536" width="11.42578125" style="219"/>
    <col min="1537" max="1537" width="7.28515625" style="219" customWidth="1"/>
    <col min="1538" max="1539" width="10" style="219" customWidth="1"/>
    <col min="1540" max="1540" width="13.28515625" style="219" customWidth="1"/>
    <col min="1541" max="1541" width="15.85546875" style="219" customWidth="1"/>
    <col min="1542" max="1542" width="17.5703125" style="219" customWidth="1"/>
    <col min="1543" max="1543" width="10.42578125" style="219" customWidth="1"/>
    <col min="1544" max="1544" width="7.85546875" style="219" customWidth="1"/>
    <col min="1545" max="1545" width="8.7109375" style="219" customWidth="1"/>
    <col min="1546" max="1546" width="8" style="219" customWidth="1"/>
    <col min="1547" max="1547" width="10.42578125" style="219" customWidth="1"/>
    <col min="1548" max="1548" width="11.5703125" style="219" customWidth="1"/>
    <col min="1549" max="1549" width="13.28515625" style="219" customWidth="1"/>
    <col min="1550" max="1792" width="11.42578125" style="219"/>
    <col min="1793" max="1793" width="7.28515625" style="219" customWidth="1"/>
    <col min="1794" max="1795" width="10" style="219" customWidth="1"/>
    <col min="1796" max="1796" width="13.28515625" style="219" customWidth="1"/>
    <col min="1797" max="1797" width="15.85546875" style="219" customWidth="1"/>
    <col min="1798" max="1798" width="17.5703125" style="219" customWidth="1"/>
    <col min="1799" max="1799" width="10.42578125" style="219" customWidth="1"/>
    <col min="1800" max="1800" width="7.85546875" style="219" customWidth="1"/>
    <col min="1801" max="1801" width="8.7109375" style="219" customWidth="1"/>
    <col min="1802" max="1802" width="8" style="219" customWidth="1"/>
    <col min="1803" max="1803" width="10.42578125" style="219" customWidth="1"/>
    <col min="1804" max="1804" width="11.5703125" style="219" customWidth="1"/>
    <col min="1805" max="1805" width="13.28515625" style="219" customWidth="1"/>
    <col min="1806" max="2048" width="11.42578125" style="219"/>
    <col min="2049" max="2049" width="7.28515625" style="219" customWidth="1"/>
    <col min="2050" max="2051" width="10" style="219" customWidth="1"/>
    <col min="2052" max="2052" width="13.28515625" style="219" customWidth="1"/>
    <col min="2053" max="2053" width="15.85546875" style="219" customWidth="1"/>
    <col min="2054" max="2054" width="17.5703125" style="219" customWidth="1"/>
    <col min="2055" max="2055" width="10.42578125" style="219" customWidth="1"/>
    <col min="2056" max="2056" width="7.85546875" style="219" customWidth="1"/>
    <col min="2057" max="2057" width="8.7109375" style="219" customWidth="1"/>
    <col min="2058" max="2058" width="8" style="219" customWidth="1"/>
    <col min="2059" max="2059" width="10.42578125" style="219" customWidth="1"/>
    <col min="2060" max="2060" width="11.5703125" style="219" customWidth="1"/>
    <col min="2061" max="2061" width="13.28515625" style="219" customWidth="1"/>
    <col min="2062" max="2304" width="11.42578125" style="219"/>
    <col min="2305" max="2305" width="7.28515625" style="219" customWidth="1"/>
    <col min="2306" max="2307" width="10" style="219" customWidth="1"/>
    <col min="2308" max="2308" width="13.28515625" style="219" customWidth="1"/>
    <col min="2309" max="2309" width="15.85546875" style="219" customWidth="1"/>
    <col min="2310" max="2310" width="17.5703125" style="219" customWidth="1"/>
    <col min="2311" max="2311" width="10.42578125" style="219" customWidth="1"/>
    <col min="2312" max="2312" width="7.85546875" style="219" customWidth="1"/>
    <col min="2313" max="2313" width="8.7109375" style="219" customWidth="1"/>
    <col min="2314" max="2314" width="8" style="219" customWidth="1"/>
    <col min="2315" max="2315" width="10.42578125" style="219" customWidth="1"/>
    <col min="2316" max="2316" width="11.5703125" style="219" customWidth="1"/>
    <col min="2317" max="2317" width="13.28515625" style="219" customWidth="1"/>
    <col min="2318" max="2560" width="11.42578125" style="219"/>
    <col min="2561" max="2561" width="7.28515625" style="219" customWidth="1"/>
    <col min="2562" max="2563" width="10" style="219" customWidth="1"/>
    <col min="2564" max="2564" width="13.28515625" style="219" customWidth="1"/>
    <col min="2565" max="2565" width="15.85546875" style="219" customWidth="1"/>
    <col min="2566" max="2566" width="17.5703125" style="219" customWidth="1"/>
    <col min="2567" max="2567" width="10.42578125" style="219" customWidth="1"/>
    <col min="2568" max="2568" width="7.85546875" style="219" customWidth="1"/>
    <col min="2569" max="2569" width="8.7109375" style="219" customWidth="1"/>
    <col min="2570" max="2570" width="8" style="219" customWidth="1"/>
    <col min="2571" max="2571" width="10.42578125" style="219" customWidth="1"/>
    <col min="2572" max="2572" width="11.5703125" style="219" customWidth="1"/>
    <col min="2573" max="2573" width="13.28515625" style="219" customWidth="1"/>
    <col min="2574" max="2816" width="11.42578125" style="219"/>
    <col min="2817" max="2817" width="7.28515625" style="219" customWidth="1"/>
    <col min="2818" max="2819" width="10" style="219" customWidth="1"/>
    <col min="2820" max="2820" width="13.28515625" style="219" customWidth="1"/>
    <col min="2821" max="2821" width="15.85546875" style="219" customWidth="1"/>
    <col min="2822" max="2822" width="17.5703125" style="219" customWidth="1"/>
    <col min="2823" max="2823" width="10.42578125" style="219" customWidth="1"/>
    <col min="2824" max="2824" width="7.85546875" style="219" customWidth="1"/>
    <col min="2825" max="2825" width="8.7109375" style="219" customWidth="1"/>
    <col min="2826" max="2826" width="8" style="219" customWidth="1"/>
    <col min="2827" max="2827" width="10.42578125" style="219" customWidth="1"/>
    <col min="2828" max="2828" width="11.5703125" style="219" customWidth="1"/>
    <col min="2829" max="2829" width="13.28515625" style="219" customWidth="1"/>
    <col min="2830" max="3072" width="11.42578125" style="219"/>
    <col min="3073" max="3073" width="7.28515625" style="219" customWidth="1"/>
    <col min="3074" max="3075" width="10" style="219" customWidth="1"/>
    <col min="3076" max="3076" width="13.28515625" style="219" customWidth="1"/>
    <col min="3077" max="3077" width="15.85546875" style="219" customWidth="1"/>
    <col min="3078" max="3078" width="17.5703125" style="219" customWidth="1"/>
    <col min="3079" max="3079" width="10.42578125" style="219" customWidth="1"/>
    <col min="3080" max="3080" width="7.85546875" style="219" customWidth="1"/>
    <col min="3081" max="3081" width="8.7109375" style="219" customWidth="1"/>
    <col min="3082" max="3082" width="8" style="219" customWidth="1"/>
    <col min="3083" max="3083" width="10.42578125" style="219" customWidth="1"/>
    <col min="3084" max="3084" width="11.5703125" style="219" customWidth="1"/>
    <col min="3085" max="3085" width="13.28515625" style="219" customWidth="1"/>
    <col min="3086" max="3328" width="11.42578125" style="219"/>
    <col min="3329" max="3329" width="7.28515625" style="219" customWidth="1"/>
    <col min="3330" max="3331" width="10" style="219" customWidth="1"/>
    <col min="3332" max="3332" width="13.28515625" style="219" customWidth="1"/>
    <col min="3333" max="3333" width="15.85546875" style="219" customWidth="1"/>
    <col min="3334" max="3334" width="17.5703125" style="219" customWidth="1"/>
    <col min="3335" max="3335" width="10.42578125" style="219" customWidth="1"/>
    <col min="3336" max="3336" width="7.85546875" style="219" customWidth="1"/>
    <col min="3337" max="3337" width="8.7109375" style="219" customWidth="1"/>
    <col min="3338" max="3338" width="8" style="219" customWidth="1"/>
    <col min="3339" max="3339" width="10.42578125" style="219" customWidth="1"/>
    <col min="3340" max="3340" width="11.5703125" style="219" customWidth="1"/>
    <col min="3341" max="3341" width="13.28515625" style="219" customWidth="1"/>
    <col min="3342" max="3584" width="11.42578125" style="219"/>
    <col min="3585" max="3585" width="7.28515625" style="219" customWidth="1"/>
    <col min="3586" max="3587" width="10" style="219" customWidth="1"/>
    <col min="3588" max="3588" width="13.28515625" style="219" customWidth="1"/>
    <col min="3589" max="3589" width="15.85546875" style="219" customWidth="1"/>
    <col min="3590" max="3590" width="17.5703125" style="219" customWidth="1"/>
    <col min="3591" max="3591" width="10.42578125" style="219" customWidth="1"/>
    <col min="3592" max="3592" width="7.85546875" style="219" customWidth="1"/>
    <col min="3593" max="3593" width="8.7109375" style="219" customWidth="1"/>
    <col min="3594" max="3594" width="8" style="219" customWidth="1"/>
    <col min="3595" max="3595" width="10.42578125" style="219" customWidth="1"/>
    <col min="3596" max="3596" width="11.5703125" style="219" customWidth="1"/>
    <col min="3597" max="3597" width="13.28515625" style="219" customWidth="1"/>
    <col min="3598" max="3840" width="11.42578125" style="219"/>
    <col min="3841" max="3841" width="7.28515625" style="219" customWidth="1"/>
    <col min="3842" max="3843" width="10" style="219" customWidth="1"/>
    <col min="3844" max="3844" width="13.28515625" style="219" customWidth="1"/>
    <col min="3845" max="3845" width="15.85546875" style="219" customWidth="1"/>
    <col min="3846" max="3846" width="17.5703125" style="219" customWidth="1"/>
    <col min="3847" max="3847" width="10.42578125" style="219" customWidth="1"/>
    <col min="3848" max="3848" width="7.85546875" style="219" customWidth="1"/>
    <col min="3849" max="3849" width="8.7109375" style="219" customWidth="1"/>
    <col min="3850" max="3850" width="8" style="219" customWidth="1"/>
    <col min="3851" max="3851" width="10.42578125" style="219" customWidth="1"/>
    <col min="3852" max="3852" width="11.5703125" style="219" customWidth="1"/>
    <col min="3853" max="3853" width="13.28515625" style="219" customWidth="1"/>
    <col min="3854" max="4096" width="11.42578125" style="219"/>
    <col min="4097" max="4097" width="7.28515625" style="219" customWidth="1"/>
    <col min="4098" max="4099" width="10" style="219" customWidth="1"/>
    <col min="4100" max="4100" width="13.28515625" style="219" customWidth="1"/>
    <col min="4101" max="4101" width="15.85546875" style="219" customWidth="1"/>
    <col min="4102" max="4102" width="17.5703125" style="219" customWidth="1"/>
    <col min="4103" max="4103" width="10.42578125" style="219" customWidth="1"/>
    <col min="4104" max="4104" width="7.85546875" style="219" customWidth="1"/>
    <col min="4105" max="4105" width="8.7109375" style="219" customWidth="1"/>
    <col min="4106" max="4106" width="8" style="219" customWidth="1"/>
    <col min="4107" max="4107" width="10.42578125" style="219" customWidth="1"/>
    <col min="4108" max="4108" width="11.5703125" style="219" customWidth="1"/>
    <col min="4109" max="4109" width="13.28515625" style="219" customWidth="1"/>
    <col min="4110" max="4352" width="11.42578125" style="219"/>
    <col min="4353" max="4353" width="7.28515625" style="219" customWidth="1"/>
    <col min="4354" max="4355" width="10" style="219" customWidth="1"/>
    <col min="4356" max="4356" width="13.28515625" style="219" customWidth="1"/>
    <col min="4357" max="4357" width="15.85546875" style="219" customWidth="1"/>
    <col min="4358" max="4358" width="17.5703125" style="219" customWidth="1"/>
    <col min="4359" max="4359" width="10.42578125" style="219" customWidth="1"/>
    <col min="4360" max="4360" width="7.85546875" style="219" customWidth="1"/>
    <col min="4361" max="4361" width="8.7109375" style="219" customWidth="1"/>
    <col min="4362" max="4362" width="8" style="219" customWidth="1"/>
    <col min="4363" max="4363" width="10.42578125" style="219" customWidth="1"/>
    <col min="4364" max="4364" width="11.5703125" style="219" customWidth="1"/>
    <col min="4365" max="4365" width="13.28515625" style="219" customWidth="1"/>
    <col min="4366" max="4608" width="11.42578125" style="219"/>
    <col min="4609" max="4609" width="7.28515625" style="219" customWidth="1"/>
    <col min="4610" max="4611" width="10" style="219" customWidth="1"/>
    <col min="4612" max="4612" width="13.28515625" style="219" customWidth="1"/>
    <col min="4613" max="4613" width="15.85546875" style="219" customWidth="1"/>
    <col min="4614" max="4614" width="17.5703125" style="219" customWidth="1"/>
    <col min="4615" max="4615" width="10.42578125" style="219" customWidth="1"/>
    <col min="4616" max="4616" width="7.85546875" style="219" customWidth="1"/>
    <col min="4617" max="4617" width="8.7109375" style="219" customWidth="1"/>
    <col min="4618" max="4618" width="8" style="219" customWidth="1"/>
    <col min="4619" max="4619" width="10.42578125" style="219" customWidth="1"/>
    <col min="4620" max="4620" width="11.5703125" style="219" customWidth="1"/>
    <col min="4621" max="4621" width="13.28515625" style="219" customWidth="1"/>
    <col min="4622" max="4864" width="11.42578125" style="219"/>
    <col min="4865" max="4865" width="7.28515625" style="219" customWidth="1"/>
    <col min="4866" max="4867" width="10" style="219" customWidth="1"/>
    <col min="4868" max="4868" width="13.28515625" style="219" customWidth="1"/>
    <col min="4869" max="4869" width="15.85546875" style="219" customWidth="1"/>
    <col min="4870" max="4870" width="17.5703125" style="219" customWidth="1"/>
    <col min="4871" max="4871" width="10.42578125" style="219" customWidth="1"/>
    <col min="4872" max="4872" width="7.85546875" style="219" customWidth="1"/>
    <col min="4873" max="4873" width="8.7109375" style="219" customWidth="1"/>
    <col min="4874" max="4874" width="8" style="219" customWidth="1"/>
    <col min="4875" max="4875" width="10.42578125" style="219" customWidth="1"/>
    <col min="4876" max="4876" width="11.5703125" style="219" customWidth="1"/>
    <col min="4877" max="4877" width="13.28515625" style="219" customWidth="1"/>
    <col min="4878" max="5120" width="11.42578125" style="219"/>
    <col min="5121" max="5121" width="7.28515625" style="219" customWidth="1"/>
    <col min="5122" max="5123" width="10" style="219" customWidth="1"/>
    <col min="5124" max="5124" width="13.28515625" style="219" customWidth="1"/>
    <col min="5125" max="5125" width="15.85546875" style="219" customWidth="1"/>
    <col min="5126" max="5126" width="17.5703125" style="219" customWidth="1"/>
    <col min="5127" max="5127" width="10.42578125" style="219" customWidth="1"/>
    <col min="5128" max="5128" width="7.85546875" style="219" customWidth="1"/>
    <col min="5129" max="5129" width="8.7109375" style="219" customWidth="1"/>
    <col min="5130" max="5130" width="8" style="219" customWidth="1"/>
    <col min="5131" max="5131" width="10.42578125" style="219" customWidth="1"/>
    <col min="5132" max="5132" width="11.5703125" style="219" customWidth="1"/>
    <col min="5133" max="5133" width="13.28515625" style="219" customWidth="1"/>
    <col min="5134" max="5376" width="11.42578125" style="219"/>
    <col min="5377" max="5377" width="7.28515625" style="219" customWidth="1"/>
    <col min="5378" max="5379" width="10" style="219" customWidth="1"/>
    <col min="5380" max="5380" width="13.28515625" style="219" customWidth="1"/>
    <col min="5381" max="5381" width="15.85546875" style="219" customWidth="1"/>
    <col min="5382" max="5382" width="17.5703125" style="219" customWidth="1"/>
    <col min="5383" max="5383" width="10.42578125" style="219" customWidth="1"/>
    <col min="5384" max="5384" width="7.85546875" style="219" customWidth="1"/>
    <col min="5385" max="5385" width="8.7109375" style="219" customWidth="1"/>
    <col min="5386" max="5386" width="8" style="219" customWidth="1"/>
    <col min="5387" max="5387" width="10.42578125" style="219" customWidth="1"/>
    <col min="5388" max="5388" width="11.5703125" style="219" customWidth="1"/>
    <col min="5389" max="5389" width="13.28515625" style="219" customWidth="1"/>
    <col min="5390" max="5632" width="11.42578125" style="219"/>
    <col min="5633" max="5633" width="7.28515625" style="219" customWidth="1"/>
    <col min="5634" max="5635" width="10" style="219" customWidth="1"/>
    <col min="5636" max="5636" width="13.28515625" style="219" customWidth="1"/>
    <col min="5637" max="5637" width="15.85546875" style="219" customWidth="1"/>
    <col min="5638" max="5638" width="17.5703125" style="219" customWidth="1"/>
    <col min="5639" max="5639" width="10.42578125" style="219" customWidth="1"/>
    <col min="5640" max="5640" width="7.85546875" style="219" customWidth="1"/>
    <col min="5641" max="5641" width="8.7109375" style="219" customWidth="1"/>
    <col min="5642" max="5642" width="8" style="219" customWidth="1"/>
    <col min="5643" max="5643" width="10.42578125" style="219" customWidth="1"/>
    <col min="5644" max="5644" width="11.5703125" style="219" customWidth="1"/>
    <col min="5645" max="5645" width="13.28515625" style="219" customWidth="1"/>
    <col min="5646" max="5888" width="11.42578125" style="219"/>
    <col min="5889" max="5889" width="7.28515625" style="219" customWidth="1"/>
    <col min="5890" max="5891" width="10" style="219" customWidth="1"/>
    <col min="5892" max="5892" width="13.28515625" style="219" customWidth="1"/>
    <col min="5893" max="5893" width="15.85546875" style="219" customWidth="1"/>
    <col min="5894" max="5894" width="17.5703125" style="219" customWidth="1"/>
    <col min="5895" max="5895" width="10.42578125" style="219" customWidth="1"/>
    <col min="5896" max="5896" width="7.85546875" style="219" customWidth="1"/>
    <col min="5897" max="5897" width="8.7109375" style="219" customWidth="1"/>
    <col min="5898" max="5898" width="8" style="219" customWidth="1"/>
    <col min="5899" max="5899" width="10.42578125" style="219" customWidth="1"/>
    <col min="5900" max="5900" width="11.5703125" style="219" customWidth="1"/>
    <col min="5901" max="5901" width="13.28515625" style="219" customWidth="1"/>
    <col min="5902" max="6144" width="11.42578125" style="219"/>
    <col min="6145" max="6145" width="7.28515625" style="219" customWidth="1"/>
    <col min="6146" max="6147" width="10" style="219" customWidth="1"/>
    <col min="6148" max="6148" width="13.28515625" style="219" customWidth="1"/>
    <col min="6149" max="6149" width="15.85546875" style="219" customWidth="1"/>
    <col min="6150" max="6150" width="17.5703125" style="219" customWidth="1"/>
    <col min="6151" max="6151" width="10.42578125" style="219" customWidth="1"/>
    <col min="6152" max="6152" width="7.85546875" style="219" customWidth="1"/>
    <col min="6153" max="6153" width="8.7109375" style="219" customWidth="1"/>
    <col min="6154" max="6154" width="8" style="219" customWidth="1"/>
    <col min="6155" max="6155" width="10.42578125" style="219" customWidth="1"/>
    <col min="6156" max="6156" width="11.5703125" style="219" customWidth="1"/>
    <col min="6157" max="6157" width="13.28515625" style="219" customWidth="1"/>
    <col min="6158" max="6400" width="11.42578125" style="219"/>
    <col min="6401" max="6401" width="7.28515625" style="219" customWidth="1"/>
    <col min="6402" max="6403" width="10" style="219" customWidth="1"/>
    <col min="6404" max="6404" width="13.28515625" style="219" customWidth="1"/>
    <col min="6405" max="6405" width="15.85546875" style="219" customWidth="1"/>
    <col min="6406" max="6406" width="17.5703125" style="219" customWidth="1"/>
    <col min="6407" max="6407" width="10.42578125" style="219" customWidth="1"/>
    <col min="6408" max="6408" width="7.85546875" style="219" customWidth="1"/>
    <col min="6409" max="6409" width="8.7109375" style="219" customWidth="1"/>
    <col min="6410" max="6410" width="8" style="219" customWidth="1"/>
    <col min="6411" max="6411" width="10.42578125" style="219" customWidth="1"/>
    <col min="6412" max="6412" width="11.5703125" style="219" customWidth="1"/>
    <col min="6413" max="6413" width="13.28515625" style="219" customWidth="1"/>
    <col min="6414" max="6656" width="11.42578125" style="219"/>
    <col min="6657" max="6657" width="7.28515625" style="219" customWidth="1"/>
    <col min="6658" max="6659" width="10" style="219" customWidth="1"/>
    <col min="6660" max="6660" width="13.28515625" style="219" customWidth="1"/>
    <col min="6661" max="6661" width="15.85546875" style="219" customWidth="1"/>
    <col min="6662" max="6662" width="17.5703125" style="219" customWidth="1"/>
    <col min="6663" max="6663" width="10.42578125" style="219" customWidth="1"/>
    <col min="6664" max="6664" width="7.85546875" style="219" customWidth="1"/>
    <col min="6665" max="6665" width="8.7109375" style="219" customWidth="1"/>
    <col min="6666" max="6666" width="8" style="219" customWidth="1"/>
    <col min="6667" max="6667" width="10.42578125" style="219" customWidth="1"/>
    <col min="6668" max="6668" width="11.5703125" style="219" customWidth="1"/>
    <col min="6669" max="6669" width="13.28515625" style="219" customWidth="1"/>
    <col min="6670" max="6912" width="11.42578125" style="219"/>
    <col min="6913" max="6913" width="7.28515625" style="219" customWidth="1"/>
    <col min="6914" max="6915" width="10" style="219" customWidth="1"/>
    <col min="6916" max="6916" width="13.28515625" style="219" customWidth="1"/>
    <col min="6917" max="6917" width="15.85546875" style="219" customWidth="1"/>
    <col min="6918" max="6918" width="17.5703125" style="219" customWidth="1"/>
    <col min="6919" max="6919" width="10.42578125" style="219" customWidth="1"/>
    <col min="6920" max="6920" width="7.85546875" style="219" customWidth="1"/>
    <col min="6921" max="6921" width="8.7109375" style="219" customWidth="1"/>
    <col min="6922" max="6922" width="8" style="219" customWidth="1"/>
    <col min="6923" max="6923" width="10.42578125" style="219" customWidth="1"/>
    <col min="6924" max="6924" width="11.5703125" style="219" customWidth="1"/>
    <col min="6925" max="6925" width="13.28515625" style="219" customWidth="1"/>
    <col min="6926" max="7168" width="11.42578125" style="219"/>
    <col min="7169" max="7169" width="7.28515625" style="219" customWidth="1"/>
    <col min="7170" max="7171" width="10" style="219" customWidth="1"/>
    <col min="7172" max="7172" width="13.28515625" style="219" customWidth="1"/>
    <col min="7173" max="7173" width="15.85546875" style="219" customWidth="1"/>
    <col min="7174" max="7174" width="17.5703125" style="219" customWidth="1"/>
    <col min="7175" max="7175" width="10.42578125" style="219" customWidth="1"/>
    <col min="7176" max="7176" width="7.85546875" style="219" customWidth="1"/>
    <col min="7177" max="7177" width="8.7109375" style="219" customWidth="1"/>
    <col min="7178" max="7178" width="8" style="219" customWidth="1"/>
    <col min="7179" max="7179" width="10.42578125" style="219" customWidth="1"/>
    <col min="7180" max="7180" width="11.5703125" style="219" customWidth="1"/>
    <col min="7181" max="7181" width="13.28515625" style="219" customWidth="1"/>
    <col min="7182" max="7424" width="11.42578125" style="219"/>
    <col min="7425" max="7425" width="7.28515625" style="219" customWidth="1"/>
    <col min="7426" max="7427" width="10" style="219" customWidth="1"/>
    <col min="7428" max="7428" width="13.28515625" style="219" customWidth="1"/>
    <col min="7429" max="7429" width="15.85546875" style="219" customWidth="1"/>
    <col min="7430" max="7430" width="17.5703125" style="219" customWidth="1"/>
    <col min="7431" max="7431" width="10.42578125" style="219" customWidth="1"/>
    <col min="7432" max="7432" width="7.85546875" style="219" customWidth="1"/>
    <col min="7433" max="7433" width="8.7109375" style="219" customWidth="1"/>
    <col min="7434" max="7434" width="8" style="219" customWidth="1"/>
    <col min="7435" max="7435" width="10.42578125" style="219" customWidth="1"/>
    <col min="7436" max="7436" width="11.5703125" style="219" customWidth="1"/>
    <col min="7437" max="7437" width="13.28515625" style="219" customWidth="1"/>
    <col min="7438" max="7680" width="11.42578125" style="219"/>
    <col min="7681" max="7681" width="7.28515625" style="219" customWidth="1"/>
    <col min="7682" max="7683" width="10" style="219" customWidth="1"/>
    <col min="7684" max="7684" width="13.28515625" style="219" customWidth="1"/>
    <col min="7685" max="7685" width="15.85546875" style="219" customWidth="1"/>
    <col min="7686" max="7686" width="17.5703125" style="219" customWidth="1"/>
    <col min="7687" max="7687" width="10.42578125" style="219" customWidth="1"/>
    <col min="7688" max="7688" width="7.85546875" style="219" customWidth="1"/>
    <col min="7689" max="7689" width="8.7109375" style="219" customWidth="1"/>
    <col min="7690" max="7690" width="8" style="219" customWidth="1"/>
    <col min="7691" max="7691" width="10.42578125" style="219" customWidth="1"/>
    <col min="7692" max="7692" width="11.5703125" style="219" customWidth="1"/>
    <col min="7693" max="7693" width="13.28515625" style="219" customWidth="1"/>
    <col min="7694" max="7936" width="11.42578125" style="219"/>
    <col min="7937" max="7937" width="7.28515625" style="219" customWidth="1"/>
    <col min="7938" max="7939" width="10" style="219" customWidth="1"/>
    <col min="7940" max="7940" width="13.28515625" style="219" customWidth="1"/>
    <col min="7941" max="7941" width="15.85546875" style="219" customWidth="1"/>
    <col min="7942" max="7942" width="17.5703125" style="219" customWidth="1"/>
    <col min="7943" max="7943" width="10.42578125" style="219" customWidth="1"/>
    <col min="7944" max="7944" width="7.85546875" style="219" customWidth="1"/>
    <col min="7945" max="7945" width="8.7109375" style="219" customWidth="1"/>
    <col min="7946" max="7946" width="8" style="219" customWidth="1"/>
    <col min="7947" max="7947" width="10.42578125" style="219" customWidth="1"/>
    <col min="7948" max="7948" width="11.5703125" style="219" customWidth="1"/>
    <col min="7949" max="7949" width="13.28515625" style="219" customWidth="1"/>
    <col min="7950" max="8192" width="11.42578125" style="219"/>
    <col min="8193" max="8193" width="7.28515625" style="219" customWidth="1"/>
    <col min="8194" max="8195" width="10" style="219" customWidth="1"/>
    <col min="8196" max="8196" width="13.28515625" style="219" customWidth="1"/>
    <col min="8197" max="8197" width="15.85546875" style="219" customWidth="1"/>
    <col min="8198" max="8198" width="17.5703125" style="219" customWidth="1"/>
    <col min="8199" max="8199" width="10.42578125" style="219" customWidth="1"/>
    <col min="8200" max="8200" width="7.85546875" style="219" customWidth="1"/>
    <col min="8201" max="8201" width="8.7109375" style="219" customWidth="1"/>
    <col min="8202" max="8202" width="8" style="219" customWidth="1"/>
    <col min="8203" max="8203" width="10.42578125" style="219" customWidth="1"/>
    <col min="8204" max="8204" width="11.5703125" style="219" customWidth="1"/>
    <col min="8205" max="8205" width="13.28515625" style="219" customWidth="1"/>
    <col min="8206" max="8448" width="11.42578125" style="219"/>
    <col min="8449" max="8449" width="7.28515625" style="219" customWidth="1"/>
    <col min="8450" max="8451" width="10" style="219" customWidth="1"/>
    <col min="8452" max="8452" width="13.28515625" style="219" customWidth="1"/>
    <col min="8453" max="8453" width="15.85546875" style="219" customWidth="1"/>
    <col min="8454" max="8454" width="17.5703125" style="219" customWidth="1"/>
    <col min="8455" max="8455" width="10.42578125" style="219" customWidth="1"/>
    <col min="8456" max="8456" width="7.85546875" style="219" customWidth="1"/>
    <col min="8457" max="8457" width="8.7109375" style="219" customWidth="1"/>
    <col min="8458" max="8458" width="8" style="219" customWidth="1"/>
    <col min="8459" max="8459" width="10.42578125" style="219" customWidth="1"/>
    <col min="8460" max="8460" width="11.5703125" style="219" customWidth="1"/>
    <col min="8461" max="8461" width="13.28515625" style="219" customWidth="1"/>
    <col min="8462" max="8704" width="11.42578125" style="219"/>
    <col min="8705" max="8705" width="7.28515625" style="219" customWidth="1"/>
    <col min="8706" max="8707" width="10" style="219" customWidth="1"/>
    <col min="8708" max="8708" width="13.28515625" style="219" customWidth="1"/>
    <col min="8709" max="8709" width="15.85546875" style="219" customWidth="1"/>
    <col min="8710" max="8710" width="17.5703125" style="219" customWidth="1"/>
    <col min="8711" max="8711" width="10.42578125" style="219" customWidth="1"/>
    <col min="8712" max="8712" width="7.85546875" style="219" customWidth="1"/>
    <col min="8713" max="8713" width="8.7109375" style="219" customWidth="1"/>
    <col min="8714" max="8714" width="8" style="219" customWidth="1"/>
    <col min="8715" max="8715" width="10.42578125" style="219" customWidth="1"/>
    <col min="8716" max="8716" width="11.5703125" style="219" customWidth="1"/>
    <col min="8717" max="8717" width="13.28515625" style="219" customWidth="1"/>
    <col min="8718" max="8960" width="11.42578125" style="219"/>
    <col min="8961" max="8961" width="7.28515625" style="219" customWidth="1"/>
    <col min="8962" max="8963" width="10" style="219" customWidth="1"/>
    <col min="8964" max="8964" width="13.28515625" style="219" customWidth="1"/>
    <col min="8965" max="8965" width="15.85546875" style="219" customWidth="1"/>
    <col min="8966" max="8966" width="17.5703125" style="219" customWidth="1"/>
    <col min="8967" max="8967" width="10.42578125" style="219" customWidth="1"/>
    <col min="8968" max="8968" width="7.85546875" style="219" customWidth="1"/>
    <col min="8969" max="8969" width="8.7109375" style="219" customWidth="1"/>
    <col min="8970" max="8970" width="8" style="219" customWidth="1"/>
    <col min="8971" max="8971" width="10.42578125" style="219" customWidth="1"/>
    <col min="8972" max="8972" width="11.5703125" style="219" customWidth="1"/>
    <col min="8973" max="8973" width="13.28515625" style="219" customWidth="1"/>
    <col min="8974" max="9216" width="11.42578125" style="219"/>
    <col min="9217" max="9217" width="7.28515625" style="219" customWidth="1"/>
    <col min="9218" max="9219" width="10" style="219" customWidth="1"/>
    <col min="9220" max="9220" width="13.28515625" style="219" customWidth="1"/>
    <col min="9221" max="9221" width="15.85546875" style="219" customWidth="1"/>
    <col min="9222" max="9222" width="17.5703125" style="219" customWidth="1"/>
    <col min="9223" max="9223" width="10.42578125" style="219" customWidth="1"/>
    <col min="9224" max="9224" width="7.85546875" style="219" customWidth="1"/>
    <col min="9225" max="9225" width="8.7109375" style="219" customWidth="1"/>
    <col min="9226" max="9226" width="8" style="219" customWidth="1"/>
    <col min="9227" max="9227" width="10.42578125" style="219" customWidth="1"/>
    <col min="9228" max="9228" width="11.5703125" style="219" customWidth="1"/>
    <col min="9229" max="9229" width="13.28515625" style="219" customWidth="1"/>
    <col min="9230" max="9472" width="11.42578125" style="219"/>
    <col min="9473" max="9473" width="7.28515625" style="219" customWidth="1"/>
    <col min="9474" max="9475" width="10" style="219" customWidth="1"/>
    <col min="9476" max="9476" width="13.28515625" style="219" customWidth="1"/>
    <col min="9477" max="9477" width="15.85546875" style="219" customWidth="1"/>
    <col min="9478" max="9478" width="17.5703125" style="219" customWidth="1"/>
    <col min="9479" max="9479" width="10.42578125" style="219" customWidth="1"/>
    <col min="9480" max="9480" width="7.85546875" style="219" customWidth="1"/>
    <col min="9481" max="9481" width="8.7109375" style="219" customWidth="1"/>
    <col min="9482" max="9482" width="8" style="219" customWidth="1"/>
    <col min="9483" max="9483" width="10.42578125" style="219" customWidth="1"/>
    <col min="9484" max="9484" width="11.5703125" style="219" customWidth="1"/>
    <col min="9485" max="9485" width="13.28515625" style="219" customWidth="1"/>
    <col min="9486" max="9728" width="11.42578125" style="219"/>
    <col min="9729" max="9729" width="7.28515625" style="219" customWidth="1"/>
    <col min="9730" max="9731" width="10" style="219" customWidth="1"/>
    <col min="9732" max="9732" width="13.28515625" style="219" customWidth="1"/>
    <col min="9733" max="9733" width="15.85546875" style="219" customWidth="1"/>
    <col min="9734" max="9734" width="17.5703125" style="219" customWidth="1"/>
    <col min="9735" max="9735" width="10.42578125" style="219" customWidth="1"/>
    <col min="9736" max="9736" width="7.85546875" style="219" customWidth="1"/>
    <col min="9737" max="9737" width="8.7109375" style="219" customWidth="1"/>
    <col min="9738" max="9738" width="8" style="219" customWidth="1"/>
    <col min="9739" max="9739" width="10.42578125" style="219" customWidth="1"/>
    <col min="9740" max="9740" width="11.5703125" style="219" customWidth="1"/>
    <col min="9741" max="9741" width="13.28515625" style="219" customWidth="1"/>
    <col min="9742" max="9984" width="11.42578125" style="219"/>
    <col min="9985" max="9985" width="7.28515625" style="219" customWidth="1"/>
    <col min="9986" max="9987" width="10" style="219" customWidth="1"/>
    <col min="9988" max="9988" width="13.28515625" style="219" customWidth="1"/>
    <col min="9989" max="9989" width="15.85546875" style="219" customWidth="1"/>
    <col min="9990" max="9990" width="17.5703125" style="219" customWidth="1"/>
    <col min="9991" max="9991" width="10.42578125" style="219" customWidth="1"/>
    <col min="9992" max="9992" width="7.85546875" style="219" customWidth="1"/>
    <col min="9993" max="9993" width="8.7109375" style="219" customWidth="1"/>
    <col min="9994" max="9994" width="8" style="219" customWidth="1"/>
    <col min="9995" max="9995" width="10.42578125" style="219" customWidth="1"/>
    <col min="9996" max="9996" width="11.5703125" style="219" customWidth="1"/>
    <col min="9997" max="9997" width="13.28515625" style="219" customWidth="1"/>
    <col min="9998" max="10240" width="11.42578125" style="219"/>
    <col min="10241" max="10241" width="7.28515625" style="219" customWidth="1"/>
    <col min="10242" max="10243" width="10" style="219" customWidth="1"/>
    <col min="10244" max="10244" width="13.28515625" style="219" customWidth="1"/>
    <col min="10245" max="10245" width="15.85546875" style="219" customWidth="1"/>
    <col min="10246" max="10246" width="17.5703125" style="219" customWidth="1"/>
    <col min="10247" max="10247" width="10.42578125" style="219" customWidth="1"/>
    <col min="10248" max="10248" width="7.85546875" style="219" customWidth="1"/>
    <col min="10249" max="10249" width="8.7109375" style="219" customWidth="1"/>
    <col min="10250" max="10250" width="8" style="219" customWidth="1"/>
    <col min="10251" max="10251" width="10.42578125" style="219" customWidth="1"/>
    <col min="10252" max="10252" width="11.5703125" style="219" customWidth="1"/>
    <col min="10253" max="10253" width="13.28515625" style="219" customWidth="1"/>
    <col min="10254" max="10496" width="11.42578125" style="219"/>
    <col min="10497" max="10497" width="7.28515625" style="219" customWidth="1"/>
    <col min="10498" max="10499" width="10" style="219" customWidth="1"/>
    <col min="10500" max="10500" width="13.28515625" style="219" customWidth="1"/>
    <col min="10501" max="10501" width="15.85546875" style="219" customWidth="1"/>
    <col min="10502" max="10502" width="17.5703125" style="219" customWidth="1"/>
    <col min="10503" max="10503" width="10.42578125" style="219" customWidth="1"/>
    <col min="10504" max="10504" width="7.85546875" style="219" customWidth="1"/>
    <col min="10505" max="10505" width="8.7109375" style="219" customWidth="1"/>
    <col min="10506" max="10506" width="8" style="219" customWidth="1"/>
    <col min="10507" max="10507" width="10.42578125" style="219" customWidth="1"/>
    <col min="10508" max="10508" width="11.5703125" style="219" customWidth="1"/>
    <col min="10509" max="10509" width="13.28515625" style="219" customWidth="1"/>
    <col min="10510" max="10752" width="11.42578125" style="219"/>
    <col min="10753" max="10753" width="7.28515625" style="219" customWidth="1"/>
    <col min="10754" max="10755" width="10" style="219" customWidth="1"/>
    <col min="10756" max="10756" width="13.28515625" style="219" customWidth="1"/>
    <col min="10757" max="10757" width="15.85546875" style="219" customWidth="1"/>
    <col min="10758" max="10758" width="17.5703125" style="219" customWidth="1"/>
    <col min="10759" max="10759" width="10.42578125" style="219" customWidth="1"/>
    <col min="10760" max="10760" width="7.85546875" style="219" customWidth="1"/>
    <col min="10761" max="10761" width="8.7109375" style="219" customWidth="1"/>
    <col min="10762" max="10762" width="8" style="219" customWidth="1"/>
    <col min="10763" max="10763" width="10.42578125" style="219" customWidth="1"/>
    <col min="10764" max="10764" width="11.5703125" style="219" customWidth="1"/>
    <col min="10765" max="10765" width="13.28515625" style="219" customWidth="1"/>
    <col min="10766" max="11008" width="11.42578125" style="219"/>
    <col min="11009" max="11009" width="7.28515625" style="219" customWidth="1"/>
    <col min="11010" max="11011" width="10" style="219" customWidth="1"/>
    <col min="11012" max="11012" width="13.28515625" style="219" customWidth="1"/>
    <col min="11013" max="11013" width="15.85546875" style="219" customWidth="1"/>
    <col min="11014" max="11014" width="17.5703125" style="219" customWidth="1"/>
    <col min="11015" max="11015" width="10.42578125" style="219" customWidth="1"/>
    <col min="11016" max="11016" width="7.85546875" style="219" customWidth="1"/>
    <col min="11017" max="11017" width="8.7109375" style="219" customWidth="1"/>
    <col min="11018" max="11018" width="8" style="219" customWidth="1"/>
    <col min="11019" max="11019" width="10.42578125" style="219" customWidth="1"/>
    <col min="11020" max="11020" width="11.5703125" style="219" customWidth="1"/>
    <col min="11021" max="11021" width="13.28515625" style="219" customWidth="1"/>
    <col min="11022" max="11264" width="11.42578125" style="219"/>
    <col min="11265" max="11265" width="7.28515625" style="219" customWidth="1"/>
    <col min="11266" max="11267" width="10" style="219" customWidth="1"/>
    <col min="11268" max="11268" width="13.28515625" style="219" customWidth="1"/>
    <col min="11269" max="11269" width="15.85546875" style="219" customWidth="1"/>
    <col min="11270" max="11270" width="17.5703125" style="219" customWidth="1"/>
    <col min="11271" max="11271" width="10.42578125" style="219" customWidth="1"/>
    <col min="11272" max="11272" width="7.85546875" style="219" customWidth="1"/>
    <col min="11273" max="11273" width="8.7109375" style="219" customWidth="1"/>
    <col min="11274" max="11274" width="8" style="219" customWidth="1"/>
    <col min="11275" max="11275" width="10.42578125" style="219" customWidth="1"/>
    <col min="11276" max="11276" width="11.5703125" style="219" customWidth="1"/>
    <col min="11277" max="11277" width="13.28515625" style="219" customWidth="1"/>
    <col min="11278" max="11520" width="11.42578125" style="219"/>
    <col min="11521" max="11521" width="7.28515625" style="219" customWidth="1"/>
    <col min="11522" max="11523" width="10" style="219" customWidth="1"/>
    <col min="11524" max="11524" width="13.28515625" style="219" customWidth="1"/>
    <col min="11525" max="11525" width="15.85546875" style="219" customWidth="1"/>
    <col min="11526" max="11526" width="17.5703125" style="219" customWidth="1"/>
    <col min="11527" max="11527" width="10.42578125" style="219" customWidth="1"/>
    <col min="11528" max="11528" width="7.85546875" style="219" customWidth="1"/>
    <col min="11529" max="11529" width="8.7109375" style="219" customWidth="1"/>
    <col min="11530" max="11530" width="8" style="219" customWidth="1"/>
    <col min="11531" max="11531" width="10.42578125" style="219" customWidth="1"/>
    <col min="11532" max="11532" width="11.5703125" style="219" customWidth="1"/>
    <col min="11533" max="11533" width="13.28515625" style="219" customWidth="1"/>
    <col min="11534" max="11776" width="11.42578125" style="219"/>
    <col min="11777" max="11777" width="7.28515625" style="219" customWidth="1"/>
    <col min="11778" max="11779" width="10" style="219" customWidth="1"/>
    <col min="11780" max="11780" width="13.28515625" style="219" customWidth="1"/>
    <col min="11781" max="11781" width="15.85546875" style="219" customWidth="1"/>
    <col min="11782" max="11782" width="17.5703125" style="219" customWidth="1"/>
    <col min="11783" max="11783" width="10.42578125" style="219" customWidth="1"/>
    <col min="11784" max="11784" width="7.85546875" style="219" customWidth="1"/>
    <col min="11785" max="11785" width="8.7109375" style="219" customWidth="1"/>
    <col min="11786" max="11786" width="8" style="219" customWidth="1"/>
    <col min="11787" max="11787" width="10.42578125" style="219" customWidth="1"/>
    <col min="11788" max="11788" width="11.5703125" style="219" customWidth="1"/>
    <col min="11789" max="11789" width="13.28515625" style="219" customWidth="1"/>
    <col min="11790" max="12032" width="11.42578125" style="219"/>
    <col min="12033" max="12033" width="7.28515625" style="219" customWidth="1"/>
    <col min="12034" max="12035" width="10" style="219" customWidth="1"/>
    <col min="12036" max="12036" width="13.28515625" style="219" customWidth="1"/>
    <col min="12037" max="12037" width="15.85546875" style="219" customWidth="1"/>
    <col min="12038" max="12038" width="17.5703125" style="219" customWidth="1"/>
    <col min="12039" max="12039" width="10.42578125" style="219" customWidth="1"/>
    <col min="12040" max="12040" width="7.85546875" style="219" customWidth="1"/>
    <col min="12041" max="12041" width="8.7109375" style="219" customWidth="1"/>
    <col min="12042" max="12042" width="8" style="219" customWidth="1"/>
    <col min="12043" max="12043" width="10.42578125" style="219" customWidth="1"/>
    <col min="12044" max="12044" width="11.5703125" style="219" customWidth="1"/>
    <col min="12045" max="12045" width="13.28515625" style="219" customWidth="1"/>
    <col min="12046" max="12288" width="11.42578125" style="219"/>
    <col min="12289" max="12289" width="7.28515625" style="219" customWidth="1"/>
    <col min="12290" max="12291" width="10" style="219" customWidth="1"/>
    <col min="12292" max="12292" width="13.28515625" style="219" customWidth="1"/>
    <col min="12293" max="12293" width="15.85546875" style="219" customWidth="1"/>
    <col min="12294" max="12294" width="17.5703125" style="219" customWidth="1"/>
    <col min="12295" max="12295" width="10.42578125" style="219" customWidth="1"/>
    <col min="12296" max="12296" width="7.85546875" style="219" customWidth="1"/>
    <col min="12297" max="12297" width="8.7109375" style="219" customWidth="1"/>
    <col min="12298" max="12298" width="8" style="219" customWidth="1"/>
    <col min="12299" max="12299" width="10.42578125" style="219" customWidth="1"/>
    <col min="12300" max="12300" width="11.5703125" style="219" customWidth="1"/>
    <col min="12301" max="12301" width="13.28515625" style="219" customWidth="1"/>
    <col min="12302" max="12544" width="11.42578125" style="219"/>
    <col min="12545" max="12545" width="7.28515625" style="219" customWidth="1"/>
    <col min="12546" max="12547" width="10" style="219" customWidth="1"/>
    <col min="12548" max="12548" width="13.28515625" style="219" customWidth="1"/>
    <col min="12549" max="12549" width="15.85546875" style="219" customWidth="1"/>
    <col min="12550" max="12550" width="17.5703125" style="219" customWidth="1"/>
    <col min="12551" max="12551" width="10.42578125" style="219" customWidth="1"/>
    <col min="12552" max="12552" width="7.85546875" style="219" customWidth="1"/>
    <col min="12553" max="12553" width="8.7109375" style="219" customWidth="1"/>
    <col min="12554" max="12554" width="8" style="219" customWidth="1"/>
    <col min="12555" max="12555" width="10.42578125" style="219" customWidth="1"/>
    <col min="12556" max="12556" width="11.5703125" style="219" customWidth="1"/>
    <col min="12557" max="12557" width="13.28515625" style="219" customWidth="1"/>
    <col min="12558" max="12800" width="11.42578125" style="219"/>
    <col min="12801" max="12801" width="7.28515625" style="219" customWidth="1"/>
    <col min="12802" max="12803" width="10" style="219" customWidth="1"/>
    <col min="12804" max="12804" width="13.28515625" style="219" customWidth="1"/>
    <col min="12805" max="12805" width="15.85546875" style="219" customWidth="1"/>
    <col min="12806" max="12806" width="17.5703125" style="219" customWidth="1"/>
    <col min="12807" max="12807" width="10.42578125" style="219" customWidth="1"/>
    <col min="12808" max="12808" width="7.85546875" style="219" customWidth="1"/>
    <col min="12809" max="12809" width="8.7109375" style="219" customWidth="1"/>
    <col min="12810" max="12810" width="8" style="219" customWidth="1"/>
    <col min="12811" max="12811" width="10.42578125" style="219" customWidth="1"/>
    <col min="12812" max="12812" width="11.5703125" style="219" customWidth="1"/>
    <col min="12813" max="12813" width="13.28515625" style="219" customWidth="1"/>
    <col min="12814" max="13056" width="11.42578125" style="219"/>
    <col min="13057" max="13057" width="7.28515625" style="219" customWidth="1"/>
    <col min="13058" max="13059" width="10" style="219" customWidth="1"/>
    <col min="13060" max="13060" width="13.28515625" style="219" customWidth="1"/>
    <col min="13061" max="13061" width="15.85546875" style="219" customWidth="1"/>
    <col min="13062" max="13062" width="17.5703125" style="219" customWidth="1"/>
    <col min="13063" max="13063" width="10.42578125" style="219" customWidth="1"/>
    <col min="13064" max="13064" width="7.85546875" style="219" customWidth="1"/>
    <col min="13065" max="13065" width="8.7109375" style="219" customWidth="1"/>
    <col min="13066" max="13066" width="8" style="219" customWidth="1"/>
    <col min="13067" max="13067" width="10.42578125" style="219" customWidth="1"/>
    <col min="13068" max="13068" width="11.5703125" style="219" customWidth="1"/>
    <col min="13069" max="13069" width="13.28515625" style="219" customWidth="1"/>
    <col min="13070" max="13312" width="11.42578125" style="219"/>
    <col min="13313" max="13313" width="7.28515625" style="219" customWidth="1"/>
    <col min="13314" max="13315" width="10" style="219" customWidth="1"/>
    <col min="13316" max="13316" width="13.28515625" style="219" customWidth="1"/>
    <col min="13317" max="13317" width="15.85546875" style="219" customWidth="1"/>
    <col min="13318" max="13318" width="17.5703125" style="219" customWidth="1"/>
    <col min="13319" max="13319" width="10.42578125" style="219" customWidth="1"/>
    <col min="13320" max="13320" width="7.85546875" style="219" customWidth="1"/>
    <col min="13321" max="13321" width="8.7109375" style="219" customWidth="1"/>
    <col min="13322" max="13322" width="8" style="219" customWidth="1"/>
    <col min="13323" max="13323" width="10.42578125" style="219" customWidth="1"/>
    <col min="13324" max="13324" width="11.5703125" style="219" customWidth="1"/>
    <col min="13325" max="13325" width="13.28515625" style="219" customWidth="1"/>
    <col min="13326" max="13568" width="11.42578125" style="219"/>
    <col min="13569" max="13569" width="7.28515625" style="219" customWidth="1"/>
    <col min="13570" max="13571" width="10" style="219" customWidth="1"/>
    <col min="13572" max="13572" width="13.28515625" style="219" customWidth="1"/>
    <col min="13573" max="13573" width="15.85546875" style="219" customWidth="1"/>
    <col min="13574" max="13574" width="17.5703125" style="219" customWidth="1"/>
    <col min="13575" max="13575" width="10.42578125" style="219" customWidth="1"/>
    <col min="13576" max="13576" width="7.85546875" style="219" customWidth="1"/>
    <col min="13577" max="13577" width="8.7109375" style="219" customWidth="1"/>
    <col min="13578" max="13578" width="8" style="219" customWidth="1"/>
    <col min="13579" max="13579" width="10.42578125" style="219" customWidth="1"/>
    <col min="13580" max="13580" width="11.5703125" style="219" customWidth="1"/>
    <col min="13581" max="13581" width="13.28515625" style="219" customWidth="1"/>
    <col min="13582" max="13824" width="11.42578125" style="219"/>
    <col min="13825" max="13825" width="7.28515625" style="219" customWidth="1"/>
    <col min="13826" max="13827" width="10" style="219" customWidth="1"/>
    <col min="13828" max="13828" width="13.28515625" style="219" customWidth="1"/>
    <col min="13829" max="13829" width="15.85546875" style="219" customWidth="1"/>
    <col min="13830" max="13830" width="17.5703125" style="219" customWidth="1"/>
    <col min="13831" max="13831" width="10.42578125" style="219" customWidth="1"/>
    <col min="13832" max="13832" width="7.85546875" style="219" customWidth="1"/>
    <col min="13833" max="13833" width="8.7109375" style="219" customWidth="1"/>
    <col min="13834" max="13834" width="8" style="219" customWidth="1"/>
    <col min="13835" max="13835" width="10.42578125" style="219" customWidth="1"/>
    <col min="13836" max="13836" width="11.5703125" style="219" customWidth="1"/>
    <col min="13837" max="13837" width="13.28515625" style="219" customWidth="1"/>
    <col min="13838" max="14080" width="11.42578125" style="219"/>
    <col min="14081" max="14081" width="7.28515625" style="219" customWidth="1"/>
    <col min="14082" max="14083" width="10" style="219" customWidth="1"/>
    <col min="14084" max="14084" width="13.28515625" style="219" customWidth="1"/>
    <col min="14085" max="14085" width="15.85546875" style="219" customWidth="1"/>
    <col min="14086" max="14086" width="17.5703125" style="219" customWidth="1"/>
    <col min="14087" max="14087" width="10.42578125" style="219" customWidth="1"/>
    <col min="14088" max="14088" width="7.85546875" style="219" customWidth="1"/>
    <col min="14089" max="14089" width="8.7109375" style="219" customWidth="1"/>
    <col min="14090" max="14090" width="8" style="219" customWidth="1"/>
    <col min="14091" max="14091" width="10.42578125" style="219" customWidth="1"/>
    <col min="14092" max="14092" width="11.5703125" style="219" customWidth="1"/>
    <col min="14093" max="14093" width="13.28515625" style="219" customWidth="1"/>
    <col min="14094" max="14336" width="11.42578125" style="219"/>
    <col min="14337" max="14337" width="7.28515625" style="219" customWidth="1"/>
    <col min="14338" max="14339" width="10" style="219" customWidth="1"/>
    <col min="14340" max="14340" width="13.28515625" style="219" customWidth="1"/>
    <col min="14341" max="14341" width="15.85546875" style="219" customWidth="1"/>
    <col min="14342" max="14342" width="17.5703125" style="219" customWidth="1"/>
    <col min="14343" max="14343" width="10.42578125" style="219" customWidth="1"/>
    <col min="14344" max="14344" width="7.85546875" style="219" customWidth="1"/>
    <col min="14345" max="14345" width="8.7109375" style="219" customWidth="1"/>
    <col min="14346" max="14346" width="8" style="219" customWidth="1"/>
    <col min="14347" max="14347" width="10.42578125" style="219" customWidth="1"/>
    <col min="14348" max="14348" width="11.5703125" style="219" customWidth="1"/>
    <col min="14349" max="14349" width="13.28515625" style="219" customWidth="1"/>
    <col min="14350" max="14592" width="11.42578125" style="219"/>
    <col min="14593" max="14593" width="7.28515625" style="219" customWidth="1"/>
    <col min="14594" max="14595" width="10" style="219" customWidth="1"/>
    <col min="14596" max="14596" width="13.28515625" style="219" customWidth="1"/>
    <col min="14597" max="14597" width="15.85546875" style="219" customWidth="1"/>
    <col min="14598" max="14598" width="17.5703125" style="219" customWidth="1"/>
    <col min="14599" max="14599" width="10.42578125" style="219" customWidth="1"/>
    <col min="14600" max="14600" width="7.85546875" style="219" customWidth="1"/>
    <col min="14601" max="14601" width="8.7109375" style="219" customWidth="1"/>
    <col min="14602" max="14602" width="8" style="219" customWidth="1"/>
    <col min="14603" max="14603" width="10.42578125" style="219" customWidth="1"/>
    <col min="14604" max="14604" width="11.5703125" style="219" customWidth="1"/>
    <col min="14605" max="14605" width="13.28515625" style="219" customWidth="1"/>
    <col min="14606" max="14848" width="11.42578125" style="219"/>
    <col min="14849" max="14849" width="7.28515625" style="219" customWidth="1"/>
    <col min="14850" max="14851" width="10" style="219" customWidth="1"/>
    <col min="14852" max="14852" width="13.28515625" style="219" customWidth="1"/>
    <col min="14853" max="14853" width="15.85546875" style="219" customWidth="1"/>
    <col min="14854" max="14854" width="17.5703125" style="219" customWidth="1"/>
    <col min="14855" max="14855" width="10.42578125" style="219" customWidth="1"/>
    <col min="14856" max="14856" width="7.85546875" style="219" customWidth="1"/>
    <col min="14857" max="14857" width="8.7109375" style="219" customWidth="1"/>
    <col min="14858" max="14858" width="8" style="219" customWidth="1"/>
    <col min="14859" max="14859" width="10.42578125" style="219" customWidth="1"/>
    <col min="14860" max="14860" width="11.5703125" style="219" customWidth="1"/>
    <col min="14861" max="14861" width="13.28515625" style="219" customWidth="1"/>
    <col min="14862" max="15104" width="11.42578125" style="219"/>
    <col min="15105" max="15105" width="7.28515625" style="219" customWidth="1"/>
    <col min="15106" max="15107" width="10" style="219" customWidth="1"/>
    <col min="15108" max="15108" width="13.28515625" style="219" customWidth="1"/>
    <col min="15109" max="15109" width="15.85546875" style="219" customWidth="1"/>
    <col min="15110" max="15110" width="17.5703125" style="219" customWidth="1"/>
    <col min="15111" max="15111" width="10.42578125" style="219" customWidth="1"/>
    <col min="15112" max="15112" width="7.85546875" style="219" customWidth="1"/>
    <col min="15113" max="15113" width="8.7109375" style="219" customWidth="1"/>
    <col min="15114" max="15114" width="8" style="219" customWidth="1"/>
    <col min="15115" max="15115" width="10.42578125" style="219" customWidth="1"/>
    <col min="15116" max="15116" width="11.5703125" style="219" customWidth="1"/>
    <col min="15117" max="15117" width="13.28515625" style="219" customWidth="1"/>
    <col min="15118" max="15360" width="11.42578125" style="219"/>
    <col min="15361" max="15361" width="7.28515625" style="219" customWidth="1"/>
    <col min="15362" max="15363" width="10" style="219" customWidth="1"/>
    <col min="15364" max="15364" width="13.28515625" style="219" customWidth="1"/>
    <col min="15365" max="15365" width="15.85546875" style="219" customWidth="1"/>
    <col min="15366" max="15366" width="17.5703125" style="219" customWidth="1"/>
    <col min="15367" max="15367" width="10.42578125" style="219" customWidth="1"/>
    <col min="15368" max="15368" width="7.85546875" style="219" customWidth="1"/>
    <col min="15369" max="15369" width="8.7109375" style="219" customWidth="1"/>
    <col min="15370" max="15370" width="8" style="219" customWidth="1"/>
    <col min="15371" max="15371" width="10.42578125" style="219" customWidth="1"/>
    <col min="15372" max="15372" width="11.5703125" style="219" customWidth="1"/>
    <col min="15373" max="15373" width="13.28515625" style="219" customWidth="1"/>
    <col min="15374" max="15616" width="11.42578125" style="219"/>
    <col min="15617" max="15617" width="7.28515625" style="219" customWidth="1"/>
    <col min="15618" max="15619" width="10" style="219" customWidth="1"/>
    <col min="15620" max="15620" width="13.28515625" style="219" customWidth="1"/>
    <col min="15621" max="15621" width="15.85546875" style="219" customWidth="1"/>
    <col min="15622" max="15622" width="17.5703125" style="219" customWidth="1"/>
    <col min="15623" max="15623" width="10.42578125" style="219" customWidth="1"/>
    <col min="15624" max="15624" width="7.85546875" style="219" customWidth="1"/>
    <col min="15625" max="15625" width="8.7109375" style="219" customWidth="1"/>
    <col min="15626" max="15626" width="8" style="219" customWidth="1"/>
    <col min="15627" max="15627" width="10.42578125" style="219" customWidth="1"/>
    <col min="15628" max="15628" width="11.5703125" style="219" customWidth="1"/>
    <col min="15629" max="15629" width="13.28515625" style="219" customWidth="1"/>
    <col min="15630" max="15872" width="11.42578125" style="219"/>
    <col min="15873" max="15873" width="7.28515625" style="219" customWidth="1"/>
    <col min="15874" max="15875" width="10" style="219" customWidth="1"/>
    <col min="15876" max="15876" width="13.28515625" style="219" customWidth="1"/>
    <col min="15877" max="15877" width="15.85546875" style="219" customWidth="1"/>
    <col min="15878" max="15878" width="17.5703125" style="219" customWidth="1"/>
    <col min="15879" max="15879" width="10.42578125" style="219" customWidth="1"/>
    <col min="15880" max="15880" width="7.85546875" style="219" customWidth="1"/>
    <col min="15881" max="15881" width="8.7109375" style="219" customWidth="1"/>
    <col min="15882" max="15882" width="8" style="219" customWidth="1"/>
    <col min="15883" max="15883" width="10.42578125" style="219" customWidth="1"/>
    <col min="15884" max="15884" width="11.5703125" style="219" customWidth="1"/>
    <col min="15885" max="15885" width="13.28515625" style="219" customWidth="1"/>
    <col min="15886" max="16128" width="11.42578125" style="219"/>
    <col min="16129" max="16129" width="7.28515625" style="219" customWidth="1"/>
    <col min="16130" max="16131" width="10" style="219" customWidth="1"/>
    <col min="16132" max="16132" width="13.28515625" style="219" customWidth="1"/>
    <col min="16133" max="16133" width="15.85546875" style="219" customWidth="1"/>
    <col min="16134" max="16134" width="17.5703125" style="219" customWidth="1"/>
    <col min="16135" max="16135" width="10.42578125" style="219" customWidth="1"/>
    <col min="16136" max="16136" width="7.85546875" style="219" customWidth="1"/>
    <col min="16137" max="16137" width="8.7109375" style="219" customWidth="1"/>
    <col min="16138" max="16138" width="8" style="219" customWidth="1"/>
    <col min="16139" max="16139" width="10.42578125" style="219" customWidth="1"/>
    <col min="16140" max="16140" width="11.5703125" style="219" customWidth="1"/>
    <col min="16141" max="16141" width="13.28515625" style="219" customWidth="1"/>
    <col min="16142" max="16384" width="11.42578125" style="219"/>
  </cols>
  <sheetData>
    <row r="1" spans="1:27" ht="15.75" x14ac:dyDescent="0.2">
      <c r="A1" s="215"/>
      <c r="B1" s="216"/>
      <c r="C1" s="217"/>
      <c r="D1" s="217"/>
      <c r="E1" s="217"/>
      <c r="F1" s="218"/>
    </row>
    <row r="2" spans="1:27" ht="15.75" x14ac:dyDescent="0.2">
      <c r="A2" s="215"/>
      <c r="B2" s="216"/>
      <c r="C2" s="217"/>
      <c r="D2" s="217"/>
      <c r="E2" s="217"/>
      <c r="F2" s="218"/>
    </row>
    <row r="3" spans="1:27" ht="15.75" x14ac:dyDescent="0.2">
      <c r="A3" s="215"/>
      <c r="B3" s="216"/>
      <c r="C3" s="217"/>
      <c r="D3" s="217"/>
      <c r="E3" s="217"/>
      <c r="F3" s="218"/>
    </row>
    <row r="4" spans="1:27" x14ac:dyDescent="0.2">
      <c r="B4" s="220"/>
      <c r="F4" s="218"/>
    </row>
    <row r="5" spans="1:27" ht="13.5" thickBot="1" x14ac:dyDescent="0.25">
      <c r="B5" s="220"/>
      <c r="F5" s="218"/>
    </row>
    <row r="6" spans="1:27" ht="13.5" customHeight="1" thickBot="1" x14ac:dyDescent="0.25">
      <c r="A6" s="1528" t="s">
        <v>235</v>
      </c>
      <c r="B6" s="1529"/>
      <c r="C6" s="1529"/>
      <c r="D6" s="1529"/>
      <c r="E6" s="1529"/>
      <c r="F6" s="1529"/>
      <c r="G6" s="1529"/>
      <c r="H6" s="1529"/>
      <c r="I6" s="1529"/>
      <c r="J6" s="1529"/>
      <c r="K6" s="1529"/>
      <c r="L6" s="1529"/>
      <c r="M6" s="1530"/>
    </row>
    <row r="7" spans="1:27" ht="13.5" customHeight="1" x14ac:dyDescent="0.2"/>
    <row r="8" spans="1:27" ht="13.5" customHeight="1" thickBot="1" x14ac:dyDescent="0.25">
      <c r="A8" s="221"/>
      <c r="B8" s="221"/>
      <c r="C8" s="221"/>
      <c r="D8" s="221"/>
      <c r="E8" s="221"/>
      <c r="F8" s="221"/>
      <c r="G8" s="221"/>
      <c r="H8" s="221"/>
      <c r="I8" s="221"/>
      <c r="J8" s="221"/>
      <c r="K8" s="221"/>
      <c r="L8" s="221"/>
      <c r="M8" s="221"/>
    </row>
    <row r="9" spans="1:27" ht="15" customHeight="1" x14ac:dyDescent="0.2">
      <c r="A9" s="222" t="s">
        <v>74</v>
      </c>
      <c r="B9" s="388" t="str">
        <f>'IDENTIFICACIÓN DEL PROYECTO'!$D$27</f>
        <v>COLEGAS - CONFEDERACIÓN LGTB ESPAÑOLA</v>
      </c>
      <c r="C9" s="224"/>
      <c r="D9" s="224"/>
      <c r="E9" s="224"/>
      <c r="F9" s="223"/>
      <c r="G9" s="223"/>
      <c r="H9" s="1586" t="s">
        <v>195</v>
      </c>
      <c r="I9" s="1587"/>
      <c r="J9" s="532" t="str">
        <f>'IDENTIFICACIÓN DEL PROYECTO'!$D$10</f>
        <v>3 de junio de 2015</v>
      </c>
      <c r="K9" s="224"/>
      <c r="L9" s="223" t="s">
        <v>702</v>
      </c>
      <c r="M9" s="535" t="str">
        <f>'IDENTIFICACIÓN DEL PROYECTO'!$D$9</f>
        <v>133/2015</v>
      </c>
    </row>
    <row r="10" spans="1:27" x14ac:dyDescent="0.2">
      <c r="A10" s="226" t="s">
        <v>75</v>
      </c>
      <c r="B10" s="389" t="str">
        <f>'IDENTIFICACIÓN DEL PROYECTO'!$D$11</f>
        <v>ACOGE LGTB 2016</v>
      </c>
      <c r="C10" s="228"/>
      <c r="D10" s="228"/>
      <c r="E10" s="228"/>
      <c r="F10" s="227"/>
      <c r="G10" s="227"/>
      <c r="H10" s="1588" t="s">
        <v>196</v>
      </c>
      <c r="I10" s="1589"/>
      <c r="J10" s="230" t="s">
        <v>251</v>
      </c>
      <c r="K10" s="252"/>
      <c r="L10" s="228"/>
      <c r="M10" s="231"/>
    </row>
    <row r="11" spans="1:27" ht="13.5" thickBot="1" x14ac:dyDescent="0.25">
      <c r="A11" s="232" t="s">
        <v>197</v>
      </c>
      <c r="B11" s="233"/>
      <c r="C11" s="234"/>
      <c r="D11" s="524" t="str">
        <f>'IDENTIFICACIÓN DEL PROYECTO'!D14:H14</f>
        <v>Madrid, Málaga; Almería; Toledo &amp; Madrid</v>
      </c>
      <c r="E11" s="234"/>
      <c r="F11" s="233"/>
      <c r="G11" s="233"/>
      <c r="H11" s="1590" t="s">
        <v>198</v>
      </c>
      <c r="I11" s="1591"/>
      <c r="J11" s="236">
        <v>2016</v>
      </c>
      <c r="K11" s="234"/>
      <c r="L11" s="234"/>
      <c r="M11" s="237"/>
    </row>
    <row r="12" spans="1:27" ht="13.5" thickBot="1" x14ac:dyDescent="0.25">
      <c r="M12" s="435">
        <f>M25</f>
        <v>0</v>
      </c>
      <c r="U12" s="288">
        <f>U25</f>
        <v>0</v>
      </c>
      <c r="V12" s="289">
        <f>V25</f>
        <v>0</v>
      </c>
      <c r="W12" s="357">
        <f>W25</f>
        <v>0</v>
      </c>
      <c r="Y12" s="288">
        <f>Y25</f>
        <v>0</v>
      </c>
      <c r="Z12" s="357">
        <f>Z25</f>
        <v>0</v>
      </c>
    </row>
    <row r="13" spans="1:27" ht="25.5" customHeight="1" thickBot="1" x14ac:dyDescent="0.25">
      <c r="A13" s="1648" t="s">
        <v>199</v>
      </c>
      <c r="B13" s="1645" t="s">
        <v>210</v>
      </c>
      <c r="C13" s="1622" t="s">
        <v>211</v>
      </c>
      <c r="D13" s="1620" t="s">
        <v>212</v>
      </c>
      <c r="E13" s="1620" t="s">
        <v>213</v>
      </c>
      <c r="F13" s="1632" t="s">
        <v>217</v>
      </c>
      <c r="G13" s="1631" t="s">
        <v>220</v>
      </c>
      <c r="H13" s="1622"/>
      <c r="I13" s="1632"/>
      <c r="J13" s="1631" t="s">
        <v>221</v>
      </c>
      <c r="K13" s="1632"/>
      <c r="L13" s="1523" t="s">
        <v>206</v>
      </c>
      <c r="M13" s="1523" t="s">
        <v>207</v>
      </c>
      <c r="N13" s="1635" t="s">
        <v>253</v>
      </c>
      <c r="O13" s="1635"/>
      <c r="P13" s="1635"/>
      <c r="Q13" s="1635"/>
      <c r="R13" s="1635"/>
      <c r="S13" s="1635"/>
      <c r="T13" s="1636"/>
      <c r="U13" s="1562" t="s">
        <v>753</v>
      </c>
      <c r="V13" s="1563"/>
      <c r="W13" s="1564"/>
      <c r="X13" s="1565" t="s">
        <v>247</v>
      </c>
      <c r="Y13" s="1519" t="s">
        <v>248</v>
      </c>
      <c r="Z13" s="1519"/>
      <c r="AA13" s="1617" t="s">
        <v>247</v>
      </c>
    </row>
    <row r="14" spans="1:27" ht="64.5" customHeight="1" thickBot="1" x14ac:dyDescent="0.25">
      <c r="A14" s="1649"/>
      <c r="B14" s="1646"/>
      <c r="C14" s="1538"/>
      <c r="D14" s="1535"/>
      <c r="E14" s="1535"/>
      <c r="F14" s="1641"/>
      <c r="G14" s="1631" t="s">
        <v>222</v>
      </c>
      <c r="H14" s="1622" t="s">
        <v>223</v>
      </c>
      <c r="I14" s="1633" t="s">
        <v>224</v>
      </c>
      <c r="J14" s="1643" t="s">
        <v>225</v>
      </c>
      <c r="K14" s="1643" t="s">
        <v>226</v>
      </c>
      <c r="L14" s="1524"/>
      <c r="M14" s="1524"/>
      <c r="N14" s="1639" t="s">
        <v>254</v>
      </c>
      <c r="O14" s="1639"/>
      <c r="P14" s="1640"/>
      <c r="Q14" s="1624" t="s">
        <v>265</v>
      </c>
      <c r="R14" s="1625"/>
      <c r="S14" s="1581" t="s">
        <v>255</v>
      </c>
      <c r="T14" s="1627" t="s">
        <v>256</v>
      </c>
      <c r="U14" s="1629" t="s">
        <v>245</v>
      </c>
      <c r="V14" s="1629" t="s">
        <v>249</v>
      </c>
      <c r="W14" s="1629" t="s">
        <v>250</v>
      </c>
      <c r="X14" s="1637"/>
      <c r="Y14" s="1599" t="s">
        <v>51</v>
      </c>
      <c r="Z14" s="1599" t="s">
        <v>264</v>
      </c>
      <c r="AA14" s="1566"/>
    </row>
    <row r="15" spans="1:27" ht="39" thickBot="1" x14ac:dyDescent="0.25">
      <c r="A15" s="1593"/>
      <c r="B15" s="1647"/>
      <c r="C15" s="1623"/>
      <c r="D15" s="1621"/>
      <c r="E15" s="1621"/>
      <c r="F15" s="1642"/>
      <c r="G15" s="1601"/>
      <c r="H15" s="1603"/>
      <c r="I15" s="1634"/>
      <c r="J15" s="1644"/>
      <c r="K15" s="1644"/>
      <c r="L15" s="1525"/>
      <c r="M15" s="1548"/>
      <c r="N15" s="308" t="s">
        <v>257</v>
      </c>
      <c r="O15" s="309" t="s">
        <v>258</v>
      </c>
      <c r="P15" s="309" t="s">
        <v>224</v>
      </c>
      <c r="Q15" s="310" t="s">
        <v>225</v>
      </c>
      <c r="R15" s="309" t="s">
        <v>263</v>
      </c>
      <c r="S15" s="1626"/>
      <c r="T15" s="1628"/>
      <c r="U15" s="1630"/>
      <c r="V15" s="1630"/>
      <c r="W15" s="1630"/>
      <c r="X15" s="1638"/>
      <c r="Y15" s="1599"/>
      <c r="Z15" s="1599"/>
      <c r="AA15" s="1567"/>
    </row>
    <row r="16" spans="1:27" x14ac:dyDescent="0.2">
      <c r="A16" s="257"/>
      <c r="B16" s="243"/>
      <c r="C16" s="243"/>
      <c r="D16" s="243"/>
      <c r="E16" s="243"/>
      <c r="F16" s="243"/>
      <c r="G16" s="240">
        <v>0</v>
      </c>
      <c r="H16" s="240">
        <v>0</v>
      </c>
      <c r="I16" s="240">
        <f t="shared" ref="I16:I24" si="0">SUM(G16:H16)</f>
        <v>0</v>
      </c>
      <c r="J16" s="240">
        <v>0</v>
      </c>
      <c r="K16" s="258">
        <f t="shared" ref="K16:K24" si="1">I16-J16</f>
        <v>0</v>
      </c>
      <c r="L16" s="241"/>
      <c r="M16" s="242">
        <v>0</v>
      </c>
      <c r="N16" s="311"/>
      <c r="O16" s="311"/>
      <c r="P16" s="311">
        <f>N16+O16</f>
        <v>0</v>
      </c>
      <c r="Q16" s="311"/>
      <c r="R16" s="311"/>
      <c r="S16" s="312"/>
      <c r="T16" s="311">
        <v>0</v>
      </c>
      <c r="U16" s="313"/>
      <c r="V16" s="304"/>
      <c r="W16" s="314"/>
      <c r="X16" s="271"/>
      <c r="Y16" s="595">
        <v>0</v>
      </c>
      <c r="Z16" s="595">
        <v>0</v>
      </c>
      <c r="AA16" s="271"/>
    </row>
    <row r="17" spans="1:27" x14ac:dyDescent="0.2">
      <c r="A17" s="257"/>
      <c r="B17" s="243"/>
      <c r="C17" s="243"/>
      <c r="D17" s="243"/>
      <c r="E17" s="243"/>
      <c r="F17" s="243"/>
      <c r="G17" s="240">
        <v>0</v>
      </c>
      <c r="H17" s="240">
        <v>0</v>
      </c>
      <c r="I17" s="259">
        <f t="shared" si="0"/>
        <v>0</v>
      </c>
      <c r="J17" s="259">
        <v>0</v>
      </c>
      <c r="K17" s="258">
        <f t="shared" si="1"/>
        <v>0</v>
      </c>
      <c r="L17" s="241"/>
      <c r="M17" s="242">
        <f t="shared" ref="M17:M24" si="2">L17*I17</f>
        <v>0</v>
      </c>
      <c r="N17" s="315"/>
      <c r="O17" s="315"/>
      <c r="P17" s="311">
        <f t="shared" ref="P17:P24" si="3">N17+O17</f>
        <v>0</v>
      </c>
      <c r="Q17" s="315"/>
      <c r="R17" s="311"/>
      <c r="S17" s="316"/>
      <c r="T17" s="311">
        <f t="shared" ref="T17:T24" si="4">S17*P17</f>
        <v>0</v>
      </c>
      <c r="U17" s="296"/>
      <c r="V17" s="305"/>
      <c r="W17" s="317"/>
      <c r="X17" s="271"/>
      <c r="Y17" s="268"/>
      <c r="Z17" s="268"/>
      <c r="AA17" s="271"/>
    </row>
    <row r="18" spans="1:27" x14ac:dyDescent="0.2">
      <c r="A18" s="257"/>
      <c r="B18" s="243"/>
      <c r="C18" s="243"/>
      <c r="D18" s="243"/>
      <c r="E18" s="243"/>
      <c r="F18" s="243"/>
      <c r="G18" s="240">
        <v>0</v>
      </c>
      <c r="H18" s="240">
        <v>0</v>
      </c>
      <c r="I18" s="259">
        <f t="shared" si="0"/>
        <v>0</v>
      </c>
      <c r="J18" s="259">
        <v>0</v>
      </c>
      <c r="K18" s="258">
        <f t="shared" si="1"/>
        <v>0</v>
      </c>
      <c r="L18" s="241"/>
      <c r="M18" s="242">
        <f t="shared" si="2"/>
        <v>0</v>
      </c>
      <c r="N18" s="315"/>
      <c r="O18" s="315"/>
      <c r="P18" s="311">
        <f t="shared" si="3"/>
        <v>0</v>
      </c>
      <c r="Q18" s="315"/>
      <c r="R18" s="311"/>
      <c r="S18" s="316"/>
      <c r="T18" s="311">
        <f t="shared" si="4"/>
        <v>0</v>
      </c>
      <c r="U18" s="296"/>
      <c r="V18" s="305"/>
      <c r="W18" s="317"/>
      <c r="X18" s="271"/>
      <c r="Y18" s="268"/>
      <c r="Z18" s="268"/>
      <c r="AA18" s="271"/>
    </row>
    <row r="19" spans="1:27" x14ac:dyDescent="0.2">
      <c r="A19" s="257"/>
      <c r="B19" s="243"/>
      <c r="C19" s="243"/>
      <c r="D19" s="243"/>
      <c r="E19" s="243"/>
      <c r="F19" s="243"/>
      <c r="G19" s="240">
        <v>0</v>
      </c>
      <c r="H19" s="240">
        <v>0</v>
      </c>
      <c r="I19" s="240">
        <f t="shared" si="0"/>
        <v>0</v>
      </c>
      <c r="J19" s="240">
        <v>0</v>
      </c>
      <c r="K19" s="258">
        <f t="shared" si="1"/>
        <v>0</v>
      </c>
      <c r="L19" s="241"/>
      <c r="M19" s="242">
        <f t="shared" si="2"/>
        <v>0</v>
      </c>
      <c r="N19" s="315"/>
      <c r="O19" s="315"/>
      <c r="P19" s="311">
        <f t="shared" si="3"/>
        <v>0</v>
      </c>
      <c r="Q19" s="315"/>
      <c r="R19" s="311"/>
      <c r="S19" s="316"/>
      <c r="T19" s="311">
        <f t="shared" si="4"/>
        <v>0</v>
      </c>
      <c r="U19" s="296"/>
      <c r="V19" s="305"/>
      <c r="W19" s="317"/>
      <c r="X19" s="271"/>
      <c r="Y19" s="268"/>
      <c r="Z19" s="268"/>
      <c r="AA19" s="271"/>
    </row>
    <row r="20" spans="1:27" x14ac:dyDescent="0.2">
      <c r="A20" s="257"/>
      <c r="B20" s="243"/>
      <c r="C20" s="243"/>
      <c r="D20" s="243"/>
      <c r="E20" s="243"/>
      <c r="F20" s="243"/>
      <c r="G20" s="240">
        <v>0</v>
      </c>
      <c r="H20" s="240">
        <v>0</v>
      </c>
      <c r="I20" s="259">
        <f>SUM(G20:H20)</f>
        <v>0</v>
      </c>
      <c r="J20" s="259">
        <v>0</v>
      </c>
      <c r="K20" s="258">
        <f>I20-J20</f>
        <v>0</v>
      </c>
      <c r="L20" s="241"/>
      <c r="M20" s="242">
        <f t="shared" si="2"/>
        <v>0</v>
      </c>
      <c r="N20" s="315"/>
      <c r="O20" s="315"/>
      <c r="P20" s="311">
        <f t="shared" si="3"/>
        <v>0</v>
      </c>
      <c r="Q20" s="315"/>
      <c r="R20" s="311"/>
      <c r="S20" s="316"/>
      <c r="T20" s="311">
        <f t="shared" si="4"/>
        <v>0</v>
      </c>
      <c r="U20" s="296"/>
      <c r="V20" s="305"/>
      <c r="W20" s="317"/>
      <c r="X20" s="271"/>
      <c r="Y20" s="268"/>
      <c r="Z20" s="268"/>
      <c r="AA20" s="271"/>
    </row>
    <row r="21" spans="1:27" x14ac:dyDescent="0.2">
      <c r="A21" s="257"/>
      <c r="B21" s="243"/>
      <c r="C21" s="243"/>
      <c r="D21" s="243"/>
      <c r="E21" s="243"/>
      <c r="F21" s="243"/>
      <c r="G21" s="240">
        <v>0</v>
      </c>
      <c r="H21" s="240">
        <v>0</v>
      </c>
      <c r="I21" s="259">
        <f t="shared" si="0"/>
        <v>0</v>
      </c>
      <c r="J21" s="259">
        <v>0</v>
      </c>
      <c r="K21" s="258">
        <f t="shared" si="1"/>
        <v>0</v>
      </c>
      <c r="L21" s="241"/>
      <c r="M21" s="242">
        <f t="shared" si="2"/>
        <v>0</v>
      </c>
      <c r="N21" s="315"/>
      <c r="O21" s="315"/>
      <c r="P21" s="311">
        <f t="shared" si="3"/>
        <v>0</v>
      </c>
      <c r="Q21" s="315"/>
      <c r="R21" s="311"/>
      <c r="S21" s="316"/>
      <c r="T21" s="311">
        <f t="shared" si="4"/>
        <v>0</v>
      </c>
      <c r="U21" s="296"/>
      <c r="V21" s="305"/>
      <c r="W21" s="317"/>
      <c r="X21" s="269"/>
      <c r="Y21" s="268"/>
      <c r="Z21" s="268"/>
      <c r="AA21" s="269"/>
    </row>
    <row r="22" spans="1:27" x14ac:dyDescent="0.2">
      <c r="A22" s="257"/>
      <c r="B22" s="243"/>
      <c r="C22" s="243"/>
      <c r="D22" s="243"/>
      <c r="E22" s="243"/>
      <c r="F22" s="243"/>
      <c r="G22" s="240">
        <v>0</v>
      </c>
      <c r="H22" s="240">
        <v>0</v>
      </c>
      <c r="I22" s="240">
        <f t="shared" si="0"/>
        <v>0</v>
      </c>
      <c r="J22" s="240">
        <v>0</v>
      </c>
      <c r="K22" s="258">
        <f t="shared" si="1"/>
        <v>0</v>
      </c>
      <c r="L22" s="241"/>
      <c r="M22" s="242">
        <f t="shared" si="2"/>
        <v>0</v>
      </c>
      <c r="N22" s="315"/>
      <c r="O22" s="315"/>
      <c r="P22" s="311">
        <f t="shared" si="3"/>
        <v>0</v>
      </c>
      <c r="Q22" s="315"/>
      <c r="R22" s="311"/>
      <c r="S22" s="316"/>
      <c r="T22" s="311">
        <f t="shared" si="4"/>
        <v>0</v>
      </c>
      <c r="U22" s="296"/>
      <c r="V22" s="305"/>
      <c r="W22" s="317"/>
      <c r="X22" s="271"/>
      <c r="Y22" s="268"/>
      <c r="Z22" s="268"/>
      <c r="AA22" s="271"/>
    </row>
    <row r="23" spans="1:27" x14ac:dyDescent="0.2">
      <c r="A23" s="257"/>
      <c r="B23" s="243"/>
      <c r="C23" s="243"/>
      <c r="D23" s="243"/>
      <c r="E23" s="243"/>
      <c r="F23" s="243"/>
      <c r="G23" s="240">
        <v>0</v>
      </c>
      <c r="H23" s="240">
        <v>0</v>
      </c>
      <c r="I23" s="259">
        <f t="shared" si="0"/>
        <v>0</v>
      </c>
      <c r="J23" s="259">
        <v>0</v>
      </c>
      <c r="K23" s="258">
        <f t="shared" si="1"/>
        <v>0</v>
      </c>
      <c r="L23" s="241"/>
      <c r="M23" s="242">
        <f t="shared" si="2"/>
        <v>0</v>
      </c>
      <c r="N23" s="315"/>
      <c r="O23" s="315"/>
      <c r="P23" s="311">
        <f t="shared" si="3"/>
        <v>0</v>
      </c>
      <c r="Q23" s="315"/>
      <c r="R23" s="311"/>
      <c r="S23" s="316"/>
      <c r="T23" s="311">
        <f t="shared" si="4"/>
        <v>0</v>
      </c>
      <c r="U23" s="296"/>
      <c r="V23" s="305"/>
      <c r="W23" s="317"/>
      <c r="X23" s="271"/>
      <c r="Y23" s="268"/>
      <c r="Z23" s="268"/>
      <c r="AA23" s="271"/>
    </row>
    <row r="24" spans="1:27" ht="13.5" thickBot="1" x14ac:dyDescent="0.25">
      <c r="A24" s="257"/>
      <c r="B24" s="243"/>
      <c r="C24" s="243"/>
      <c r="D24" s="243"/>
      <c r="E24" s="243"/>
      <c r="F24" s="243"/>
      <c r="G24" s="240">
        <v>0</v>
      </c>
      <c r="H24" s="240">
        <v>0</v>
      </c>
      <c r="I24" s="259">
        <f t="shared" si="0"/>
        <v>0</v>
      </c>
      <c r="J24" s="259">
        <v>0</v>
      </c>
      <c r="K24" s="258">
        <f t="shared" si="1"/>
        <v>0</v>
      </c>
      <c r="L24" s="241"/>
      <c r="M24" s="242">
        <f t="shared" si="2"/>
        <v>0</v>
      </c>
      <c r="N24" s="315"/>
      <c r="O24" s="315"/>
      <c r="P24" s="311">
        <f t="shared" si="3"/>
        <v>0</v>
      </c>
      <c r="Q24" s="315"/>
      <c r="R24" s="311"/>
      <c r="S24" s="316"/>
      <c r="T24" s="311">
        <f t="shared" si="4"/>
        <v>0</v>
      </c>
      <c r="U24" s="296"/>
      <c r="V24" s="305"/>
      <c r="W24" s="317"/>
      <c r="X24" s="271"/>
      <c r="Y24" s="268"/>
      <c r="Z24" s="268"/>
      <c r="AA24" s="271"/>
    </row>
    <row r="25" spans="1:27" ht="13.5" thickBot="1" x14ac:dyDescent="0.25">
      <c r="E25" s="1526" t="s">
        <v>134</v>
      </c>
      <c r="F25" s="1527"/>
      <c r="G25" s="1527"/>
      <c r="H25" s="1527"/>
      <c r="I25" s="1527"/>
      <c r="J25" s="1527"/>
      <c r="K25" s="246">
        <f>SUM(K15:K24)</f>
        <v>0</v>
      </c>
      <c r="L25" s="247"/>
      <c r="M25" s="248">
        <f>SUM(M15:M24)</f>
        <v>0</v>
      </c>
      <c r="U25" s="616">
        <f>SUM(U16:U24)</f>
        <v>0</v>
      </c>
      <c r="V25" s="616">
        <f t="shared" ref="V25:W25" si="5">SUM(V16:V24)</f>
        <v>0</v>
      </c>
      <c r="W25" s="616">
        <f t="shared" si="5"/>
        <v>0</v>
      </c>
      <c r="Y25" s="617">
        <f>SUM(Y16:Y24)</f>
        <v>0</v>
      </c>
      <c r="Z25" s="617">
        <f>SUM(Z16:Z24)</f>
        <v>0</v>
      </c>
    </row>
    <row r="29" spans="1:27" ht="15" x14ac:dyDescent="0.25">
      <c r="A29" s="250" t="s">
        <v>215</v>
      </c>
    </row>
    <row r="30" spans="1:27" ht="15" x14ac:dyDescent="0.25">
      <c r="A30" s="250" t="s">
        <v>231</v>
      </c>
    </row>
    <row r="31" spans="1:27" x14ac:dyDescent="0.2">
      <c r="A31" s="250" t="s">
        <v>236</v>
      </c>
      <c r="B31" s="249"/>
      <c r="C31" s="249"/>
      <c r="D31" s="249"/>
      <c r="E31" s="249"/>
      <c r="F31" s="262"/>
    </row>
    <row r="32" spans="1:27" x14ac:dyDescent="0.2">
      <c r="A32" s="250" t="s">
        <v>233</v>
      </c>
      <c r="B32" s="250"/>
      <c r="C32" s="249"/>
      <c r="D32" s="249"/>
      <c r="E32" s="249"/>
    </row>
  </sheetData>
  <protectedRanges>
    <protectedRange sqref="A9:A10 B10:B11 H10 F10:G11" name="Rango1_1"/>
    <protectedRange sqref="H11" name="Rango1_1_1_3"/>
    <protectedRange sqref="J10" name="Rango1_1_1_2"/>
    <protectedRange sqref="J11" name="Rango1_1_1_1_1_1"/>
  </protectedRanges>
  <customSheetViews>
    <customSheetView guid="{9C380C17-03EC-4E5F-8AD9-EACCFB57B8A0}">
      <selection activeCell="D11" sqref="D11"/>
      <pageMargins left="0.4" right="0.47" top="0.18" bottom="0.19" header="0" footer="0"/>
      <pageSetup paperSize="9" scale="90" orientation="landscape" r:id="rId1"/>
      <headerFooter alignWithMargins="0"/>
    </customSheetView>
    <customSheetView guid="{132C0E2A-F187-4159-BF1E-3BD10748237C}">
      <selection activeCell="D11" sqref="D11"/>
      <pageMargins left="0.4" right="0.47" top="0.18" bottom="0.19" header="0" footer="0"/>
      <pageSetup paperSize="9" scale="90" orientation="landscape" r:id="rId2"/>
      <headerFooter alignWithMargins="0"/>
    </customSheetView>
  </customSheetViews>
  <mergeCells count="34">
    <mergeCell ref="B13:B15"/>
    <mergeCell ref="A13:A15"/>
    <mergeCell ref="E13:E15"/>
    <mergeCell ref="A6:M6"/>
    <mergeCell ref="H9:I9"/>
    <mergeCell ref="H10:I10"/>
    <mergeCell ref="H11:I11"/>
    <mergeCell ref="N13:T13"/>
    <mergeCell ref="U13:W13"/>
    <mergeCell ref="X13:X15"/>
    <mergeCell ref="N14:P14"/>
    <mergeCell ref="E25:J25"/>
    <mergeCell ref="G14:G15"/>
    <mergeCell ref="F13:F15"/>
    <mergeCell ref="M13:M15"/>
    <mergeCell ref="L13:L15"/>
    <mergeCell ref="K14:K15"/>
    <mergeCell ref="J14:J15"/>
    <mergeCell ref="AA13:AA15"/>
    <mergeCell ref="Y14:Y15"/>
    <mergeCell ref="Z14:Z15"/>
    <mergeCell ref="D13:D15"/>
    <mergeCell ref="C13:C15"/>
    <mergeCell ref="Q14:R14"/>
    <mergeCell ref="S14:S15"/>
    <mergeCell ref="T14:T15"/>
    <mergeCell ref="U14:U15"/>
    <mergeCell ref="V14:V15"/>
    <mergeCell ref="W14:W15"/>
    <mergeCell ref="G13:I13"/>
    <mergeCell ref="J13:K13"/>
    <mergeCell ref="Y13:Z13"/>
    <mergeCell ref="I14:I15"/>
    <mergeCell ref="H14:H15"/>
  </mergeCells>
  <pageMargins left="0.4" right="0.47" top="0.18" bottom="0.19" header="0" footer="0"/>
  <pageSetup paperSize="9" scale="90" orientation="landscape" r:id="rId3"/>
  <headerFooter alignWithMargins="0"/>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43"/>
  <sheetViews>
    <sheetView zoomScaleNormal="100" zoomScaleSheetLayoutView="100" workbookViewId="0">
      <selection activeCell="S26" sqref="S26"/>
    </sheetView>
  </sheetViews>
  <sheetFormatPr baseColWidth="10" defaultRowHeight="12.75" x14ac:dyDescent="0.2"/>
  <cols>
    <col min="1" max="1" width="8" style="219" customWidth="1"/>
    <col min="2" max="3" width="10.28515625" style="219" customWidth="1"/>
    <col min="4" max="4" width="13.28515625" style="219" customWidth="1"/>
    <col min="5" max="5" width="22" style="219" customWidth="1"/>
    <col min="6" max="6" width="19.85546875" style="219" customWidth="1"/>
    <col min="7" max="7" width="16.85546875" style="219" customWidth="1"/>
    <col min="8" max="9" width="14.7109375" style="219" customWidth="1"/>
    <col min="10" max="11" width="11.42578125" style="219"/>
    <col min="12" max="12" width="14.85546875" style="219" customWidth="1"/>
    <col min="13" max="13" width="14.28515625" style="219" customWidth="1"/>
    <col min="14" max="14" width="11.42578125" style="219"/>
    <col min="15" max="15" width="12.140625" style="219" customWidth="1"/>
    <col min="16" max="16" width="20" style="219" customWidth="1"/>
    <col min="17" max="256" width="11.42578125" style="219"/>
    <col min="257" max="257" width="8" style="219" customWidth="1"/>
    <col min="258" max="259" width="10.28515625" style="219" customWidth="1"/>
    <col min="260" max="260" width="13.28515625" style="219" customWidth="1"/>
    <col min="261" max="261" width="22" style="219" customWidth="1"/>
    <col min="262" max="262" width="19.85546875" style="219" customWidth="1"/>
    <col min="263" max="263" width="12.42578125" style="219" customWidth="1"/>
    <col min="264" max="265" width="14.7109375" style="219" customWidth="1"/>
    <col min="266" max="512" width="11.42578125" style="219"/>
    <col min="513" max="513" width="8" style="219" customWidth="1"/>
    <col min="514" max="515" width="10.28515625" style="219" customWidth="1"/>
    <col min="516" max="516" width="13.28515625" style="219" customWidth="1"/>
    <col min="517" max="517" width="22" style="219" customWidth="1"/>
    <col min="518" max="518" width="19.85546875" style="219" customWidth="1"/>
    <col min="519" max="519" width="12.42578125" style="219" customWidth="1"/>
    <col min="520" max="521" width="14.7109375" style="219" customWidth="1"/>
    <col min="522" max="768" width="11.42578125" style="219"/>
    <col min="769" max="769" width="8" style="219" customWidth="1"/>
    <col min="770" max="771" width="10.28515625" style="219" customWidth="1"/>
    <col min="772" max="772" width="13.28515625" style="219" customWidth="1"/>
    <col min="773" max="773" width="22" style="219" customWidth="1"/>
    <col min="774" max="774" width="19.85546875" style="219" customWidth="1"/>
    <col min="775" max="775" width="12.42578125" style="219" customWidth="1"/>
    <col min="776" max="777" width="14.7109375" style="219" customWidth="1"/>
    <col min="778" max="1024" width="11.42578125" style="219"/>
    <col min="1025" max="1025" width="8" style="219" customWidth="1"/>
    <col min="1026" max="1027" width="10.28515625" style="219" customWidth="1"/>
    <col min="1028" max="1028" width="13.28515625" style="219" customWidth="1"/>
    <col min="1029" max="1029" width="22" style="219" customWidth="1"/>
    <col min="1030" max="1030" width="19.85546875" style="219" customWidth="1"/>
    <col min="1031" max="1031" width="12.42578125" style="219" customWidth="1"/>
    <col min="1032" max="1033" width="14.7109375" style="219" customWidth="1"/>
    <col min="1034" max="1280" width="11.42578125" style="219"/>
    <col min="1281" max="1281" width="8" style="219" customWidth="1"/>
    <col min="1282" max="1283" width="10.28515625" style="219" customWidth="1"/>
    <col min="1284" max="1284" width="13.28515625" style="219" customWidth="1"/>
    <col min="1285" max="1285" width="22" style="219" customWidth="1"/>
    <col min="1286" max="1286" width="19.85546875" style="219" customWidth="1"/>
    <col min="1287" max="1287" width="12.42578125" style="219" customWidth="1"/>
    <col min="1288" max="1289" width="14.7109375" style="219" customWidth="1"/>
    <col min="1290" max="1536" width="11.42578125" style="219"/>
    <col min="1537" max="1537" width="8" style="219" customWidth="1"/>
    <col min="1538" max="1539" width="10.28515625" style="219" customWidth="1"/>
    <col min="1540" max="1540" width="13.28515625" style="219" customWidth="1"/>
    <col min="1541" max="1541" width="22" style="219" customWidth="1"/>
    <col min="1542" max="1542" width="19.85546875" style="219" customWidth="1"/>
    <col min="1543" max="1543" width="12.42578125" style="219" customWidth="1"/>
    <col min="1544" max="1545" width="14.7109375" style="219" customWidth="1"/>
    <col min="1546" max="1792" width="11.42578125" style="219"/>
    <col min="1793" max="1793" width="8" style="219" customWidth="1"/>
    <col min="1794" max="1795" width="10.28515625" style="219" customWidth="1"/>
    <col min="1796" max="1796" width="13.28515625" style="219" customWidth="1"/>
    <col min="1797" max="1797" width="22" style="219" customWidth="1"/>
    <col min="1798" max="1798" width="19.85546875" style="219" customWidth="1"/>
    <col min="1799" max="1799" width="12.42578125" style="219" customWidth="1"/>
    <col min="1800" max="1801" width="14.7109375" style="219" customWidth="1"/>
    <col min="1802" max="2048" width="11.42578125" style="219"/>
    <col min="2049" max="2049" width="8" style="219" customWidth="1"/>
    <col min="2050" max="2051" width="10.28515625" style="219" customWidth="1"/>
    <col min="2052" max="2052" width="13.28515625" style="219" customWidth="1"/>
    <col min="2053" max="2053" width="22" style="219" customWidth="1"/>
    <col min="2054" max="2054" width="19.85546875" style="219" customWidth="1"/>
    <col min="2055" max="2055" width="12.42578125" style="219" customWidth="1"/>
    <col min="2056" max="2057" width="14.7109375" style="219" customWidth="1"/>
    <col min="2058" max="2304" width="11.42578125" style="219"/>
    <col min="2305" max="2305" width="8" style="219" customWidth="1"/>
    <col min="2306" max="2307" width="10.28515625" style="219" customWidth="1"/>
    <col min="2308" max="2308" width="13.28515625" style="219" customWidth="1"/>
    <col min="2309" max="2309" width="22" style="219" customWidth="1"/>
    <col min="2310" max="2310" width="19.85546875" style="219" customWidth="1"/>
    <col min="2311" max="2311" width="12.42578125" style="219" customWidth="1"/>
    <col min="2312" max="2313" width="14.7109375" style="219" customWidth="1"/>
    <col min="2314" max="2560" width="11.42578125" style="219"/>
    <col min="2561" max="2561" width="8" style="219" customWidth="1"/>
    <col min="2562" max="2563" width="10.28515625" style="219" customWidth="1"/>
    <col min="2564" max="2564" width="13.28515625" style="219" customWidth="1"/>
    <col min="2565" max="2565" width="22" style="219" customWidth="1"/>
    <col min="2566" max="2566" width="19.85546875" style="219" customWidth="1"/>
    <col min="2567" max="2567" width="12.42578125" style="219" customWidth="1"/>
    <col min="2568" max="2569" width="14.7109375" style="219" customWidth="1"/>
    <col min="2570" max="2816" width="11.42578125" style="219"/>
    <col min="2817" max="2817" width="8" style="219" customWidth="1"/>
    <col min="2818" max="2819" width="10.28515625" style="219" customWidth="1"/>
    <col min="2820" max="2820" width="13.28515625" style="219" customWidth="1"/>
    <col min="2821" max="2821" width="22" style="219" customWidth="1"/>
    <col min="2822" max="2822" width="19.85546875" style="219" customWidth="1"/>
    <col min="2823" max="2823" width="12.42578125" style="219" customWidth="1"/>
    <col min="2824" max="2825" width="14.7109375" style="219" customWidth="1"/>
    <col min="2826" max="3072" width="11.42578125" style="219"/>
    <col min="3073" max="3073" width="8" style="219" customWidth="1"/>
    <col min="3074" max="3075" width="10.28515625" style="219" customWidth="1"/>
    <col min="3076" max="3076" width="13.28515625" style="219" customWidth="1"/>
    <col min="3077" max="3077" width="22" style="219" customWidth="1"/>
    <col min="3078" max="3078" width="19.85546875" style="219" customWidth="1"/>
    <col min="3079" max="3079" width="12.42578125" style="219" customWidth="1"/>
    <col min="3080" max="3081" width="14.7109375" style="219" customWidth="1"/>
    <col min="3082" max="3328" width="11.42578125" style="219"/>
    <col min="3329" max="3329" width="8" style="219" customWidth="1"/>
    <col min="3330" max="3331" width="10.28515625" style="219" customWidth="1"/>
    <col min="3332" max="3332" width="13.28515625" style="219" customWidth="1"/>
    <col min="3333" max="3333" width="22" style="219" customWidth="1"/>
    <col min="3334" max="3334" width="19.85546875" style="219" customWidth="1"/>
    <col min="3335" max="3335" width="12.42578125" style="219" customWidth="1"/>
    <col min="3336" max="3337" width="14.7109375" style="219" customWidth="1"/>
    <col min="3338" max="3584" width="11.42578125" style="219"/>
    <col min="3585" max="3585" width="8" style="219" customWidth="1"/>
    <col min="3586" max="3587" width="10.28515625" style="219" customWidth="1"/>
    <col min="3588" max="3588" width="13.28515625" style="219" customWidth="1"/>
    <col min="3589" max="3589" width="22" style="219" customWidth="1"/>
    <col min="3590" max="3590" width="19.85546875" style="219" customWidth="1"/>
    <col min="3591" max="3591" width="12.42578125" style="219" customWidth="1"/>
    <col min="3592" max="3593" width="14.7109375" style="219" customWidth="1"/>
    <col min="3594" max="3840" width="11.42578125" style="219"/>
    <col min="3841" max="3841" width="8" style="219" customWidth="1"/>
    <col min="3842" max="3843" width="10.28515625" style="219" customWidth="1"/>
    <col min="3844" max="3844" width="13.28515625" style="219" customWidth="1"/>
    <col min="3845" max="3845" width="22" style="219" customWidth="1"/>
    <col min="3846" max="3846" width="19.85546875" style="219" customWidth="1"/>
    <col min="3847" max="3847" width="12.42578125" style="219" customWidth="1"/>
    <col min="3848" max="3849" width="14.7109375" style="219" customWidth="1"/>
    <col min="3850" max="4096" width="11.42578125" style="219"/>
    <col min="4097" max="4097" width="8" style="219" customWidth="1"/>
    <col min="4098" max="4099" width="10.28515625" style="219" customWidth="1"/>
    <col min="4100" max="4100" width="13.28515625" style="219" customWidth="1"/>
    <col min="4101" max="4101" width="22" style="219" customWidth="1"/>
    <col min="4102" max="4102" width="19.85546875" style="219" customWidth="1"/>
    <col min="4103" max="4103" width="12.42578125" style="219" customWidth="1"/>
    <col min="4104" max="4105" width="14.7109375" style="219" customWidth="1"/>
    <col min="4106" max="4352" width="11.42578125" style="219"/>
    <col min="4353" max="4353" width="8" style="219" customWidth="1"/>
    <col min="4354" max="4355" width="10.28515625" style="219" customWidth="1"/>
    <col min="4356" max="4356" width="13.28515625" style="219" customWidth="1"/>
    <col min="4357" max="4357" width="22" style="219" customWidth="1"/>
    <col min="4358" max="4358" width="19.85546875" style="219" customWidth="1"/>
    <col min="4359" max="4359" width="12.42578125" style="219" customWidth="1"/>
    <col min="4360" max="4361" width="14.7109375" style="219" customWidth="1"/>
    <col min="4362" max="4608" width="11.42578125" style="219"/>
    <col min="4609" max="4609" width="8" style="219" customWidth="1"/>
    <col min="4610" max="4611" width="10.28515625" style="219" customWidth="1"/>
    <col min="4612" max="4612" width="13.28515625" style="219" customWidth="1"/>
    <col min="4613" max="4613" width="22" style="219" customWidth="1"/>
    <col min="4614" max="4614" width="19.85546875" style="219" customWidth="1"/>
    <col min="4615" max="4615" width="12.42578125" style="219" customWidth="1"/>
    <col min="4616" max="4617" width="14.7109375" style="219" customWidth="1"/>
    <col min="4618" max="4864" width="11.42578125" style="219"/>
    <col min="4865" max="4865" width="8" style="219" customWidth="1"/>
    <col min="4866" max="4867" width="10.28515625" style="219" customWidth="1"/>
    <col min="4868" max="4868" width="13.28515625" style="219" customWidth="1"/>
    <col min="4869" max="4869" width="22" style="219" customWidth="1"/>
    <col min="4870" max="4870" width="19.85546875" style="219" customWidth="1"/>
    <col min="4871" max="4871" width="12.42578125" style="219" customWidth="1"/>
    <col min="4872" max="4873" width="14.7109375" style="219" customWidth="1"/>
    <col min="4874" max="5120" width="11.42578125" style="219"/>
    <col min="5121" max="5121" width="8" style="219" customWidth="1"/>
    <col min="5122" max="5123" width="10.28515625" style="219" customWidth="1"/>
    <col min="5124" max="5124" width="13.28515625" style="219" customWidth="1"/>
    <col min="5125" max="5125" width="22" style="219" customWidth="1"/>
    <col min="5126" max="5126" width="19.85546875" style="219" customWidth="1"/>
    <col min="5127" max="5127" width="12.42578125" style="219" customWidth="1"/>
    <col min="5128" max="5129" width="14.7109375" style="219" customWidth="1"/>
    <col min="5130" max="5376" width="11.42578125" style="219"/>
    <col min="5377" max="5377" width="8" style="219" customWidth="1"/>
    <col min="5378" max="5379" width="10.28515625" style="219" customWidth="1"/>
    <col min="5380" max="5380" width="13.28515625" style="219" customWidth="1"/>
    <col min="5381" max="5381" width="22" style="219" customWidth="1"/>
    <col min="5382" max="5382" width="19.85546875" style="219" customWidth="1"/>
    <col min="5383" max="5383" width="12.42578125" style="219" customWidth="1"/>
    <col min="5384" max="5385" width="14.7109375" style="219" customWidth="1"/>
    <col min="5386" max="5632" width="11.42578125" style="219"/>
    <col min="5633" max="5633" width="8" style="219" customWidth="1"/>
    <col min="5634" max="5635" width="10.28515625" style="219" customWidth="1"/>
    <col min="5636" max="5636" width="13.28515625" style="219" customWidth="1"/>
    <col min="5637" max="5637" width="22" style="219" customWidth="1"/>
    <col min="5638" max="5638" width="19.85546875" style="219" customWidth="1"/>
    <col min="5639" max="5639" width="12.42578125" style="219" customWidth="1"/>
    <col min="5640" max="5641" width="14.7109375" style="219" customWidth="1"/>
    <col min="5642" max="5888" width="11.42578125" style="219"/>
    <col min="5889" max="5889" width="8" style="219" customWidth="1"/>
    <col min="5890" max="5891" width="10.28515625" style="219" customWidth="1"/>
    <col min="5892" max="5892" width="13.28515625" style="219" customWidth="1"/>
    <col min="5893" max="5893" width="22" style="219" customWidth="1"/>
    <col min="5894" max="5894" width="19.85546875" style="219" customWidth="1"/>
    <col min="5895" max="5895" width="12.42578125" style="219" customWidth="1"/>
    <col min="5896" max="5897" width="14.7109375" style="219" customWidth="1"/>
    <col min="5898" max="6144" width="11.42578125" style="219"/>
    <col min="6145" max="6145" width="8" style="219" customWidth="1"/>
    <col min="6146" max="6147" width="10.28515625" style="219" customWidth="1"/>
    <col min="6148" max="6148" width="13.28515625" style="219" customWidth="1"/>
    <col min="6149" max="6149" width="22" style="219" customWidth="1"/>
    <col min="6150" max="6150" width="19.85546875" style="219" customWidth="1"/>
    <col min="6151" max="6151" width="12.42578125" style="219" customWidth="1"/>
    <col min="6152" max="6153" width="14.7109375" style="219" customWidth="1"/>
    <col min="6154" max="6400" width="11.42578125" style="219"/>
    <col min="6401" max="6401" width="8" style="219" customWidth="1"/>
    <col min="6402" max="6403" width="10.28515625" style="219" customWidth="1"/>
    <col min="6404" max="6404" width="13.28515625" style="219" customWidth="1"/>
    <col min="6405" max="6405" width="22" style="219" customWidth="1"/>
    <col min="6406" max="6406" width="19.85546875" style="219" customWidth="1"/>
    <col min="6407" max="6407" width="12.42578125" style="219" customWidth="1"/>
    <col min="6408" max="6409" width="14.7109375" style="219" customWidth="1"/>
    <col min="6410" max="6656" width="11.42578125" style="219"/>
    <col min="6657" max="6657" width="8" style="219" customWidth="1"/>
    <col min="6658" max="6659" width="10.28515625" style="219" customWidth="1"/>
    <col min="6660" max="6660" width="13.28515625" style="219" customWidth="1"/>
    <col min="6661" max="6661" width="22" style="219" customWidth="1"/>
    <col min="6662" max="6662" width="19.85546875" style="219" customWidth="1"/>
    <col min="6663" max="6663" width="12.42578125" style="219" customWidth="1"/>
    <col min="6664" max="6665" width="14.7109375" style="219" customWidth="1"/>
    <col min="6666" max="6912" width="11.42578125" style="219"/>
    <col min="6913" max="6913" width="8" style="219" customWidth="1"/>
    <col min="6914" max="6915" width="10.28515625" style="219" customWidth="1"/>
    <col min="6916" max="6916" width="13.28515625" style="219" customWidth="1"/>
    <col min="6917" max="6917" width="22" style="219" customWidth="1"/>
    <col min="6918" max="6918" width="19.85546875" style="219" customWidth="1"/>
    <col min="6919" max="6919" width="12.42578125" style="219" customWidth="1"/>
    <col min="6920" max="6921" width="14.7109375" style="219" customWidth="1"/>
    <col min="6922" max="7168" width="11.42578125" style="219"/>
    <col min="7169" max="7169" width="8" style="219" customWidth="1"/>
    <col min="7170" max="7171" width="10.28515625" style="219" customWidth="1"/>
    <col min="7172" max="7172" width="13.28515625" style="219" customWidth="1"/>
    <col min="7173" max="7173" width="22" style="219" customWidth="1"/>
    <col min="7174" max="7174" width="19.85546875" style="219" customWidth="1"/>
    <col min="7175" max="7175" width="12.42578125" style="219" customWidth="1"/>
    <col min="7176" max="7177" width="14.7109375" style="219" customWidth="1"/>
    <col min="7178" max="7424" width="11.42578125" style="219"/>
    <col min="7425" max="7425" width="8" style="219" customWidth="1"/>
    <col min="7426" max="7427" width="10.28515625" style="219" customWidth="1"/>
    <col min="7428" max="7428" width="13.28515625" style="219" customWidth="1"/>
    <col min="7429" max="7429" width="22" style="219" customWidth="1"/>
    <col min="7430" max="7430" width="19.85546875" style="219" customWidth="1"/>
    <col min="7431" max="7431" width="12.42578125" style="219" customWidth="1"/>
    <col min="7432" max="7433" width="14.7109375" style="219" customWidth="1"/>
    <col min="7434" max="7680" width="11.42578125" style="219"/>
    <col min="7681" max="7681" width="8" style="219" customWidth="1"/>
    <col min="7682" max="7683" width="10.28515625" style="219" customWidth="1"/>
    <col min="7684" max="7684" width="13.28515625" style="219" customWidth="1"/>
    <col min="7685" max="7685" width="22" style="219" customWidth="1"/>
    <col min="7686" max="7686" width="19.85546875" style="219" customWidth="1"/>
    <col min="7687" max="7687" width="12.42578125" style="219" customWidth="1"/>
    <col min="7688" max="7689" width="14.7109375" style="219" customWidth="1"/>
    <col min="7690" max="7936" width="11.42578125" style="219"/>
    <col min="7937" max="7937" width="8" style="219" customWidth="1"/>
    <col min="7938" max="7939" width="10.28515625" style="219" customWidth="1"/>
    <col min="7940" max="7940" width="13.28515625" style="219" customWidth="1"/>
    <col min="7941" max="7941" width="22" style="219" customWidth="1"/>
    <col min="7942" max="7942" width="19.85546875" style="219" customWidth="1"/>
    <col min="7943" max="7943" width="12.42578125" style="219" customWidth="1"/>
    <col min="7944" max="7945" width="14.7109375" style="219" customWidth="1"/>
    <col min="7946" max="8192" width="11.42578125" style="219"/>
    <col min="8193" max="8193" width="8" style="219" customWidth="1"/>
    <col min="8194" max="8195" width="10.28515625" style="219" customWidth="1"/>
    <col min="8196" max="8196" width="13.28515625" style="219" customWidth="1"/>
    <col min="8197" max="8197" width="22" style="219" customWidth="1"/>
    <col min="8198" max="8198" width="19.85546875" style="219" customWidth="1"/>
    <col min="8199" max="8199" width="12.42578125" style="219" customWidth="1"/>
    <col min="8200" max="8201" width="14.7109375" style="219" customWidth="1"/>
    <col min="8202" max="8448" width="11.42578125" style="219"/>
    <col min="8449" max="8449" width="8" style="219" customWidth="1"/>
    <col min="8450" max="8451" width="10.28515625" style="219" customWidth="1"/>
    <col min="8452" max="8452" width="13.28515625" style="219" customWidth="1"/>
    <col min="8453" max="8453" width="22" style="219" customWidth="1"/>
    <col min="8454" max="8454" width="19.85546875" style="219" customWidth="1"/>
    <col min="8455" max="8455" width="12.42578125" style="219" customWidth="1"/>
    <col min="8456" max="8457" width="14.7109375" style="219" customWidth="1"/>
    <col min="8458" max="8704" width="11.42578125" style="219"/>
    <col min="8705" max="8705" width="8" style="219" customWidth="1"/>
    <col min="8706" max="8707" width="10.28515625" style="219" customWidth="1"/>
    <col min="8708" max="8708" width="13.28515625" style="219" customWidth="1"/>
    <col min="8709" max="8709" width="22" style="219" customWidth="1"/>
    <col min="8710" max="8710" width="19.85546875" style="219" customWidth="1"/>
    <col min="8711" max="8711" width="12.42578125" style="219" customWidth="1"/>
    <col min="8712" max="8713" width="14.7109375" style="219" customWidth="1"/>
    <col min="8714" max="8960" width="11.42578125" style="219"/>
    <col min="8961" max="8961" width="8" style="219" customWidth="1"/>
    <col min="8962" max="8963" width="10.28515625" style="219" customWidth="1"/>
    <col min="8964" max="8964" width="13.28515625" style="219" customWidth="1"/>
    <col min="8965" max="8965" width="22" style="219" customWidth="1"/>
    <col min="8966" max="8966" width="19.85546875" style="219" customWidth="1"/>
    <col min="8967" max="8967" width="12.42578125" style="219" customWidth="1"/>
    <col min="8968" max="8969" width="14.7109375" style="219" customWidth="1"/>
    <col min="8970" max="9216" width="11.42578125" style="219"/>
    <col min="9217" max="9217" width="8" style="219" customWidth="1"/>
    <col min="9218" max="9219" width="10.28515625" style="219" customWidth="1"/>
    <col min="9220" max="9220" width="13.28515625" style="219" customWidth="1"/>
    <col min="9221" max="9221" width="22" style="219" customWidth="1"/>
    <col min="9222" max="9222" width="19.85546875" style="219" customWidth="1"/>
    <col min="9223" max="9223" width="12.42578125" style="219" customWidth="1"/>
    <col min="9224" max="9225" width="14.7109375" style="219" customWidth="1"/>
    <col min="9226" max="9472" width="11.42578125" style="219"/>
    <col min="9473" max="9473" width="8" style="219" customWidth="1"/>
    <col min="9474" max="9475" width="10.28515625" style="219" customWidth="1"/>
    <col min="9476" max="9476" width="13.28515625" style="219" customWidth="1"/>
    <col min="9477" max="9477" width="22" style="219" customWidth="1"/>
    <col min="9478" max="9478" width="19.85546875" style="219" customWidth="1"/>
    <col min="9479" max="9479" width="12.42578125" style="219" customWidth="1"/>
    <col min="9480" max="9481" width="14.7109375" style="219" customWidth="1"/>
    <col min="9482" max="9728" width="11.42578125" style="219"/>
    <col min="9729" max="9729" width="8" style="219" customWidth="1"/>
    <col min="9730" max="9731" width="10.28515625" style="219" customWidth="1"/>
    <col min="9732" max="9732" width="13.28515625" style="219" customWidth="1"/>
    <col min="9733" max="9733" width="22" style="219" customWidth="1"/>
    <col min="9734" max="9734" width="19.85546875" style="219" customWidth="1"/>
    <col min="9735" max="9735" width="12.42578125" style="219" customWidth="1"/>
    <col min="9736" max="9737" width="14.7109375" style="219" customWidth="1"/>
    <col min="9738" max="9984" width="11.42578125" style="219"/>
    <col min="9985" max="9985" width="8" style="219" customWidth="1"/>
    <col min="9986" max="9987" width="10.28515625" style="219" customWidth="1"/>
    <col min="9988" max="9988" width="13.28515625" style="219" customWidth="1"/>
    <col min="9989" max="9989" width="22" style="219" customWidth="1"/>
    <col min="9990" max="9990" width="19.85546875" style="219" customWidth="1"/>
    <col min="9991" max="9991" width="12.42578125" style="219" customWidth="1"/>
    <col min="9992" max="9993" width="14.7109375" style="219" customWidth="1"/>
    <col min="9994" max="10240" width="11.42578125" style="219"/>
    <col min="10241" max="10241" width="8" style="219" customWidth="1"/>
    <col min="10242" max="10243" width="10.28515625" style="219" customWidth="1"/>
    <col min="10244" max="10244" width="13.28515625" style="219" customWidth="1"/>
    <col min="10245" max="10245" width="22" style="219" customWidth="1"/>
    <col min="10246" max="10246" width="19.85546875" style="219" customWidth="1"/>
    <col min="10247" max="10247" width="12.42578125" style="219" customWidth="1"/>
    <col min="10248" max="10249" width="14.7109375" style="219" customWidth="1"/>
    <col min="10250" max="10496" width="11.42578125" style="219"/>
    <col min="10497" max="10497" width="8" style="219" customWidth="1"/>
    <col min="10498" max="10499" width="10.28515625" style="219" customWidth="1"/>
    <col min="10500" max="10500" width="13.28515625" style="219" customWidth="1"/>
    <col min="10501" max="10501" width="22" style="219" customWidth="1"/>
    <col min="10502" max="10502" width="19.85546875" style="219" customWidth="1"/>
    <col min="10503" max="10503" width="12.42578125" style="219" customWidth="1"/>
    <col min="10504" max="10505" width="14.7109375" style="219" customWidth="1"/>
    <col min="10506" max="10752" width="11.42578125" style="219"/>
    <col min="10753" max="10753" width="8" style="219" customWidth="1"/>
    <col min="10754" max="10755" width="10.28515625" style="219" customWidth="1"/>
    <col min="10756" max="10756" width="13.28515625" style="219" customWidth="1"/>
    <col min="10757" max="10757" width="22" style="219" customWidth="1"/>
    <col min="10758" max="10758" width="19.85546875" style="219" customWidth="1"/>
    <col min="10759" max="10759" width="12.42578125" style="219" customWidth="1"/>
    <col min="10760" max="10761" width="14.7109375" style="219" customWidth="1"/>
    <col min="10762" max="11008" width="11.42578125" style="219"/>
    <col min="11009" max="11009" width="8" style="219" customWidth="1"/>
    <col min="11010" max="11011" width="10.28515625" style="219" customWidth="1"/>
    <col min="11012" max="11012" width="13.28515625" style="219" customWidth="1"/>
    <col min="11013" max="11013" width="22" style="219" customWidth="1"/>
    <col min="11014" max="11014" width="19.85546875" style="219" customWidth="1"/>
    <col min="11015" max="11015" width="12.42578125" style="219" customWidth="1"/>
    <col min="11016" max="11017" width="14.7109375" style="219" customWidth="1"/>
    <col min="11018" max="11264" width="11.42578125" style="219"/>
    <col min="11265" max="11265" width="8" style="219" customWidth="1"/>
    <col min="11266" max="11267" width="10.28515625" style="219" customWidth="1"/>
    <col min="11268" max="11268" width="13.28515625" style="219" customWidth="1"/>
    <col min="11269" max="11269" width="22" style="219" customWidth="1"/>
    <col min="11270" max="11270" width="19.85546875" style="219" customWidth="1"/>
    <col min="11271" max="11271" width="12.42578125" style="219" customWidth="1"/>
    <col min="11272" max="11273" width="14.7109375" style="219" customWidth="1"/>
    <col min="11274" max="11520" width="11.42578125" style="219"/>
    <col min="11521" max="11521" width="8" style="219" customWidth="1"/>
    <col min="11522" max="11523" width="10.28515625" style="219" customWidth="1"/>
    <col min="11524" max="11524" width="13.28515625" style="219" customWidth="1"/>
    <col min="11525" max="11525" width="22" style="219" customWidth="1"/>
    <col min="11526" max="11526" width="19.85546875" style="219" customWidth="1"/>
    <col min="11527" max="11527" width="12.42578125" style="219" customWidth="1"/>
    <col min="11528" max="11529" width="14.7109375" style="219" customWidth="1"/>
    <col min="11530" max="11776" width="11.42578125" style="219"/>
    <col min="11777" max="11777" width="8" style="219" customWidth="1"/>
    <col min="11778" max="11779" width="10.28515625" style="219" customWidth="1"/>
    <col min="11780" max="11780" width="13.28515625" style="219" customWidth="1"/>
    <col min="11781" max="11781" width="22" style="219" customWidth="1"/>
    <col min="11782" max="11782" width="19.85546875" style="219" customWidth="1"/>
    <col min="11783" max="11783" width="12.42578125" style="219" customWidth="1"/>
    <col min="11784" max="11785" width="14.7109375" style="219" customWidth="1"/>
    <col min="11786" max="12032" width="11.42578125" style="219"/>
    <col min="12033" max="12033" width="8" style="219" customWidth="1"/>
    <col min="12034" max="12035" width="10.28515625" style="219" customWidth="1"/>
    <col min="12036" max="12036" width="13.28515625" style="219" customWidth="1"/>
    <col min="12037" max="12037" width="22" style="219" customWidth="1"/>
    <col min="12038" max="12038" width="19.85546875" style="219" customWidth="1"/>
    <col min="12039" max="12039" width="12.42578125" style="219" customWidth="1"/>
    <col min="12040" max="12041" width="14.7109375" style="219" customWidth="1"/>
    <col min="12042" max="12288" width="11.42578125" style="219"/>
    <col min="12289" max="12289" width="8" style="219" customWidth="1"/>
    <col min="12290" max="12291" width="10.28515625" style="219" customWidth="1"/>
    <col min="12292" max="12292" width="13.28515625" style="219" customWidth="1"/>
    <col min="12293" max="12293" width="22" style="219" customWidth="1"/>
    <col min="12294" max="12294" width="19.85546875" style="219" customWidth="1"/>
    <col min="12295" max="12295" width="12.42578125" style="219" customWidth="1"/>
    <col min="12296" max="12297" width="14.7109375" style="219" customWidth="1"/>
    <col min="12298" max="12544" width="11.42578125" style="219"/>
    <col min="12545" max="12545" width="8" style="219" customWidth="1"/>
    <col min="12546" max="12547" width="10.28515625" style="219" customWidth="1"/>
    <col min="12548" max="12548" width="13.28515625" style="219" customWidth="1"/>
    <col min="12549" max="12549" width="22" style="219" customWidth="1"/>
    <col min="12550" max="12550" width="19.85546875" style="219" customWidth="1"/>
    <col min="12551" max="12551" width="12.42578125" style="219" customWidth="1"/>
    <col min="12552" max="12553" width="14.7109375" style="219" customWidth="1"/>
    <col min="12554" max="12800" width="11.42578125" style="219"/>
    <col min="12801" max="12801" width="8" style="219" customWidth="1"/>
    <col min="12802" max="12803" width="10.28515625" style="219" customWidth="1"/>
    <col min="12804" max="12804" width="13.28515625" style="219" customWidth="1"/>
    <col min="12805" max="12805" width="22" style="219" customWidth="1"/>
    <col min="12806" max="12806" width="19.85546875" style="219" customWidth="1"/>
    <col min="12807" max="12807" width="12.42578125" style="219" customWidth="1"/>
    <col min="12808" max="12809" width="14.7109375" style="219" customWidth="1"/>
    <col min="12810" max="13056" width="11.42578125" style="219"/>
    <col min="13057" max="13057" width="8" style="219" customWidth="1"/>
    <col min="13058" max="13059" width="10.28515625" style="219" customWidth="1"/>
    <col min="13060" max="13060" width="13.28515625" style="219" customWidth="1"/>
    <col min="13061" max="13061" width="22" style="219" customWidth="1"/>
    <col min="13062" max="13062" width="19.85546875" style="219" customWidth="1"/>
    <col min="13063" max="13063" width="12.42578125" style="219" customWidth="1"/>
    <col min="13064" max="13065" width="14.7109375" style="219" customWidth="1"/>
    <col min="13066" max="13312" width="11.42578125" style="219"/>
    <col min="13313" max="13313" width="8" style="219" customWidth="1"/>
    <col min="13314" max="13315" width="10.28515625" style="219" customWidth="1"/>
    <col min="13316" max="13316" width="13.28515625" style="219" customWidth="1"/>
    <col min="13317" max="13317" width="22" style="219" customWidth="1"/>
    <col min="13318" max="13318" width="19.85546875" style="219" customWidth="1"/>
    <col min="13319" max="13319" width="12.42578125" style="219" customWidth="1"/>
    <col min="13320" max="13321" width="14.7109375" style="219" customWidth="1"/>
    <col min="13322" max="13568" width="11.42578125" style="219"/>
    <col min="13569" max="13569" width="8" style="219" customWidth="1"/>
    <col min="13570" max="13571" width="10.28515625" style="219" customWidth="1"/>
    <col min="13572" max="13572" width="13.28515625" style="219" customWidth="1"/>
    <col min="13573" max="13573" width="22" style="219" customWidth="1"/>
    <col min="13574" max="13574" width="19.85546875" style="219" customWidth="1"/>
    <col min="13575" max="13575" width="12.42578125" style="219" customWidth="1"/>
    <col min="13576" max="13577" width="14.7109375" style="219" customWidth="1"/>
    <col min="13578" max="13824" width="11.42578125" style="219"/>
    <col min="13825" max="13825" width="8" style="219" customWidth="1"/>
    <col min="13826" max="13827" width="10.28515625" style="219" customWidth="1"/>
    <col min="13828" max="13828" width="13.28515625" style="219" customWidth="1"/>
    <col min="13829" max="13829" width="22" style="219" customWidth="1"/>
    <col min="13830" max="13830" width="19.85546875" style="219" customWidth="1"/>
    <col min="13831" max="13831" width="12.42578125" style="219" customWidth="1"/>
    <col min="13832" max="13833" width="14.7109375" style="219" customWidth="1"/>
    <col min="13834" max="14080" width="11.42578125" style="219"/>
    <col min="14081" max="14081" width="8" style="219" customWidth="1"/>
    <col min="14082" max="14083" width="10.28515625" style="219" customWidth="1"/>
    <col min="14084" max="14084" width="13.28515625" style="219" customWidth="1"/>
    <col min="14085" max="14085" width="22" style="219" customWidth="1"/>
    <col min="14086" max="14086" width="19.85546875" style="219" customWidth="1"/>
    <col min="14087" max="14087" width="12.42578125" style="219" customWidth="1"/>
    <col min="14088" max="14089" width="14.7109375" style="219" customWidth="1"/>
    <col min="14090" max="14336" width="11.42578125" style="219"/>
    <col min="14337" max="14337" width="8" style="219" customWidth="1"/>
    <col min="14338" max="14339" width="10.28515625" style="219" customWidth="1"/>
    <col min="14340" max="14340" width="13.28515625" style="219" customWidth="1"/>
    <col min="14341" max="14341" width="22" style="219" customWidth="1"/>
    <col min="14342" max="14342" width="19.85546875" style="219" customWidth="1"/>
    <col min="14343" max="14343" width="12.42578125" style="219" customWidth="1"/>
    <col min="14344" max="14345" width="14.7109375" style="219" customWidth="1"/>
    <col min="14346" max="14592" width="11.42578125" style="219"/>
    <col min="14593" max="14593" width="8" style="219" customWidth="1"/>
    <col min="14594" max="14595" width="10.28515625" style="219" customWidth="1"/>
    <col min="14596" max="14596" width="13.28515625" style="219" customWidth="1"/>
    <col min="14597" max="14597" width="22" style="219" customWidth="1"/>
    <col min="14598" max="14598" width="19.85546875" style="219" customWidth="1"/>
    <col min="14599" max="14599" width="12.42578125" style="219" customWidth="1"/>
    <col min="14600" max="14601" width="14.7109375" style="219" customWidth="1"/>
    <col min="14602" max="14848" width="11.42578125" style="219"/>
    <col min="14849" max="14849" width="8" style="219" customWidth="1"/>
    <col min="14850" max="14851" width="10.28515625" style="219" customWidth="1"/>
    <col min="14852" max="14852" width="13.28515625" style="219" customWidth="1"/>
    <col min="14853" max="14853" width="22" style="219" customWidth="1"/>
    <col min="14854" max="14854" width="19.85546875" style="219" customWidth="1"/>
    <col min="14855" max="14855" width="12.42578125" style="219" customWidth="1"/>
    <col min="14856" max="14857" width="14.7109375" style="219" customWidth="1"/>
    <col min="14858" max="15104" width="11.42578125" style="219"/>
    <col min="15105" max="15105" width="8" style="219" customWidth="1"/>
    <col min="15106" max="15107" width="10.28515625" style="219" customWidth="1"/>
    <col min="15108" max="15108" width="13.28515625" style="219" customWidth="1"/>
    <col min="15109" max="15109" width="22" style="219" customWidth="1"/>
    <col min="15110" max="15110" width="19.85546875" style="219" customWidth="1"/>
    <col min="15111" max="15111" width="12.42578125" style="219" customWidth="1"/>
    <col min="15112" max="15113" width="14.7109375" style="219" customWidth="1"/>
    <col min="15114" max="15360" width="11.42578125" style="219"/>
    <col min="15361" max="15361" width="8" style="219" customWidth="1"/>
    <col min="15362" max="15363" width="10.28515625" style="219" customWidth="1"/>
    <col min="15364" max="15364" width="13.28515625" style="219" customWidth="1"/>
    <col min="15365" max="15365" width="22" style="219" customWidth="1"/>
    <col min="15366" max="15366" width="19.85546875" style="219" customWidth="1"/>
    <col min="15367" max="15367" width="12.42578125" style="219" customWidth="1"/>
    <col min="15368" max="15369" width="14.7109375" style="219" customWidth="1"/>
    <col min="15370" max="15616" width="11.42578125" style="219"/>
    <col min="15617" max="15617" width="8" style="219" customWidth="1"/>
    <col min="15618" max="15619" width="10.28515625" style="219" customWidth="1"/>
    <col min="15620" max="15620" width="13.28515625" style="219" customWidth="1"/>
    <col min="15621" max="15621" width="22" style="219" customWidth="1"/>
    <col min="15622" max="15622" width="19.85546875" style="219" customWidth="1"/>
    <col min="15623" max="15623" width="12.42578125" style="219" customWidth="1"/>
    <col min="15624" max="15625" width="14.7109375" style="219" customWidth="1"/>
    <col min="15626" max="15872" width="11.42578125" style="219"/>
    <col min="15873" max="15873" width="8" style="219" customWidth="1"/>
    <col min="15874" max="15875" width="10.28515625" style="219" customWidth="1"/>
    <col min="15876" max="15876" width="13.28515625" style="219" customWidth="1"/>
    <col min="15877" max="15877" width="22" style="219" customWidth="1"/>
    <col min="15878" max="15878" width="19.85546875" style="219" customWidth="1"/>
    <col min="15879" max="15879" width="12.42578125" style="219" customWidth="1"/>
    <col min="15880" max="15881" width="14.7109375" style="219" customWidth="1"/>
    <col min="15882" max="16128" width="11.42578125" style="219"/>
    <col min="16129" max="16129" width="8" style="219" customWidth="1"/>
    <col min="16130" max="16131" width="10.28515625" style="219" customWidth="1"/>
    <col min="16132" max="16132" width="13.28515625" style="219" customWidth="1"/>
    <col min="16133" max="16133" width="22" style="219" customWidth="1"/>
    <col min="16134" max="16134" width="19.85546875" style="219" customWidth="1"/>
    <col min="16135" max="16135" width="12.42578125" style="219" customWidth="1"/>
    <col min="16136" max="16137" width="14.7109375" style="219" customWidth="1"/>
    <col min="16138" max="16384" width="11.42578125" style="219"/>
  </cols>
  <sheetData>
    <row r="1" spans="1:16" ht="15.75" x14ac:dyDescent="0.2">
      <c r="A1" s="215"/>
      <c r="B1" s="216"/>
      <c r="C1" s="217"/>
      <c r="D1" s="217"/>
      <c r="E1" s="217"/>
      <c r="F1" s="218"/>
    </row>
    <row r="2" spans="1:16" ht="15.75" x14ac:dyDescent="0.2">
      <c r="A2" s="215"/>
      <c r="B2" s="216"/>
      <c r="C2" s="217"/>
      <c r="D2" s="217"/>
      <c r="E2" s="217"/>
      <c r="F2" s="218"/>
    </row>
    <row r="3" spans="1:16" ht="15.75" x14ac:dyDescent="0.2">
      <c r="A3" s="215"/>
      <c r="B3" s="216"/>
      <c r="C3" s="217"/>
      <c r="D3" s="217"/>
      <c r="E3" s="217"/>
      <c r="F3" s="218"/>
    </row>
    <row r="4" spans="1:16" x14ac:dyDescent="0.2">
      <c r="B4" s="220"/>
      <c r="F4" s="218"/>
    </row>
    <row r="5" spans="1:16" ht="13.5" thickBot="1" x14ac:dyDescent="0.25">
      <c r="B5" s="220"/>
      <c r="F5" s="218"/>
    </row>
    <row r="6" spans="1:16" ht="13.5" customHeight="1" thickBot="1" x14ac:dyDescent="0.25">
      <c r="A6" s="1650" t="s">
        <v>237</v>
      </c>
      <c r="B6" s="1651"/>
      <c r="C6" s="1651"/>
      <c r="D6" s="1651"/>
      <c r="E6" s="1651"/>
      <c r="F6" s="1651"/>
      <c r="G6" s="1651"/>
      <c r="H6" s="1651"/>
      <c r="I6" s="1652"/>
    </row>
    <row r="7" spans="1:16" ht="13.5" customHeight="1" x14ac:dyDescent="0.2"/>
    <row r="8" spans="1:16" ht="13.5" customHeight="1" thickBot="1" x14ac:dyDescent="0.25">
      <c r="A8" s="221"/>
      <c r="B8" s="221"/>
      <c r="C8" s="221"/>
      <c r="D8" s="221"/>
      <c r="E8" s="221"/>
      <c r="F8" s="221"/>
      <c r="G8" s="221"/>
      <c r="H8" s="221"/>
      <c r="I8" s="221"/>
    </row>
    <row r="9" spans="1:16" x14ac:dyDescent="0.2">
      <c r="A9" s="222" t="s">
        <v>74</v>
      </c>
      <c r="B9" s="388" t="str">
        <f>'IDENTIFICACIÓN DEL PROYECTO'!$D$27</f>
        <v>COLEGAS - CONFEDERACIÓN LGTB ESPAÑOLA</v>
      </c>
      <c r="C9" s="224"/>
      <c r="D9" s="224"/>
      <c r="E9" s="223"/>
      <c r="F9" s="225" t="s">
        <v>195</v>
      </c>
      <c r="G9" s="531" t="str">
        <f>'IDENTIFICACIÓN DEL PROYECTO'!$D$10</f>
        <v>3 de junio de 2015</v>
      </c>
      <c r="H9" s="223" t="s">
        <v>702</v>
      </c>
      <c r="I9" s="535" t="str">
        <f>'IDENTIFICACIÓN DEL PROYECTO'!$D$9</f>
        <v>133/2015</v>
      </c>
    </row>
    <row r="10" spans="1:16" x14ac:dyDescent="0.2">
      <c r="A10" s="226" t="s">
        <v>75</v>
      </c>
      <c r="B10" s="389" t="str">
        <f>'IDENTIFICACIÓN DEL PROYECTO'!$D$11</f>
        <v>ACOGE LGTB 2016</v>
      </c>
      <c r="C10" s="228"/>
      <c r="D10" s="228"/>
      <c r="E10" s="227"/>
      <c r="F10" s="229" t="s">
        <v>196</v>
      </c>
      <c r="G10" s="230" t="s">
        <v>251</v>
      </c>
      <c r="H10" s="228"/>
      <c r="I10" s="231"/>
    </row>
    <row r="11" spans="1:16" ht="13.5" thickBot="1" x14ac:dyDescent="0.25">
      <c r="A11" s="232" t="s">
        <v>197</v>
      </c>
      <c r="B11" s="233"/>
      <c r="C11" s="234"/>
      <c r="D11" s="524" t="str">
        <f>'IDENTIFICACIÓN DEL PROYECTO'!D14:H14</f>
        <v>Madrid, Málaga; Almería; Toledo &amp; Madrid</v>
      </c>
      <c r="E11" s="233"/>
      <c r="F11" s="235" t="s">
        <v>198</v>
      </c>
      <c r="G11" s="236">
        <v>2016</v>
      </c>
      <c r="H11" s="234"/>
      <c r="I11" s="237"/>
    </row>
    <row r="12" spans="1:16" ht="13.5" thickBot="1" x14ac:dyDescent="0.25">
      <c r="I12" s="435">
        <f>I37</f>
        <v>0</v>
      </c>
      <c r="J12" s="353">
        <f>J37</f>
        <v>0</v>
      </c>
      <c r="K12" s="354">
        <f>K37</f>
        <v>0</v>
      </c>
      <c r="L12" s="355">
        <f>L37</f>
        <v>0</v>
      </c>
      <c r="N12" s="353">
        <f>N37</f>
        <v>0</v>
      </c>
      <c r="O12" s="354">
        <f>O37</f>
        <v>0</v>
      </c>
    </row>
    <row r="13" spans="1:16" ht="30.75" customHeight="1" thickBot="1" x14ac:dyDescent="0.25">
      <c r="A13" s="1531" t="s">
        <v>199</v>
      </c>
      <c r="B13" s="1534" t="s">
        <v>210</v>
      </c>
      <c r="C13" s="1537" t="s">
        <v>211</v>
      </c>
      <c r="D13" s="1534" t="s">
        <v>212</v>
      </c>
      <c r="E13" s="1534" t="s">
        <v>213</v>
      </c>
      <c r="F13" s="1537" t="s">
        <v>217</v>
      </c>
      <c r="G13" s="1537" t="s">
        <v>214</v>
      </c>
      <c r="H13" s="1523" t="s">
        <v>206</v>
      </c>
      <c r="I13" s="1523" t="s">
        <v>207</v>
      </c>
      <c r="J13" s="1619" t="s">
        <v>753</v>
      </c>
      <c r="K13" s="1619"/>
      <c r="L13" s="1619"/>
      <c r="M13" s="1565" t="s">
        <v>247</v>
      </c>
      <c r="N13" s="1519" t="s">
        <v>248</v>
      </c>
      <c r="O13" s="1519"/>
      <c r="P13" s="1617" t="s">
        <v>247</v>
      </c>
    </row>
    <row r="14" spans="1:16" ht="6" customHeight="1" thickBot="1" x14ac:dyDescent="0.25">
      <c r="A14" s="1532"/>
      <c r="B14" s="1535"/>
      <c r="C14" s="1538"/>
      <c r="D14" s="1535"/>
      <c r="E14" s="1535"/>
      <c r="F14" s="1538"/>
      <c r="G14" s="1538"/>
      <c r="H14" s="1524"/>
      <c r="I14" s="1524"/>
      <c r="J14" s="1619" t="s">
        <v>245</v>
      </c>
      <c r="K14" s="1619" t="s">
        <v>49</v>
      </c>
      <c r="L14" s="1619" t="s">
        <v>50</v>
      </c>
      <c r="M14" s="1637"/>
      <c r="N14" s="1599" t="s">
        <v>51</v>
      </c>
      <c r="O14" s="1599" t="s">
        <v>264</v>
      </c>
      <c r="P14" s="1566"/>
    </row>
    <row r="15" spans="1:16" ht="29.25" customHeight="1" thickBot="1" x14ac:dyDescent="0.25">
      <c r="A15" s="1533"/>
      <c r="B15" s="1536"/>
      <c r="C15" s="1539"/>
      <c r="D15" s="1536"/>
      <c r="E15" s="1536"/>
      <c r="F15" s="1539"/>
      <c r="G15" s="1539"/>
      <c r="H15" s="1525"/>
      <c r="I15" s="1525"/>
      <c r="J15" s="1619"/>
      <c r="K15" s="1619"/>
      <c r="L15" s="1619"/>
      <c r="M15" s="1638"/>
      <c r="N15" s="1599"/>
      <c r="O15" s="1599"/>
      <c r="P15" s="1567"/>
    </row>
    <row r="16" spans="1:16" x14ac:dyDescent="0.2">
      <c r="A16" s="238"/>
      <c r="B16" s="239"/>
      <c r="C16" s="238"/>
      <c r="D16" s="238"/>
      <c r="E16" s="238"/>
      <c r="F16" s="238"/>
      <c r="G16" s="240"/>
      <c r="H16" s="241"/>
      <c r="I16" s="242"/>
      <c r="J16" s="313"/>
      <c r="K16" s="365"/>
      <c r="L16" s="623"/>
      <c r="M16" s="271"/>
      <c r="N16" s="595"/>
      <c r="O16" s="595"/>
      <c r="P16" s="271"/>
    </row>
    <row r="17" spans="1:16" x14ac:dyDescent="0.2">
      <c r="A17" s="243"/>
      <c r="B17" s="243"/>
      <c r="C17" s="243"/>
      <c r="D17" s="243"/>
      <c r="E17" s="243"/>
      <c r="F17" s="243"/>
      <c r="G17" s="240"/>
      <c r="H17" s="241"/>
      <c r="I17" s="242"/>
      <c r="J17" s="296"/>
      <c r="K17" s="272"/>
      <c r="L17" s="297"/>
      <c r="M17" s="271"/>
      <c r="N17" s="268"/>
      <c r="O17" s="268"/>
      <c r="P17" s="271"/>
    </row>
    <row r="18" spans="1:16" x14ac:dyDescent="0.2">
      <c r="A18" s="243"/>
      <c r="B18" s="243"/>
      <c r="C18" s="243"/>
      <c r="D18" s="243"/>
      <c r="E18" s="243"/>
      <c r="F18" s="243"/>
      <c r="G18" s="240"/>
      <c r="H18" s="241"/>
      <c r="I18" s="242"/>
      <c r="J18" s="296"/>
      <c r="K18" s="272"/>
      <c r="L18" s="297"/>
      <c r="M18" s="271"/>
      <c r="N18" s="268"/>
      <c r="O18" s="268"/>
      <c r="P18" s="271"/>
    </row>
    <row r="19" spans="1:16" x14ac:dyDescent="0.2">
      <c r="A19" s="243"/>
      <c r="B19" s="243"/>
      <c r="C19" s="243"/>
      <c r="D19" s="243"/>
      <c r="E19" s="243"/>
      <c r="F19" s="243"/>
      <c r="G19" s="240"/>
      <c r="H19" s="241"/>
      <c r="I19" s="242"/>
      <c r="J19" s="296"/>
      <c r="K19" s="272"/>
      <c r="L19" s="297"/>
      <c r="M19" s="271"/>
      <c r="N19" s="268"/>
      <c r="O19" s="268"/>
      <c r="P19" s="271"/>
    </row>
    <row r="20" spans="1:16" x14ac:dyDescent="0.2">
      <c r="A20" s="243"/>
      <c r="B20" s="243"/>
      <c r="C20" s="243"/>
      <c r="D20" s="243"/>
      <c r="E20" s="243"/>
      <c r="F20" s="243"/>
      <c r="G20" s="240"/>
      <c r="H20" s="241"/>
      <c r="I20" s="242"/>
      <c r="J20" s="296"/>
      <c r="K20" s="272"/>
      <c r="L20" s="297"/>
      <c r="M20" s="271"/>
      <c r="N20" s="268"/>
      <c r="O20" s="268"/>
      <c r="P20" s="271"/>
    </row>
    <row r="21" spans="1:16" x14ac:dyDescent="0.2">
      <c r="A21" s="243"/>
      <c r="B21" s="243"/>
      <c r="C21" s="243"/>
      <c r="D21" s="243"/>
      <c r="E21" s="243"/>
      <c r="F21" s="243"/>
      <c r="G21" s="240"/>
      <c r="H21" s="241"/>
      <c r="I21" s="242"/>
      <c r="J21" s="296"/>
      <c r="K21" s="272"/>
      <c r="L21" s="297"/>
      <c r="M21" s="271"/>
      <c r="N21" s="268"/>
      <c r="O21" s="268"/>
      <c r="P21" s="271"/>
    </row>
    <row r="22" spans="1:16" x14ac:dyDescent="0.2">
      <c r="A22" s="243"/>
      <c r="B22" s="243"/>
      <c r="C22" s="243"/>
      <c r="D22" s="243"/>
      <c r="E22" s="243"/>
      <c r="F22" s="243"/>
      <c r="G22" s="240"/>
      <c r="H22" s="241"/>
      <c r="I22" s="242"/>
      <c r="J22" s="296"/>
      <c r="K22" s="272"/>
      <c r="L22" s="297"/>
      <c r="M22" s="271"/>
      <c r="N22" s="268"/>
      <c r="O22" s="268"/>
      <c r="P22" s="271"/>
    </row>
    <row r="23" spans="1:16" x14ac:dyDescent="0.2">
      <c r="A23" s="243"/>
      <c r="B23" s="243"/>
      <c r="C23" s="243"/>
      <c r="D23" s="243"/>
      <c r="E23" s="243"/>
      <c r="F23" s="243"/>
      <c r="G23" s="240"/>
      <c r="H23" s="241"/>
      <c r="I23" s="242"/>
      <c r="J23" s="296"/>
      <c r="K23" s="272"/>
      <c r="L23" s="297"/>
      <c r="M23" s="271"/>
      <c r="N23" s="268"/>
      <c r="O23" s="268"/>
      <c r="P23" s="271"/>
    </row>
    <row r="24" spans="1:16" x14ac:dyDescent="0.2">
      <c r="A24" s="243"/>
      <c r="B24" s="243"/>
      <c r="C24" s="243"/>
      <c r="D24" s="243"/>
      <c r="E24" s="243"/>
      <c r="F24" s="243"/>
      <c r="G24" s="240"/>
      <c r="H24" s="241"/>
      <c r="I24" s="242"/>
      <c r="J24" s="296"/>
      <c r="K24" s="272"/>
      <c r="L24" s="297"/>
      <c r="M24" s="271"/>
      <c r="N24" s="268"/>
      <c r="O24" s="268"/>
      <c r="P24" s="271"/>
    </row>
    <row r="25" spans="1:16" x14ac:dyDescent="0.2">
      <c r="A25" s="243"/>
      <c r="B25" s="243"/>
      <c r="C25" s="243"/>
      <c r="D25" s="243"/>
      <c r="E25" s="243"/>
      <c r="F25" s="243"/>
      <c r="G25" s="240"/>
      <c r="H25" s="241"/>
      <c r="I25" s="242"/>
      <c r="J25" s="296"/>
      <c r="K25" s="272"/>
      <c r="L25" s="297"/>
      <c r="M25" s="271"/>
      <c r="N25" s="268"/>
      <c r="O25" s="268"/>
      <c r="P25" s="271"/>
    </row>
    <row r="26" spans="1:16" x14ac:dyDescent="0.2">
      <c r="A26" s="243"/>
      <c r="B26" s="243"/>
      <c r="C26" s="243"/>
      <c r="D26" s="243"/>
      <c r="E26" s="243"/>
      <c r="F26" s="243"/>
      <c r="G26" s="240"/>
      <c r="H26" s="241"/>
      <c r="I26" s="242"/>
      <c r="J26" s="296"/>
      <c r="K26" s="272"/>
      <c r="L26" s="297"/>
      <c r="M26" s="271"/>
      <c r="N26" s="268"/>
      <c r="O26" s="268"/>
      <c r="P26" s="271"/>
    </row>
    <row r="27" spans="1:16" x14ac:dyDescent="0.2">
      <c r="A27" s="243"/>
      <c r="B27" s="243"/>
      <c r="C27" s="243"/>
      <c r="D27" s="243"/>
      <c r="E27" s="243"/>
      <c r="F27" s="243"/>
      <c r="G27" s="240"/>
      <c r="H27" s="241"/>
      <c r="I27" s="242"/>
      <c r="J27" s="296"/>
      <c r="K27" s="272"/>
      <c r="L27" s="297"/>
      <c r="M27" s="271"/>
      <c r="N27" s="268"/>
      <c r="O27" s="268"/>
      <c r="P27" s="271"/>
    </row>
    <row r="28" spans="1:16" x14ac:dyDescent="0.2">
      <c r="A28" s="243"/>
      <c r="B28" s="243"/>
      <c r="C28" s="243"/>
      <c r="D28" s="243"/>
      <c r="E28" s="243"/>
      <c r="F28" s="243"/>
      <c r="G28" s="240"/>
      <c r="H28" s="241"/>
      <c r="I28" s="242"/>
      <c r="J28" s="296"/>
      <c r="K28" s="272"/>
      <c r="L28" s="297"/>
      <c r="M28" s="271"/>
      <c r="N28" s="268"/>
      <c r="O28" s="268"/>
      <c r="P28" s="271"/>
    </row>
    <row r="29" spans="1:16" x14ac:dyDescent="0.2">
      <c r="A29" s="243"/>
      <c r="B29" s="243"/>
      <c r="C29" s="243"/>
      <c r="D29" s="243"/>
      <c r="E29" s="243"/>
      <c r="F29" s="243"/>
      <c r="G29" s="240"/>
      <c r="H29" s="241"/>
      <c r="I29" s="242"/>
      <c r="J29" s="296"/>
      <c r="K29" s="272"/>
      <c r="L29" s="297"/>
      <c r="M29" s="271"/>
      <c r="N29" s="268"/>
      <c r="O29" s="268"/>
      <c r="P29" s="271"/>
    </row>
    <row r="30" spans="1:16" x14ac:dyDescent="0.2">
      <c r="A30" s="243"/>
      <c r="B30" s="243"/>
      <c r="C30" s="243"/>
      <c r="D30" s="243"/>
      <c r="E30" s="243"/>
      <c r="F30" s="243"/>
      <c r="G30" s="240"/>
      <c r="H30" s="241"/>
      <c r="I30" s="242"/>
      <c r="J30" s="296"/>
      <c r="K30" s="272"/>
      <c r="L30" s="297"/>
      <c r="M30" s="271"/>
      <c r="N30" s="268"/>
      <c r="O30" s="268"/>
      <c r="P30" s="271"/>
    </row>
    <row r="31" spans="1:16" x14ac:dyDescent="0.2">
      <c r="A31" s="243"/>
      <c r="B31" s="243"/>
      <c r="C31" s="243"/>
      <c r="D31" s="243"/>
      <c r="E31" s="243"/>
      <c r="F31" s="243"/>
      <c r="G31" s="240"/>
      <c r="H31" s="241"/>
      <c r="I31" s="242"/>
      <c r="J31" s="296"/>
      <c r="K31" s="272"/>
      <c r="L31" s="297"/>
      <c r="M31" s="271"/>
      <c r="N31" s="268"/>
      <c r="O31" s="268"/>
      <c r="P31" s="271"/>
    </row>
    <row r="32" spans="1:16" x14ac:dyDescent="0.2">
      <c r="A32" s="243"/>
      <c r="B32" s="243"/>
      <c r="C32" s="243"/>
      <c r="D32" s="243"/>
      <c r="E32" s="243"/>
      <c r="F32" s="243"/>
      <c r="G32" s="240"/>
      <c r="H32" s="241"/>
      <c r="I32" s="242"/>
      <c r="J32" s="296"/>
      <c r="K32" s="272"/>
      <c r="L32" s="297"/>
      <c r="M32" s="269"/>
      <c r="N32" s="268"/>
      <c r="O32" s="268"/>
      <c r="P32" s="269"/>
    </row>
    <row r="33" spans="1:16" x14ac:dyDescent="0.2">
      <c r="A33" s="243"/>
      <c r="B33" s="243"/>
      <c r="C33" s="243"/>
      <c r="D33" s="243"/>
      <c r="E33" s="243"/>
      <c r="F33" s="243"/>
      <c r="G33" s="240"/>
      <c r="H33" s="241"/>
      <c r="I33" s="242"/>
      <c r="J33" s="296"/>
      <c r="K33" s="272"/>
      <c r="L33" s="297"/>
      <c r="M33" s="271"/>
      <c r="N33" s="268"/>
      <c r="O33" s="268"/>
      <c r="P33" s="271"/>
    </row>
    <row r="34" spans="1:16" x14ac:dyDescent="0.2">
      <c r="A34" s="243"/>
      <c r="B34" s="243"/>
      <c r="C34" s="243"/>
      <c r="D34" s="243"/>
      <c r="E34" s="243"/>
      <c r="F34" s="243"/>
      <c r="G34" s="240"/>
      <c r="H34" s="241"/>
      <c r="I34" s="242"/>
      <c r="J34" s="296"/>
      <c r="K34" s="272"/>
      <c r="L34" s="297"/>
      <c r="M34" s="271"/>
      <c r="N34" s="268"/>
      <c r="O34" s="268"/>
      <c r="P34" s="271"/>
    </row>
    <row r="35" spans="1:16" x14ac:dyDescent="0.2">
      <c r="A35" s="243"/>
      <c r="B35" s="243"/>
      <c r="C35" s="243"/>
      <c r="D35" s="243"/>
      <c r="E35" s="243"/>
      <c r="F35" s="243"/>
      <c r="G35" s="240"/>
      <c r="H35" s="245"/>
      <c r="I35" s="242"/>
      <c r="J35" s="296"/>
      <c r="K35" s="272"/>
      <c r="L35" s="297"/>
      <c r="M35" s="271"/>
      <c r="N35" s="268"/>
      <c r="O35" s="268"/>
      <c r="P35" s="271"/>
    </row>
    <row r="36" spans="1:16" ht="13.5" thickBot="1" x14ac:dyDescent="0.25">
      <c r="A36" s="244"/>
      <c r="B36" s="244"/>
      <c r="C36" s="244"/>
      <c r="D36" s="244"/>
      <c r="E36" s="244"/>
      <c r="F36" s="244"/>
      <c r="G36" s="240"/>
      <c r="H36" s="245"/>
      <c r="I36" s="242"/>
      <c r="J36" s="296"/>
      <c r="K36" s="272"/>
      <c r="L36" s="307"/>
      <c r="M36" s="612"/>
      <c r="N36" s="356"/>
      <c r="O36" s="356"/>
      <c r="P36" s="359"/>
    </row>
    <row r="37" spans="1:16" ht="13.5" thickBot="1" x14ac:dyDescent="0.25">
      <c r="A37" s="1526" t="s">
        <v>134</v>
      </c>
      <c r="B37" s="1527"/>
      <c r="C37" s="1527"/>
      <c r="D37" s="1527"/>
      <c r="E37" s="1527"/>
      <c r="F37" s="1527"/>
      <c r="G37" s="246">
        <f>SUM(G16:G36)</f>
        <v>0</v>
      </c>
      <c r="H37" s="247"/>
      <c r="I37" s="248">
        <f>SUM(I16:I36)</f>
        <v>0</v>
      </c>
      <c r="J37" s="350">
        <f>SUM(J16:J36)</f>
        <v>0</v>
      </c>
      <c r="K37" s="351">
        <f>SUM(K16:K36)</f>
        <v>0</v>
      </c>
      <c r="L37" s="352">
        <f>SUM(L16:L36)</f>
        <v>0</v>
      </c>
      <c r="N37" s="614">
        <f>SUM(N16:N36)</f>
        <v>0</v>
      </c>
      <c r="O37" s="615">
        <f>SUM(O16:O36)</f>
        <v>0</v>
      </c>
    </row>
    <row r="39" spans="1:16" ht="15" x14ac:dyDescent="0.25">
      <c r="A39" s="250" t="s">
        <v>215</v>
      </c>
    </row>
    <row r="40" spans="1:16" x14ac:dyDescent="0.2">
      <c r="A40" s="250"/>
    </row>
    <row r="41" spans="1:16" x14ac:dyDescent="0.2">
      <c r="A41" s="250"/>
    </row>
    <row r="42" spans="1:16" x14ac:dyDescent="0.2">
      <c r="A42" s="1546"/>
      <c r="B42" s="1547"/>
      <c r="C42" s="1547"/>
      <c r="D42" s="1547"/>
      <c r="E42" s="1547"/>
      <c r="F42" s="1547"/>
      <c r="G42" s="1547"/>
      <c r="H42" s="1547"/>
      <c r="I42" s="251"/>
    </row>
    <row r="43" spans="1:16" x14ac:dyDescent="0.2">
      <c r="A43" s="1547"/>
      <c r="B43" s="1547"/>
      <c r="C43" s="1547"/>
      <c r="D43" s="1547"/>
      <c r="E43" s="1547"/>
      <c r="F43" s="1547"/>
      <c r="G43" s="1547"/>
      <c r="H43" s="1547"/>
      <c r="I43" s="251"/>
    </row>
  </sheetData>
  <protectedRanges>
    <protectedRange sqref="A9:A10 B10:B11 E10:E11" name="Rango1_1_1_2_1"/>
    <protectedRange sqref="G10" name="Rango1_1_1_2"/>
    <protectedRange sqref="G11" name="Rango1_1_1_1_1_1_1"/>
  </protectedRanges>
  <customSheetViews>
    <customSheetView guid="{9C380C17-03EC-4E5F-8AD9-EACCFB57B8A0}" showPageBreaks="1" printArea="1">
      <selection activeCell="J34" sqref="J34"/>
      <pageMargins left="0.39370078740157483" right="0.47244094488188981" top="0.19685039370078741" bottom="0.19685039370078741" header="0" footer="0"/>
      <printOptions horizontalCentered="1" verticalCentered="1"/>
      <pageSetup paperSize="9" scale="95" orientation="landscape" r:id="rId1"/>
      <headerFooter alignWithMargins="0"/>
    </customSheetView>
    <customSheetView guid="{132C0E2A-F187-4159-BF1E-3BD10748237C}">
      <selection activeCell="M30" sqref="M30"/>
      <pageMargins left="0.39370078740157483" right="0.47244094488188981" top="0.19685039370078741" bottom="0.19685039370078741" header="0" footer="0"/>
      <printOptions horizontalCentered="1" verticalCentered="1"/>
      <pageSetup paperSize="9" scale="95" orientation="landscape" r:id="rId2"/>
      <headerFooter alignWithMargins="0"/>
    </customSheetView>
  </customSheetViews>
  <mergeCells count="21">
    <mergeCell ref="A6:I6"/>
    <mergeCell ref="A13:A15"/>
    <mergeCell ref="B13:B15"/>
    <mergeCell ref="C13:C15"/>
    <mergeCell ref="D13:D15"/>
    <mergeCell ref="E13:E15"/>
    <mergeCell ref="F13:F15"/>
    <mergeCell ref="G13:G15"/>
    <mergeCell ref="H13:H15"/>
    <mergeCell ref="P13:P15"/>
    <mergeCell ref="M13:M15"/>
    <mergeCell ref="I13:I15"/>
    <mergeCell ref="A37:F37"/>
    <mergeCell ref="A42:H43"/>
    <mergeCell ref="N13:O13"/>
    <mergeCell ref="J14:J15"/>
    <mergeCell ref="K14:K15"/>
    <mergeCell ref="L14:L15"/>
    <mergeCell ref="N14:N15"/>
    <mergeCell ref="O14:O15"/>
    <mergeCell ref="J13:L13"/>
  </mergeCells>
  <printOptions horizontalCentered="1" verticalCentered="1"/>
  <pageMargins left="0.39370078740157483" right="0.47244094488188981" top="0.19685039370078741" bottom="0.19685039370078741" header="0" footer="0"/>
  <pageSetup paperSize="9" scale="95" orientation="landscape" r:id="rId3"/>
  <headerFooter alignWithMargins="0"/>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VL41"/>
  <sheetViews>
    <sheetView zoomScaleNormal="100" zoomScaleSheetLayoutView="100" workbookViewId="0">
      <selection activeCell="L38" sqref="L38"/>
    </sheetView>
  </sheetViews>
  <sheetFormatPr baseColWidth="10" defaultRowHeight="12.75" x14ac:dyDescent="0.2"/>
  <cols>
    <col min="1" max="1" width="9.5703125" style="219" customWidth="1"/>
    <col min="2" max="2" width="12.28515625" style="219" customWidth="1"/>
    <col min="3" max="3" width="23.5703125" style="219" customWidth="1"/>
    <col min="4" max="4" width="19.85546875" style="219" hidden="1" customWidth="1"/>
    <col min="5" max="5" width="14.7109375" style="219" customWidth="1"/>
    <col min="6" max="6" width="16.140625" style="219" customWidth="1"/>
    <col min="7" max="7" width="16.85546875" style="219" customWidth="1"/>
    <col min="8" max="8" width="12.140625" style="219" customWidth="1"/>
    <col min="9" max="9" width="16.42578125" style="219" customWidth="1"/>
    <col min="10" max="10" width="11.42578125" style="219"/>
    <col min="11" max="11" width="13.28515625" style="219" customWidth="1"/>
    <col min="12" max="12" width="17.5703125" style="219" customWidth="1"/>
    <col min="13" max="13" width="21.5703125" style="219" customWidth="1"/>
    <col min="14" max="14" width="18.85546875" style="219" customWidth="1"/>
    <col min="15" max="15" width="23" style="219" customWidth="1"/>
    <col min="16" max="16" width="25.7109375" style="219" customWidth="1"/>
    <col min="17" max="256" width="11.42578125" style="219"/>
    <col min="257" max="257" width="9.5703125" style="219" customWidth="1"/>
    <col min="258" max="258" width="12.28515625" style="219" customWidth="1"/>
    <col min="259" max="259" width="23.5703125" style="219" customWidth="1"/>
    <col min="260" max="260" width="11.42578125" style="219" hidden="1" customWidth="1"/>
    <col min="261" max="261" width="14.7109375" style="219" customWidth="1"/>
    <col min="262" max="262" width="16.140625" style="219" customWidth="1"/>
    <col min="263" max="264" width="12.140625" style="219" customWidth="1"/>
    <col min="265" max="265" width="16.42578125" style="219" customWidth="1"/>
    <col min="266" max="512" width="11.42578125" style="219"/>
    <col min="513" max="513" width="9.5703125" style="219" customWidth="1"/>
    <col min="514" max="514" width="12.28515625" style="219" customWidth="1"/>
    <col min="515" max="515" width="23.5703125" style="219" customWidth="1"/>
    <col min="516" max="516" width="11.42578125" style="219" hidden="1" customWidth="1"/>
    <col min="517" max="517" width="14.7109375" style="219" customWidth="1"/>
    <col min="518" max="518" width="16.140625" style="219" customWidth="1"/>
    <col min="519" max="520" width="12.140625" style="219" customWidth="1"/>
    <col min="521" max="521" width="16.42578125" style="219" customWidth="1"/>
    <col min="522" max="768" width="11.42578125" style="219"/>
    <col min="769" max="769" width="9.5703125" style="219" customWidth="1"/>
    <col min="770" max="770" width="12.28515625" style="219" customWidth="1"/>
    <col min="771" max="771" width="23.5703125" style="219" customWidth="1"/>
    <col min="772" max="772" width="11.42578125" style="219" hidden="1" customWidth="1"/>
    <col min="773" max="773" width="14.7109375" style="219" customWidth="1"/>
    <col min="774" max="774" width="16.140625" style="219" customWidth="1"/>
    <col min="775" max="776" width="12.140625" style="219" customWidth="1"/>
    <col min="777" max="777" width="16.42578125" style="219" customWidth="1"/>
    <col min="778" max="1024" width="11.42578125" style="219"/>
    <col min="1025" max="1025" width="9.5703125" style="219" customWidth="1"/>
    <col min="1026" max="1026" width="12.28515625" style="219" customWidth="1"/>
    <col min="1027" max="1027" width="23.5703125" style="219" customWidth="1"/>
    <col min="1028" max="1028" width="11.42578125" style="219" hidden="1" customWidth="1"/>
    <col min="1029" max="1029" width="14.7109375" style="219" customWidth="1"/>
    <col min="1030" max="1030" width="16.140625" style="219" customWidth="1"/>
    <col min="1031" max="1032" width="12.140625" style="219" customWidth="1"/>
    <col min="1033" max="1033" width="16.42578125" style="219" customWidth="1"/>
    <col min="1034" max="1280" width="11.42578125" style="219"/>
    <col min="1281" max="1281" width="9.5703125" style="219" customWidth="1"/>
    <col min="1282" max="1282" width="12.28515625" style="219" customWidth="1"/>
    <col min="1283" max="1283" width="23.5703125" style="219" customWidth="1"/>
    <col min="1284" max="1284" width="11.42578125" style="219" hidden="1" customWidth="1"/>
    <col min="1285" max="1285" width="14.7109375" style="219" customWidth="1"/>
    <col min="1286" max="1286" width="16.140625" style="219" customWidth="1"/>
    <col min="1287" max="1288" width="12.140625" style="219" customWidth="1"/>
    <col min="1289" max="1289" width="16.42578125" style="219" customWidth="1"/>
    <col min="1290" max="1536" width="11.42578125" style="219"/>
    <col min="1537" max="1537" width="9.5703125" style="219" customWidth="1"/>
    <col min="1538" max="1538" width="12.28515625" style="219" customWidth="1"/>
    <col min="1539" max="1539" width="23.5703125" style="219" customWidth="1"/>
    <col min="1540" max="1540" width="11.42578125" style="219" hidden="1" customWidth="1"/>
    <col min="1541" max="1541" width="14.7109375" style="219" customWidth="1"/>
    <col min="1542" max="1542" width="16.140625" style="219" customWidth="1"/>
    <col min="1543" max="1544" width="12.140625" style="219" customWidth="1"/>
    <col min="1545" max="1545" width="16.42578125" style="219" customWidth="1"/>
    <col min="1546" max="1792" width="11.42578125" style="219"/>
    <col min="1793" max="1793" width="9.5703125" style="219" customWidth="1"/>
    <col min="1794" max="1794" width="12.28515625" style="219" customWidth="1"/>
    <col min="1795" max="1795" width="23.5703125" style="219" customWidth="1"/>
    <col min="1796" max="1796" width="11.42578125" style="219" hidden="1" customWidth="1"/>
    <col min="1797" max="1797" width="14.7109375" style="219" customWidth="1"/>
    <col min="1798" max="1798" width="16.140625" style="219" customWidth="1"/>
    <col min="1799" max="1800" width="12.140625" style="219" customWidth="1"/>
    <col min="1801" max="1801" width="16.42578125" style="219" customWidth="1"/>
    <col min="1802" max="2048" width="11.42578125" style="219"/>
    <col min="2049" max="2049" width="9.5703125" style="219" customWidth="1"/>
    <col min="2050" max="2050" width="12.28515625" style="219" customWidth="1"/>
    <col min="2051" max="2051" width="23.5703125" style="219" customWidth="1"/>
    <col min="2052" max="2052" width="11.42578125" style="219" hidden="1" customWidth="1"/>
    <col min="2053" max="2053" width="14.7109375" style="219" customWidth="1"/>
    <col min="2054" max="2054" width="16.140625" style="219" customWidth="1"/>
    <col min="2055" max="2056" width="12.140625" style="219" customWidth="1"/>
    <col min="2057" max="2057" width="16.42578125" style="219" customWidth="1"/>
    <col min="2058" max="2304" width="11.42578125" style="219"/>
    <col min="2305" max="2305" width="9.5703125" style="219" customWidth="1"/>
    <col min="2306" max="2306" width="12.28515625" style="219" customWidth="1"/>
    <col min="2307" max="2307" width="23.5703125" style="219" customWidth="1"/>
    <col min="2308" max="2308" width="11.42578125" style="219" hidden="1" customWidth="1"/>
    <col min="2309" max="2309" width="14.7109375" style="219" customWidth="1"/>
    <col min="2310" max="2310" width="16.140625" style="219" customWidth="1"/>
    <col min="2311" max="2312" width="12.140625" style="219" customWidth="1"/>
    <col min="2313" max="2313" width="16.42578125" style="219" customWidth="1"/>
    <col min="2314" max="2560" width="11.42578125" style="219"/>
    <col min="2561" max="2561" width="9.5703125" style="219" customWidth="1"/>
    <col min="2562" max="2562" width="12.28515625" style="219" customWidth="1"/>
    <col min="2563" max="2563" width="23.5703125" style="219" customWidth="1"/>
    <col min="2564" max="2564" width="11.42578125" style="219" hidden="1" customWidth="1"/>
    <col min="2565" max="2565" width="14.7109375" style="219" customWidth="1"/>
    <col min="2566" max="2566" width="16.140625" style="219" customWidth="1"/>
    <col min="2567" max="2568" width="12.140625" style="219" customWidth="1"/>
    <col min="2569" max="2569" width="16.42578125" style="219" customWidth="1"/>
    <col min="2570" max="2816" width="11.42578125" style="219"/>
    <col min="2817" max="2817" width="9.5703125" style="219" customWidth="1"/>
    <col min="2818" max="2818" width="12.28515625" style="219" customWidth="1"/>
    <col min="2819" max="2819" width="23.5703125" style="219" customWidth="1"/>
    <col min="2820" max="2820" width="11.42578125" style="219" hidden="1" customWidth="1"/>
    <col min="2821" max="2821" width="14.7109375" style="219" customWidth="1"/>
    <col min="2822" max="2822" width="16.140625" style="219" customWidth="1"/>
    <col min="2823" max="2824" width="12.140625" style="219" customWidth="1"/>
    <col min="2825" max="2825" width="16.42578125" style="219" customWidth="1"/>
    <col min="2826" max="3072" width="11.42578125" style="219"/>
    <col min="3073" max="3073" width="9.5703125" style="219" customWidth="1"/>
    <col min="3074" max="3074" width="12.28515625" style="219" customWidth="1"/>
    <col min="3075" max="3075" width="23.5703125" style="219" customWidth="1"/>
    <col min="3076" max="3076" width="11.42578125" style="219" hidden="1" customWidth="1"/>
    <col min="3077" max="3077" width="14.7109375" style="219" customWidth="1"/>
    <col min="3078" max="3078" width="16.140625" style="219" customWidth="1"/>
    <col min="3079" max="3080" width="12.140625" style="219" customWidth="1"/>
    <col min="3081" max="3081" width="16.42578125" style="219" customWidth="1"/>
    <col min="3082" max="3328" width="11.42578125" style="219"/>
    <col min="3329" max="3329" width="9.5703125" style="219" customWidth="1"/>
    <col min="3330" max="3330" width="12.28515625" style="219" customWidth="1"/>
    <col min="3331" max="3331" width="23.5703125" style="219" customWidth="1"/>
    <col min="3332" max="3332" width="11.42578125" style="219" hidden="1" customWidth="1"/>
    <col min="3333" max="3333" width="14.7109375" style="219" customWidth="1"/>
    <col min="3334" max="3334" width="16.140625" style="219" customWidth="1"/>
    <col min="3335" max="3336" width="12.140625" style="219" customWidth="1"/>
    <col min="3337" max="3337" width="16.42578125" style="219" customWidth="1"/>
    <col min="3338" max="3584" width="11.42578125" style="219"/>
    <col min="3585" max="3585" width="9.5703125" style="219" customWidth="1"/>
    <col min="3586" max="3586" width="12.28515625" style="219" customWidth="1"/>
    <col min="3587" max="3587" width="23.5703125" style="219" customWidth="1"/>
    <col min="3588" max="3588" width="11.42578125" style="219" hidden="1" customWidth="1"/>
    <col min="3589" max="3589" width="14.7109375" style="219" customWidth="1"/>
    <col min="3590" max="3590" width="16.140625" style="219" customWidth="1"/>
    <col min="3591" max="3592" width="12.140625" style="219" customWidth="1"/>
    <col min="3593" max="3593" width="16.42578125" style="219" customWidth="1"/>
    <col min="3594" max="3840" width="11.42578125" style="219"/>
    <col min="3841" max="3841" width="9.5703125" style="219" customWidth="1"/>
    <col min="3842" max="3842" width="12.28515625" style="219" customWidth="1"/>
    <col min="3843" max="3843" width="23.5703125" style="219" customWidth="1"/>
    <col min="3844" max="3844" width="11.42578125" style="219" hidden="1" customWidth="1"/>
    <col min="3845" max="3845" width="14.7109375" style="219" customWidth="1"/>
    <col min="3846" max="3846" width="16.140625" style="219" customWidth="1"/>
    <col min="3847" max="3848" width="12.140625" style="219" customWidth="1"/>
    <col min="3849" max="3849" width="16.42578125" style="219" customWidth="1"/>
    <col min="3850" max="4096" width="11.42578125" style="219"/>
    <col min="4097" max="4097" width="9.5703125" style="219" customWidth="1"/>
    <col min="4098" max="4098" width="12.28515625" style="219" customWidth="1"/>
    <col min="4099" max="4099" width="23.5703125" style="219" customWidth="1"/>
    <col min="4100" max="4100" width="11.42578125" style="219" hidden="1" customWidth="1"/>
    <col min="4101" max="4101" width="14.7109375" style="219" customWidth="1"/>
    <col min="4102" max="4102" width="16.140625" style="219" customWidth="1"/>
    <col min="4103" max="4104" width="12.140625" style="219" customWidth="1"/>
    <col min="4105" max="4105" width="16.42578125" style="219" customWidth="1"/>
    <col min="4106" max="4352" width="11.42578125" style="219"/>
    <col min="4353" max="4353" width="9.5703125" style="219" customWidth="1"/>
    <col min="4354" max="4354" width="12.28515625" style="219" customWidth="1"/>
    <col min="4355" max="4355" width="23.5703125" style="219" customWidth="1"/>
    <col min="4356" max="4356" width="11.42578125" style="219" hidden="1" customWidth="1"/>
    <col min="4357" max="4357" width="14.7109375" style="219" customWidth="1"/>
    <col min="4358" max="4358" width="16.140625" style="219" customWidth="1"/>
    <col min="4359" max="4360" width="12.140625" style="219" customWidth="1"/>
    <col min="4361" max="4361" width="16.42578125" style="219" customWidth="1"/>
    <col min="4362" max="4608" width="11.42578125" style="219"/>
    <col min="4609" max="4609" width="9.5703125" style="219" customWidth="1"/>
    <col min="4610" max="4610" width="12.28515625" style="219" customWidth="1"/>
    <col min="4611" max="4611" width="23.5703125" style="219" customWidth="1"/>
    <col min="4612" max="4612" width="11.42578125" style="219" hidden="1" customWidth="1"/>
    <col min="4613" max="4613" width="14.7109375" style="219" customWidth="1"/>
    <col min="4614" max="4614" width="16.140625" style="219" customWidth="1"/>
    <col min="4615" max="4616" width="12.140625" style="219" customWidth="1"/>
    <col min="4617" max="4617" width="16.42578125" style="219" customWidth="1"/>
    <col min="4618" max="4864" width="11.42578125" style="219"/>
    <col min="4865" max="4865" width="9.5703125" style="219" customWidth="1"/>
    <col min="4866" max="4866" width="12.28515625" style="219" customWidth="1"/>
    <col min="4867" max="4867" width="23.5703125" style="219" customWidth="1"/>
    <col min="4868" max="4868" width="11.42578125" style="219" hidden="1" customWidth="1"/>
    <col min="4869" max="4869" width="14.7109375" style="219" customWidth="1"/>
    <col min="4870" max="4870" width="16.140625" style="219" customWidth="1"/>
    <col min="4871" max="4872" width="12.140625" style="219" customWidth="1"/>
    <col min="4873" max="4873" width="16.42578125" style="219" customWidth="1"/>
    <col min="4874" max="5120" width="11.42578125" style="219"/>
    <col min="5121" max="5121" width="9.5703125" style="219" customWidth="1"/>
    <col min="5122" max="5122" width="12.28515625" style="219" customWidth="1"/>
    <col min="5123" max="5123" width="23.5703125" style="219" customWidth="1"/>
    <col min="5124" max="5124" width="11.42578125" style="219" hidden="1" customWidth="1"/>
    <col min="5125" max="5125" width="14.7109375" style="219" customWidth="1"/>
    <col min="5126" max="5126" width="16.140625" style="219" customWidth="1"/>
    <col min="5127" max="5128" width="12.140625" style="219" customWidth="1"/>
    <col min="5129" max="5129" width="16.42578125" style="219" customWidth="1"/>
    <col min="5130" max="5376" width="11.42578125" style="219"/>
    <col min="5377" max="5377" width="9.5703125" style="219" customWidth="1"/>
    <col min="5378" max="5378" width="12.28515625" style="219" customWidth="1"/>
    <col min="5379" max="5379" width="23.5703125" style="219" customWidth="1"/>
    <col min="5380" max="5380" width="11.42578125" style="219" hidden="1" customWidth="1"/>
    <col min="5381" max="5381" width="14.7109375" style="219" customWidth="1"/>
    <col min="5382" max="5382" width="16.140625" style="219" customWidth="1"/>
    <col min="5383" max="5384" width="12.140625" style="219" customWidth="1"/>
    <col min="5385" max="5385" width="16.42578125" style="219" customWidth="1"/>
    <col min="5386" max="5632" width="11.42578125" style="219"/>
    <col min="5633" max="5633" width="9.5703125" style="219" customWidth="1"/>
    <col min="5634" max="5634" width="12.28515625" style="219" customWidth="1"/>
    <col min="5635" max="5635" width="23.5703125" style="219" customWidth="1"/>
    <col min="5636" max="5636" width="11.42578125" style="219" hidden="1" customWidth="1"/>
    <col min="5637" max="5637" width="14.7109375" style="219" customWidth="1"/>
    <col min="5638" max="5638" width="16.140625" style="219" customWidth="1"/>
    <col min="5639" max="5640" width="12.140625" style="219" customWidth="1"/>
    <col min="5641" max="5641" width="16.42578125" style="219" customWidth="1"/>
    <col min="5642" max="5888" width="11.42578125" style="219"/>
    <col min="5889" max="5889" width="9.5703125" style="219" customWidth="1"/>
    <col min="5890" max="5890" width="12.28515625" style="219" customWidth="1"/>
    <col min="5891" max="5891" width="23.5703125" style="219" customWidth="1"/>
    <col min="5892" max="5892" width="11.42578125" style="219" hidden="1" customWidth="1"/>
    <col min="5893" max="5893" width="14.7109375" style="219" customWidth="1"/>
    <col min="5894" max="5894" width="16.140625" style="219" customWidth="1"/>
    <col min="5895" max="5896" width="12.140625" style="219" customWidth="1"/>
    <col min="5897" max="5897" width="16.42578125" style="219" customWidth="1"/>
    <col min="5898" max="6144" width="11.42578125" style="219"/>
    <col min="6145" max="6145" width="9.5703125" style="219" customWidth="1"/>
    <col min="6146" max="6146" width="12.28515625" style="219" customWidth="1"/>
    <col min="6147" max="6147" width="23.5703125" style="219" customWidth="1"/>
    <col min="6148" max="6148" width="11.42578125" style="219" hidden="1" customWidth="1"/>
    <col min="6149" max="6149" width="14.7109375" style="219" customWidth="1"/>
    <col min="6150" max="6150" width="16.140625" style="219" customWidth="1"/>
    <col min="6151" max="6152" width="12.140625" style="219" customWidth="1"/>
    <col min="6153" max="6153" width="16.42578125" style="219" customWidth="1"/>
    <col min="6154" max="6400" width="11.42578125" style="219"/>
    <col min="6401" max="6401" width="9.5703125" style="219" customWidth="1"/>
    <col min="6402" max="6402" width="12.28515625" style="219" customWidth="1"/>
    <col min="6403" max="6403" width="23.5703125" style="219" customWidth="1"/>
    <col min="6404" max="6404" width="11.42578125" style="219" hidden="1" customWidth="1"/>
    <col min="6405" max="6405" width="14.7109375" style="219" customWidth="1"/>
    <col min="6406" max="6406" width="16.140625" style="219" customWidth="1"/>
    <col min="6407" max="6408" width="12.140625" style="219" customWidth="1"/>
    <col min="6409" max="6409" width="16.42578125" style="219" customWidth="1"/>
    <col min="6410" max="6656" width="11.42578125" style="219"/>
    <col min="6657" max="6657" width="9.5703125" style="219" customWidth="1"/>
    <col min="6658" max="6658" width="12.28515625" style="219" customWidth="1"/>
    <col min="6659" max="6659" width="23.5703125" style="219" customWidth="1"/>
    <col min="6660" max="6660" width="11.42578125" style="219" hidden="1" customWidth="1"/>
    <col min="6661" max="6661" width="14.7109375" style="219" customWidth="1"/>
    <col min="6662" max="6662" width="16.140625" style="219" customWidth="1"/>
    <col min="6663" max="6664" width="12.140625" style="219" customWidth="1"/>
    <col min="6665" max="6665" width="16.42578125" style="219" customWidth="1"/>
    <col min="6666" max="6912" width="11.42578125" style="219"/>
    <col min="6913" max="6913" width="9.5703125" style="219" customWidth="1"/>
    <col min="6914" max="6914" width="12.28515625" style="219" customWidth="1"/>
    <col min="6915" max="6915" width="23.5703125" style="219" customWidth="1"/>
    <col min="6916" max="6916" width="11.42578125" style="219" hidden="1" customWidth="1"/>
    <col min="6917" max="6917" width="14.7109375" style="219" customWidth="1"/>
    <col min="6918" max="6918" width="16.140625" style="219" customWidth="1"/>
    <col min="6919" max="6920" width="12.140625" style="219" customWidth="1"/>
    <col min="6921" max="6921" width="16.42578125" style="219" customWidth="1"/>
    <col min="6922" max="7168" width="11.42578125" style="219"/>
    <col min="7169" max="7169" width="9.5703125" style="219" customWidth="1"/>
    <col min="7170" max="7170" width="12.28515625" style="219" customWidth="1"/>
    <col min="7171" max="7171" width="23.5703125" style="219" customWidth="1"/>
    <col min="7172" max="7172" width="11.42578125" style="219" hidden="1" customWidth="1"/>
    <col min="7173" max="7173" width="14.7109375" style="219" customWidth="1"/>
    <col min="7174" max="7174" width="16.140625" style="219" customWidth="1"/>
    <col min="7175" max="7176" width="12.140625" style="219" customWidth="1"/>
    <col min="7177" max="7177" width="16.42578125" style="219" customWidth="1"/>
    <col min="7178" max="7424" width="11.42578125" style="219"/>
    <col min="7425" max="7425" width="9.5703125" style="219" customWidth="1"/>
    <col min="7426" max="7426" width="12.28515625" style="219" customWidth="1"/>
    <col min="7427" max="7427" width="23.5703125" style="219" customWidth="1"/>
    <col min="7428" max="7428" width="11.42578125" style="219" hidden="1" customWidth="1"/>
    <col min="7429" max="7429" width="14.7109375" style="219" customWidth="1"/>
    <col min="7430" max="7430" width="16.140625" style="219" customWidth="1"/>
    <col min="7431" max="7432" width="12.140625" style="219" customWidth="1"/>
    <col min="7433" max="7433" width="16.42578125" style="219" customWidth="1"/>
    <col min="7434" max="7680" width="11.42578125" style="219"/>
    <col min="7681" max="7681" width="9.5703125" style="219" customWidth="1"/>
    <col min="7682" max="7682" width="12.28515625" style="219" customWidth="1"/>
    <col min="7683" max="7683" width="23.5703125" style="219" customWidth="1"/>
    <col min="7684" max="7684" width="11.42578125" style="219" hidden="1" customWidth="1"/>
    <col min="7685" max="7685" width="14.7109375" style="219" customWidth="1"/>
    <col min="7686" max="7686" width="16.140625" style="219" customWidth="1"/>
    <col min="7687" max="7688" width="12.140625" style="219" customWidth="1"/>
    <col min="7689" max="7689" width="16.42578125" style="219" customWidth="1"/>
    <col min="7690" max="7936" width="11.42578125" style="219"/>
    <col min="7937" max="7937" width="9.5703125" style="219" customWidth="1"/>
    <col min="7938" max="7938" width="12.28515625" style="219" customWidth="1"/>
    <col min="7939" max="7939" width="23.5703125" style="219" customWidth="1"/>
    <col min="7940" max="7940" width="11.42578125" style="219" hidden="1" customWidth="1"/>
    <col min="7941" max="7941" width="14.7109375" style="219" customWidth="1"/>
    <col min="7942" max="7942" width="16.140625" style="219" customWidth="1"/>
    <col min="7943" max="7944" width="12.140625" style="219" customWidth="1"/>
    <col min="7945" max="7945" width="16.42578125" style="219" customWidth="1"/>
    <col min="7946" max="8192" width="11.42578125" style="219"/>
    <col min="8193" max="8193" width="9.5703125" style="219" customWidth="1"/>
    <col min="8194" max="8194" width="12.28515625" style="219" customWidth="1"/>
    <col min="8195" max="8195" width="23.5703125" style="219" customWidth="1"/>
    <col min="8196" max="8196" width="11.42578125" style="219" hidden="1" customWidth="1"/>
    <col min="8197" max="8197" width="14.7109375" style="219" customWidth="1"/>
    <col min="8198" max="8198" width="16.140625" style="219" customWidth="1"/>
    <col min="8199" max="8200" width="12.140625" style="219" customWidth="1"/>
    <col min="8201" max="8201" width="16.42578125" style="219" customWidth="1"/>
    <col min="8202" max="8448" width="11.42578125" style="219"/>
    <col min="8449" max="8449" width="9.5703125" style="219" customWidth="1"/>
    <col min="8450" max="8450" width="12.28515625" style="219" customWidth="1"/>
    <col min="8451" max="8451" width="23.5703125" style="219" customWidth="1"/>
    <col min="8452" max="8452" width="11.42578125" style="219" hidden="1" customWidth="1"/>
    <col min="8453" max="8453" width="14.7109375" style="219" customWidth="1"/>
    <col min="8454" max="8454" width="16.140625" style="219" customWidth="1"/>
    <col min="8455" max="8456" width="12.140625" style="219" customWidth="1"/>
    <col min="8457" max="8457" width="16.42578125" style="219" customWidth="1"/>
    <col min="8458" max="8704" width="11.42578125" style="219"/>
    <col min="8705" max="8705" width="9.5703125" style="219" customWidth="1"/>
    <col min="8706" max="8706" width="12.28515625" style="219" customWidth="1"/>
    <col min="8707" max="8707" width="23.5703125" style="219" customWidth="1"/>
    <col min="8708" max="8708" width="11.42578125" style="219" hidden="1" customWidth="1"/>
    <col min="8709" max="8709" width="14.7109375" style="219" customWidth="1"/>
    <col min="8710" max="8710" width="16.140625" style="219" customWidth="1"/>
    <col min="8711" max="8712" width="12.140625" style="219" customWidth="1"/>
    <col min="8713" max="8713" width="16.42578125" style="219" customWidth="1"/>
    <col min="8714" max="8960" width="11.42578125" style="219"/>
    <col min="8961" max="8961" width="9.5703125" style="219" customWidth="1"/>
    <col min="8962" max="8962" width="12.28515625" style="219" customWidth="1"/>
    <col min="8963" max="8963" width="23.5703125" style="219" customWidth="1"/>
    <col min="8964" max="8964" width="11.42578125" style="219" hidden="1" customWidth="1"/>
    <col min="8965" max="8965" width="14.7109375" style="219" customWidth="1"/>
    <col min="8966" max="8966" width="16.140625" style="219" customWidth="1"/>
    <col min="8967" max="8968" width="12.140625" style="219" customWidth="1"/>
    <col min="8969" max="8969" width="16.42578125" style="219" customWidth="1"/>
    <col min="8970" max="9216" width="11.42578125" style="219"/>
    <col min="9217" max="9217" width="9.5703125" style="219" customWidth="1"/>
    <col min="9218" max="9218" width="12.28515625" style="219" customWidth="1"/>
    <col min="9219" max="9219" width="23.5703125" style="219" customWidth="1"/>
    <col min="9220" max="9220" width="11.42578125" style="219" hidden="1" customWidth="1"/>
    <col min="9221" max="9221" width="14.7109375" style="219" customWidth="1"/>
    <col min="9222" max="9222" width="16.140625" style="219" customWidth="1"/>
    <col min="9223" max="9224" width="12.140625" style="219" customWidth="1"/>
    <col min="9225" max="9225" width="16.42578125" style="219" customWidth="1"/>
    <col min="9226" max="9472" width="11.42578125" style="219"/>
    <col min="9473" max="9473" width="9.5703125" style="219" customWidth="1"/>
    <col min="9474" max="9474" width="12.28515625" style="219" customWidth="1"/>
    <col min="9475" max="9475" width="23.5703125" style="219" customWidth="1"/>
    <col min="9476" max="9476" width="11.42578125" style="219" hidden="1" customWidth="1"/>
    <col min="9477" max="9477" width="14.7109375" style="219" customWidth="1"/>
    <col min="9478" max="9478" width="16.140625" style="219" customWidth="1"/>
    <col min="9479" max="9480" width="12.140625" style="219" customWidth="1"/>
    <col min="9481" max="9481" width="16.42578125" style="219" customWidth="1"/>
    <col min="9482" max="9728" width="11.42578125" style="219"/>
    <col min="9729" max="9729" width="9.5703125" style="219" customWidth="1"/>
    <col min="9730" max="9730" width="12.28515625" style="219" customWidth="1"/>
    <col min="9731" max="9731" width="23.5703125" style="219" customWidth="1"/>
    <col min="9732" max="9732" width="11.42578125" style="219" hidden="1" customWidth="1"/>
    <col min="9733" max="9733" width="14.7109375" style="219" customWidth="1"/>
    <col min="9734" max="9734" width="16.140625" style="219" customWidth="1"/>
    <col min="9735" max="9736" width="12.140625" style="219" customWidth="1"/>
    <col min="9737" max="9737" width="16.42578125" style="219" customWidth="1"/>
    <col min="9738" max="9984" width="11.42578125" style="219"/>
    <col min="9985" max="9985" width="9.5703125" style="219" customWidth="1"/>
    <col min="9986" max="9986" width="12.28515625" style="219" customWidth="1"/>
    <col min="9987" max="9987" width="23.5703125" style="219" customWidth="1"/>
    <col min="9988" max="9988" width="11.42578125" style="219" hidden="1" customWidth="1"/>
    <col min="9989" max="9989" width="14.7109375" style="219" customWidth="1"/>
    <col min="9990" max="9990" width="16.140625" style="219" customWidth="1"/>
    <col min="9991" max="9992" width="12.140625" style="219" customWidth="1"/>
    <col min="9993" max="9993" width="16.42578125" style="219" customWidth="1"/>
    <col min="9994" max="10240" width="11.42578125" style="219"/>
    <col min="10241" max="10241" width="9.5703125" style="219" customWidth="1"/>
    <col min="10242" max="10242" width="12.28515625" style="219" customWidth="1"/>
    <col min="10243" max="10243" width="23.5703125" style="219" customWidth="1"/>
    <col min="10244" max="10244" width="11.42578125" style="219" hidden="1" customWidth="1"/>
    <col min="10245" max="10245" width="14.7109375" style="219" customWidth="1"/>
    <col min="10246" max="10246" width="16.140625" style="219" customWidth="1"/>
    <col min="10247" max="10248" width="12.140625" style="219" customWidth="1"/>
    <col min="10249" max="10249" width="16.42578125" style="219" customWidth="1"/>
    <col min="10250" max="10496" width="11.42578125" style="219"/>
    <col min="10497" max="10497" width="9.5703125" style="219" customWidth="1"/>
    <col min="10498" max="10498" width="12.28515625" style="219" customWidth="1"/>
    <col min="10499" max="10499" width="23.5703125" style="219" customWidth="1"/>
    <col min="10500" max="10500" width="11.42578125" style="219" hidden="1" customWidth="1"/>
    <col min="10501" max="10501" width="14.7109375" style="219" customWidth="1"/>
    <col min="10502" max="10502" width="16.140625" style="219" customWidth="1"/>
    <col min="10503" max="10504" width="12.140625" style="219" customWidth="1"/>
    <col min="10505" max="10505" width="16.42578125" style="219" customWidth="1"/>
    <col min="10506" max="10752" width="11.42578125" style="219"/>
    <col min="10753" max="10753" width="9.5703125" style="219" customWidth="1"/>
    <col min="10754" max="10754" width="12.28515625" style="219" customWidth="1"/>
    <col min="10755" max="10755" width="23.5703125" style="219" customWidth="1"/>
    <col min="10756" max="10756" width="11.42578125" style="219" hidden="1" customWidth="1"/>
    <col min="10757" max="10757" width="14.7109375" style="219" customWidth="1"/>
    <col min="10758" max="10758" width="16.140625" style="219" customWidth="1"/>
    <col min="10759" max="10760" width="12.140625" style="219" customWidth="1"/>
    <col min="10761" max="10761" width="16.42578125" style="219" customWidth="1"/>
    <col min="10762" max="11008" width="11.42578125" style="219"/>
    <col min="11009" max="11009" width="9.5703125" style="219" customWidth="1"/>
    <col min="11010" max="11010" width="12.28515625" style="219" customWidth="1"/>
    <col min="11011" max="11011" width="23.5703125" style="219" customWidth="1"/>
    <col min="11012" max="11012" width="11.42578125" style="219" hidden="1" customWidth="1"/>
    <col min="11013" max="11013" width="14.7109375" style="219" customWidth="1"/>
    <col min="11014" max="11014" width="16.140625" style="219" customWidth="1"/>
    <col min="11015" max="11016" width="12.140625" style="219" customWidth="1"/>
    <col min="11017" max="11017" width="16.42578125" style="219" customWidth="1"/>
    <col min="11018" max="11264" width="11.42578125" style="219"/>
    <col min="11265" max="11265" width="9.5703125" style="219" customWidth="1"/>
    <col min="11266" max="11266" width="12.28515625" style="219" customWidth="1"/>
    <col min="11267" max="11267" width="23.5703125" style="219" customWidth="1"/>
    <col min="11268" max="11268" width="11.42578125" style="219" hidden="1" customWidth="1"/>
    <col min="11269" max="11269" width="14.7109375" style="219" customWidth="1"/>
    <col min="11270" max="11270" width="16.140625" style="219" customWidth="1"/>
    <col min="11271" max="11272" width="12.140625" style="219" customWidth="1"/>
    <col min="11273" max="11273" width="16.42578125" style="219" customWidth="1"/>
    <col min="11274" max="11520" width="11.42578125" style="219"/>
    <col min="11521" max="11521" width="9.5703125" style="219" customWidth="1"/>
    <col min="11522" max="11522" width="12.28515625" style="219" customWidth="1"/>
    <col min="11523" max="11523" width="23.5703125" style="219" customWidth="1"/>
    <col min="11524" max="11524" width="11.42578125" style="219" hidden="1" customWidth="1"/>
    <col min="11525" max="11525" width="14.7109375" style="219" customWidth="1"/>
    <col min="11526" max="11526" width="16.140625" style="219" customWidth="1"/>
    <col min="11527" max="11528" width="12.140625" style="219" customWidth="1"/>
    <col min="11529" max="11529" width="16.42578125" style="219" customWidth="1"/>
    <col min="11530" max="11776" width="11.42578125" style="219"/>
    <col min="11777" max="11777" width="9.5703125" style="219" customWidth="1"/>
    <col min="11778" max="11778" width="12.28515625" style="219" customWidth="1"/>
    <col min="11779" max="11779" width="23.5703125" style="219" customWidth="1"/>
    <col min="11780" max="11780" width="11.42578125" style="219" hidden="1" customWidth="1"/>
    <col min="11781" max="11781" width="14.7109375" style="219" customWidth="1"/>
    <col min="11782" max="11782" width="16.140625" style="219" customWidth="1"/>
    <col min="11783" max="11784" width="12.140625" style="219" customWidth="1"/>
    <col min="11785" max="11785" width="16.42578125" style="219" customWidth="1"/>
    <col min="11786" max="12032" width="11.42578125" style="219"/>
    <col min="12033" max="12033" width="9.5703125" style="219" customWidth="1"/>
    <col min="12034" max="12034" width="12.28515625" style="219" customWidth="1"/>
    <col min="12035" max="12035" width="23.5703125" style="219" customWidth="1"/>
    <col min="12036" max="12036" width="11.42578125" style="219" hidden="1" customWidth="1"/>
    <col min="12037" max="12037" width="14.7109375" style="219" customWidth="1"/>
    <col min="12038" max="12038" width="16.140625" style="219" customWidth="1"/>
    <col min="12039" max="12040" width="12.140625" style="219" customWidth="1"/>
    <col min="12041" max="12041" width="16.42578125" style="219" customWidth="1"/>
    <col min="12042" max="12288" width="11.42578125" style="219"/>
    <col min="12289" max="12289" width="9.5703125" style="219" customWidth="1"/>
    <col min="12290" max="12290" width="12.28515625" style="219" customWidth="1"/>
    <col min="12291" max="12291" width="23.5703125" style="219" customWidth="1"/>
    <col min="12292" max="12292" width="11.42578125" style="219" hidden="1" customWidth="1"/>
    <col min="12293" max="12293" width="14.7109375" style="219" customWidth="1"/>
    <col min="12294" max="12294" width="16.140625" style="219" customWidth="1"/>
    <col min="12295" max="12296" width="12.140625" style="219" customWidth="1"/>
    <col min="12297" max="12297" width="16.42578125" style="219" customWidth="1"/>
    <col min="12298" max="12544" width="11.42578125" style="219"/>
    <col min="12545" max="12545" width="9.5703125" style="219" customWidth="1"/>
    <col min="12546" max="12546" width="12.28515625" style="219" customWidth="1"/>
    <col min="12547" max="12547" width="23.5703125" style="219" customWidth="1"/>
    <col min="12548" max="12548" width="11.42578125" style="219" hidden="1" customWidth="1"/>
    <col min="12549" max="12549" width="14.7109375" style="219" customWidth="1"/>
    <col min="12550" max="12550" width="16.140625" style="219" customWidth="1"/>
    <col min="12551" max="12552" width="12.140625" style="219" customWidth="1"/>
    <col min="12553" max="12553" width="16.42578125" style="219" customWidth="1"/>
    <col min="12554" max="12800" width="11.42578125" style="219"/>
    <col min="12801" max="12801" width="9.5703125" style="219" customWidth="1"/>
    <col min="12802" max="12802" width="12.28515625" style="219" customWidth="1"/>
    <col min="12803" max="12803" width="23.5703125" style="219" customWidth="1"/>
    <col min="12804" max="12804" width="11.42578125" style="219" hidden="1" customWidth="1"/>
    <col min="12805" max="12805" width="14.7109375" style="219" customWidth="1"/>
    <col min="12806" max="12806" width="16.140625" style="219" customWidth="1"/>
    <col min="12807" max="12808" width="12.140625" style="219" customWidth="1"/>
    <col min="12809" max="12809" width="16.42578125" style="219" customWidth="1"/>
    <col min="12810" max="13056" width="11.42578125" style="219"/>
    <col min="13057" max="13057" width="9.5703125" style="219" customWidth="1"/>
    <col min="13058" max="13058" width="12.28515625" style="219" customWidth="1"/>
    <col min="13059" max="13059" width="23.5703125" style="219" customWidth="1"/>
    <col min="13060" max="13060" width="11.42578125" style="219" hidden="1" customWidth="1"/>
    <col min="13061" max="13061" width="14.7109375" style="219" customWidth="1"/>
    <col min="13062" max="13062" width="16.140625" style="219" customWidth="1"/>
    <col min="13063" max="13064" width="12.140625" style="219" customWidth="1"/>
    <col min="13065" max="13065" width="16.42578125" style="219" customWidth="1"/>
    <col min="13066" max="13312" width="11.42578125" style="219"/>
    <col min="13313" max="13313" width="9.5703125" style="219" customWidth="1"/>
    <col min="13314" max="13314" width="12.28515625" style="219" customWidth="1"/>
    <col min="13315" max="13315" width="23.5703125" style="219" customWidth="1"/>
    <col min="13316" max="13316" width="11.42578125" style="219" hidden="1" customWidth="1"/>
    <col min="13317" max="13317" width="14.7109375" style="219" customWidth="1"/>
    <col min="13318" max="13318" width="16.140625" style="219" customWidth="1"/>
    <col min="13319" max="13320" width="12.140625" style="219" customWidth="1"/>
    <col min="13321" max="13321" width="16.42578125" style="219" customWidth="1"/>
    <col min="13322" max="13568" width="11.42578125" style="219"/>
    <col min="13569" max="13569" width="9.5703125" style="219" customWidth="1"/>
    <col min="13570" max="13570" width="12.28515625" style="219" customWidth="1"/>
    <col min="13571" max="13571" width="23.5703125" style="219" customWidth="1"/>
    <col min="13572" max="13572" width="11.42578125" style="219" hidden="1" customWidth="1"/>
    <col min="13573" max="13573" width="14.7109375" style="219" customWidth="1"/>
    <col min="13574" max="13574" width="16.140625" style="219" customWidth="1"/>
    <col min="13575" max="13576" width="12.140625" style="219" customWidth="1"/>
    <col min="13577" max="13577" width="16.42578125" style="219" customWidth="1"/>
    <col min="13578" max="13824" width="11.42578125" style="219"/>
    <col min="13825" max="13825" width="9.5703125" style="219" customWidth="1"/>
    <col min="13826" max="13826" width="12.28515625" style="219" customWidth="1"/>
    <col min="13827" max="13827" width="23.5703125" style="219" customWidth="1"/>
    <col min="13828" max="13828" width="11.42578125" style="219" hidden="1" customWidth="1"/>
    <col min="13829" max="13829" width="14.7109375" style="219" customWidth="1"/>
    <col min="13830" max="13830" width="16.140625" style="219" customWidth="1"/>
    <col min="13831" max="13832" width="12.140625" style="219" customWidth="1"/>
    <col min="13833" max="13833" width="16.42578125" style="219" customWidth="1"/>
    <col min="13834" max="14080" width="11.42578125" style="219"/>
    <col min="14081" max="14081" width="9.5703125" style="219" customWidth="1"/>
    <col min="14082" max="14082" width="12.28515625" style="219" customWidth="1"/>
    <col min="14083" max="14083" width="23.5703125" style="219" customWidth="1"/>
    <col min="14084" max="14084" width="11.42578125" style="219" hidden="1" customWidth="1"/>
    <col min="14085" max="14085" width="14.7109375" style="219" customWidth="1"/>
    <col min="14086" max="14086" width="16.140625" style="219" customWidth="1"/>
    <col min="14087" max="14088" width="12.140625" style="219" customWidth="1"/>
    <col min="14089" max="14089" width="16.42578125" style="219" customWidth="1"/>
    <col min="14090" max="14336" width="11.42578125" style="219"/>
    <col min="14337" max="14337" width="9.5703125" style="219" customWidth="1"/>
    <col min="14338" max="14338" width="12.28515625" style="219" customWidth="1"/>
    <col min="14339" max="14339" width="23.5703125" style="219" customWidth="1"/>
    <col min="14340" max="14340" width="11.42578125" style="219" hidden="1" customWidth="1"/>
    <col min="14341" max="14341" width="14.7109375" style="219" customWidth="1"/>
    <col min="14342" max="14342" width="16.140625" style="219" customWidth="1"/>
    <col min="14343" max="14344" width="12.140625" style="219" customWidth="1"/>
    <col min="14345" max="14345" width="16.42578125" style="219" customWidth="1"/>
    <col min="14346" max="14592" width="11.42578125" style="219"/>
    <col min="14593" max="14593" width="9.5703125" style="219" customWidth="1"/>
    <col min="14594" max="14594" width="12.28515625" style="219" customWidth="1"/>
    <col min="14595" max="14595" width="23.5703125" style="219" customWidth="1"/>
    <col min="14596" max="14596" width="11.42578125" style="219" hidden="1" customWidth="1"/>
    <col min="14597" max="14597" width="14.7109375" style="219" customWidth="1"/>
    <col min="14598" max="14598" width="16.140625" style="219" customWidth="1"/>
    <col min="14599" max="14600" width="12.140625" style="219" customWidth="1"/>
    <col min="14601" max="14601" width="16.42578125" style="219" customWidth="1"/>
    <col min="14602" max="14848" width="11.42578125" style="219"/>
    <col min="14849" max="14849" width="9.5703125" style="219" customWidth="1"/>
    <col min="14850" max="14850" width="12.28515625" style="219" customWidth="1"/>
    <col min="14851" max="14851" width="23.5703125" style="219" customWidth="1"/>
    <col min="14852" max="14852" width="11.42578125" style="219" hidden="1" customWidth="1"/>
    <col min="14853" max="14853" width="14.7109375" style="219" customWidth="1"/>
    <col min="14854" max="14854" width="16.140625" style="219" customWidth="1"/>
    <col min="14855" max="14856" width="12.140625" style="219" customWidth="1"/>
    <col min="14857" max="14857" width="16.42578125" style="219" customWidth="1"/>
    <col min="14858" max="15104" width="11.42578125" style="219"/>
    <col min="15105" max="15105" width="9.5703125" style="219" customWidth="1"/>
    <col min="15106" max="15106" width="12.28515625" style="219" customWidth="1"/>
    <col min="15107" max="15107" width="23.5703125" style="219" customWidth="1"/>
    <col min="15108" max="15108" width="11.42578125" style="219" hidden="1" customWidth="1"/>
    <col min="15109" max="15109" width="14.7109375" style="219" customWidth="1"/>
    <col min="15110" max="15110" width="16.140625" style="219" customWidth="1"/>
    <col min="15111" max="15112" width="12.140625" style="219" customWidth="1"/>
    <col min="15113" max="15113" width="16.42578125" style="219" customWidth="1"/>
    <col min="15114" max="15360" width="11.42578125" style="219"/>
    <col min="15361" max="15361" width="9.5703125" style="219" customWidth="1"/>
    <col min="15362" max="15362" width="12.28515625" style="219" customWidth="1"/>
    <col min="15363" max="15363" width="23.5703125" style="219" customWidth="1"/>
    <col min="15364" max="15364" width="11.42578125" style="219" hidden="1" customWidth="1"/>
    <col min="15365" max="15365" width="14.7109375" style="219" customWidth="1"/>
    <col min="15366" max="15366" width="16.140625" style="219" customWidth="1"/>
    <col min="15367" max="15368" width="12.140625" style="219" customWidth="1"/>
    <col min="15369" max="15369" width="16.42578125" style="219" customWidth="1"/>
    <col min="15370" max="15616" width="11.42578125" style="219"/>
    <col min="15617" max="15617" width="9.5703125" style="219" customWidth="1"/>
    <col min="15618" max="15618" width="12.28515625" style="219" customWidth="1"/>
    <col min="15619" max="15619" width="23.5703125" style="219" customWidth="1"/>
    <col min="15620" max="15620" width="11.42578125" style="219" hidden="1" customWidth="1"/>
    <col min="15621" max="15621" width="14.7109375" style="219" customWidth="1"/>
    <col min="15622" max="15622" width="16.140625" style="219" customWidth="1"/>
    <col min="15623" max="15624" width="12.140625" style="219" customWidth="1"/>
    <col min="15625" max="15625" width="16.42578125" style="219" customWidth="1"/>
    <col min="15626" max="15872" width="11.42578125" style="219"/>
    <col min="15873" max="15873" width="9.5703125" style="219" customWidth="1"/>
    <col min="15874" max="15874" width="12.28515625" style="219" customWidth="1"/>
    <col min="15875" max="15875" width="23.5703125" style="219" customWidth="1"/>
    <col min="15876" max="15876" width="11.42578125" style="219" hidden="1" customWidth="1"/>
    <col min="15877" max="15877" width="14.7109375" style="219" customWidth="1"/>
    <col min="15878" max="15878" width="16.140625" style="219" customWidth="1"/>
    <col min="15879" max="15880" width="12.140625" style="219" customWidth="1"/>
    <col min="15881" max="15881" width="16.42578125" style="219" customWidth="1"/>
    <col min="15882" max="16128" width="11.42578125" style="219"/>
    <col min="16129" max="16129" width="9.5703125" style="219" customWidth="1"/>
    <col min="16130" max="16130" width="12.28515625" style="219" customWidth="1"/>
    <col min="16131" max="16131" width="23.5703125" style="219" customWidth="1"/>
    <col min="16132" max="16132" width="11.42578125" style="219" hidden="1" customWidth="1"/>
    <col min="16133" max="16133" width="14.7109375" style="219" customWidth="1"/>
    <col min="16134" max="16134" width="16.140625" style="219" customWidth="1"/>
    <col min="16135" max="16136" width="12.140625" style="219" customWidth="1"/>
    <col min="16137" max="16137" width="16.42578125" style="219" customWidth="1"/>
    <col min="16138" max="16384" width="11.42578125" style="219"/>
  </cols>
  <sheetData>
    <row r="1" spans="1:16" ht="15.75" x14ac:dyDescent="0.2">
      <c r="A1" s="215"/>
      <c r="B1" s="217"/>
      <c r="C1" s="217"/>
      <c r="D1" s="218"/>
    </row>
    <row r="2" spans="1:16" ht="15.75" x14ac:dyDescent="0.2">
      <c r="A2" s="215"/>
      <c r="B2" s="217"/>
      <c r="C2" s="217"/>
      <c r="D2" s="218"/>
    </row>
    <row r="3" spans="1:16" ht="15.75" x14ac:dyDescent="0.2">
      <c r="A3" s="215"/>
      <c r="B3" s="217"/>
      <c r="C3" s="217"/>
      <c r="D3" s="218"/>
    </row>
    <row r="4" spans="1:16" x14ac:dyDescent="0.2">
      <c r="D4" s="218"/>
    </row>
    <row r="5" spans="1:16" ht="13.5" thickBot="1" x14ac:dyDescent="0.25">
      <c r="B5" s="220"/>
      <c r="F5" s="218"/>
    </row>
    <row r="6" spans="1:16" ht="13.5" customHeight="1" thickBot="1" x14ac:dyDescent="0.25">
      <c r="A6" s="1528" t="s">
        <v>238</v>
      </c>
      <c r="B6" s="1529"/>
      <c r="C6" s="1529"/>
      <c r="D6" s="1529"/>
      <c r="E6" s="1529"/>
      <c r="F6" s="1529"/>
      <c r="G6" s="1529"/>
      <c r="H6" s="1529"/>
      <c r="I6" s="1530"/>
    </row>
    <row r="7" spans="1:16" ht="13.5" customHeight="1" x14ac:dyDescent="0.2"/>
    <row r="8" spans="1:16" ht="13.5" customHeight="1" thickBot="1" x14ac:dyDescent="0.25">
      <c r="A8" s="221"/>
      <c r="B8" s="221"/>
      <c r="C8" s="221"/>
      <c r="D8" s="221"/>
      <c r="E8" s="221"/>
      <c r="F8" s="221"/>
      <c r="G8" s="221"/>
      <c r="H8" s="221"/>
      <c r="I8" s="221"/>
    </row>
    <row r="9" spans="1:16" x14ac:dyDescent="0.2">
      <c r="A9" s="222" t="s">
        <v>74</v>
      </c>
      <c r="B9" s="388" t="str">
        <f>'IDENTIFICACIÓN DEL PROYECTO'!$D$27</f>
        <v>COLEGAS - CONFEDERACIÓN LGTB ESPAÑOLA</v>
      </c>
      <c r="C9" s="224"/>
      <c r="D9" s="224"/>
      <c r="E9" s="223"/>
      <c r="F9" s="225" t="s">
        <v>195</v>
      </c>
      <c r="G9" s="531" t="str">
        <f>'IDENTIFICACIÓN DEL PROYECTO'!$D$10</f>
        <v>3 de junio de 2015</v>
      </c>
      <c r="H9" s="223" t="s">
        <v>702</v>
      </c>
      <c r="I9" s="535" t="str">
        <f>'IDENTIFICACIÓN DEL PROYECTO'!$D$9</f>
        <v>133/2015</v>
      </c>
    </row>
    <row r="10" spans="1:16" x14ac:dyDescent="0.2">
      <c r="A10" s="226" t="s">
        <v>75</v>
      </c>
      <c r="B10" s="389" t="str">
        <f>'IDENTIFICACIÓN DEL PROYECTO'!$D$11</f>
        <v>ACOGE LGTB 2016</v>
      </c>
      <c r="C10" s="228"/>
      <c r="D10" s="228"/>
      <c r="E10" s="227"/>
      <c r="F10" s="229" t="s">
        <v>196</v>
      </c>
      <c r="G10" s="230" t="s">
        <v>251</v>
      </c>
      <c r="H10" s="228"/>
      <c r="I10" s="231"/>
    </row>
    <row r="11" spans="1:16" ht="13.5" thickBot="1" x14ac:dyDescent="0.25">
      <c r="A11" s="232" t="s">
        <v>197</v>
      </c>
      <c r="B11" s="233"/>
      <c r="C11" s="524" t="str">
        <f>'IDENTIFICACIÓN DEL PROYECTO'!$D$14</f>
        <v>Madrid, Málaga; Almería; Toledo &amp; Madrid</v>
      </c>
      <c r="D11" s="234"/>
      <c r="E11" s="233"/>
      <c r="F11" s="235" t="s">
        <v>198</v>
      </c>
      <c r="G11" s="236">
        <v>2016</v>
      </c>
      <c r="H11" s="234"/>
      <c r="I11" s="237"/>
    </row>
    <row r="12" spans="1:16" ht="13.5" thickBot="1" x14ac:dyDescent="0.25">
      <c r="C12" s="1657"/>
      <c r="D12" s="1657"/>
      <c r="I12" s="435">
        <f>I38</f>
        <v>0</v>
      </c>
      <c r="J12" s="596">
        <f>J38</f>
        <v>0</v>
      </c>
      <c r="K12" s="597">
        <f t="shared" ref="K12:L12" si="0">K38</f>
        <v>0</v>
      </c>
      <c r="L12" s="598">
        <f t="shared" si="0"/>
        <v>0</v>
      </c>
      <c r="N12" s="596">
        <f>N38</f>
        <v>0</v>
      </c>
      <c r="O12" s="597">
        <f>O38</f>
        <v>0</v>
      </c>
    </row>
    <row r="13" spans="1:16" ht="27" customHeight="1" thickBot="1" x14ac:dyDescent="0.25">
      <c r="A13" s="1531" t="s">
        <v>199</v>
      </c>
      <c r="B13" s="1534" t="s">
        <v>239</v>
      </c>
      <c r="C13" s="1537" t="s">
        <v>240</v>
      </c>
      <c r="D13" s="1537"/>
      <c r="E13" s="1537" t="s">
        <v>241</v>
      </c>
      <c r="F13" s="1537" t="s">
        <v>242</v>
      </c>
      <c r="G13" s="1537" t="s">
        <v>243</v>
      </c>
      <c r="H13" s="1523" t="s">
        <v>206</v>
      </c>
      <c r="I13" s="1523" t="s">
        <v>207</v>
      </c>
      <c r="J13" s="1562" t="s">
        <v>753</v>
      </c>
      <c r="K13" s="1563"/>
      <c r="L13" s="1564"/>
      <c r="M13" s="1565" t="s">
        <v>247</v>
      </c>
      <c r="N13" s="1653" t="s">
        <v>248</v>
      </c>
      <c r="O13" s="1654"/>
      <c r="P13" s="1565" t="s">
        <v>247</v>
      </c>
    </row>
    <row r="14" spans="1:16" ht="17.25" customHeight="1" x14ac:dyDescent="0.2">
      <c r="A14" s="1532"/>
      <c r="B14" s="1535"/>
      <c r="C14" s="1538"/>
      <c r="D14" s="1538"/>
      <c r="E14" s="1538"/>
      <c r="F14" s="1538"/>
      <c r="G14" s="1538"/>
      <c r="H14" s="1524"/>
      <c r="I14" s="1524"/>
      <c r="J14" s="1629" t="s">
        <v>245</v>
      </c>
      <c r="K14" s="1629" t="s">
        <v>249</v>
      </c>
      <c r="L14" s="1629" t="s">
        <v>250</v>
      </c>
      <c r="M14" s="1637"/>
      <c r="N14" s="1582" t="s">
        <v>51</v>
      </c>
      <c r="O14" s="1582" t="s">
        <v>264</v>
      </c>
      <c r="P14" s="1566"/>
    </row>
    <row r="15" spans="1:16" ht="25.5" customHeight="1" thickBot="1" x14ac:dyDescent="0.25">
      <c r="A15" s="1533"/>
      <c r="B15" s="1536"/>
      <c r="C15" s="1539"/>
      <c r="D15" s="1539"/>
      <c r="E15" s="1539"/>
      <c r="F15" s="1539"/>
      <c r="G15" s="1539"/>
      <c r="H15" s="1525"/>
      <c r="I15" s="1525"/>
      <c r="J15" s="1630"/>
      <c r="K15" s="1630"/>
      <c r="L15" s="1630"/>
      <c r="M15" s="1638"/>
      <c r="N15" s="1583"/>
      <c r="O15" s="1583"/>
      <c r="P15" s="1567"/>
    </row>
    <row r="16" spans="1:16" x14ac:dyDescent="0.2">
      <c r="A16" s="238"/>
      <c r="B16" s="239"/>
      <c r="C16" s="1658"/>
      <c r="D16" s="1659"/>
      <c r="E16" s="238"/>
      <c r="F16" s="238"/>
      <c r="G16" s="240"/>
      <c r="H16" s="241"/>
      <c r="I16" s="242"/>
      <c r="J16" s="599"/>
      <c r="K16" s="600"/>
      <c r="L16" s="601"/>
      <c r="M16" s="271"/>
      <c r="N16" s="608"/>
      <c r="O16" s="609"/>
      <c r="P16" s="271"/>
    </row>
    <row r="17" spans="1:16" x14ac:dyDescent="0.2">
      <c r="A17" s="243"/>
      <c r="B17" s="243"/>
      <c r="C17" s="1655"/>
      <c r="D17" s="1656"/>
      <c r="E17" s="243"/>
      <c r="F17" s="243"/>
      <c r="G17" s="240"/>
      <c r="H17" s="241"/>
      <c r="I17" s="242"/>
      <c r="J17" s="602"/>
      <c r="K17" s="603"/>
      <c r="L17" s="604"/>
      <c r="M17" s="271"/>
      <c r="N17" s="610"/>
      <c r="O17" s="610"/>
      <c r="P17" s="271"/>
    </row>
    <row r="18" spans="1:16" x14ac:dyDescent="0.2">
      <c r="A18" s="243"/>
      <c r="B18" s="243"/>
      <c r="C18" s="1655"/>
      <c r="D18" s="1656"/>
      <c r="E18" s="243"/>
      <c r="F18" s="243"/>
      <c r="G18" s="240"/>
      <c r="H18" s="241"/>
      <c r="I18" s="242"/>
      <c r="J18" s="602"/>
      <c r="K18" s="603"/>
      <c r="L18" s="604"/>
      <c r="M18" s="271"/>
      <c r="N18" s="610"/>
      <c r="O18" s="610"/>
      <c r="P18" s="271"/>
    </row>
    <row r="19" spans="1:16" x14ac:dyDescent="0.2">
      <c r="A19" s="243"/>
      <c r="B19" s="243"/>
      <c r="C19" s="522"/>
      <c r="D19" s="523"/>
      <c r="E19" s="243"/>
      <c r="F19" s="243"/>
      <c r="G19" s="240"/>
      <c r="H19" s="241"/>
      <c r="I19" s="242"/>
      <c r="J19" s="602"/>
      <c r="K19" s="603"/>
      <c r="L19" s="604"/>
      <c r="M19" s="271"/>
      <c r="N19" s="610"/>
      <c r="O19" s="610"/>
      <c r="P19" s="271"/>
    </row>
    <row r="20" spans="1:16" x14ac:dyDescent="0.2">
      <c r="A20" s="243"/>
      <c r="B20" s="243"/>
      <c r="C20" s="522"/>
      <c r="D20" s="523"/>
      <c r="E20" s="243"/>
      <c r="F20" s="243"/>
      <c r="G20" s="240"/>
      <c r="H20" s="241"/>
      <c r="I20" s="242"/>
      <c r="J20" s="602"/>
      <c r="K20" s="603"/>
      <c r="L20" s="604"/>
      <c r="M20" s="271"/>
      <c r="N20" s="610"/>
      <c r="O20" s="610"/>
      <c r="P20" s="271"/>
    </row>
    <row r="21" spans="1:16" x14ac:dyDescent="0.2">
      <c r="A21" s="243"/>
      <c r="B21" s="243"/>
      <c r="C21" s="522"/>
      <c r="D21" s="523"/>
      <c r="E21" s="243"/>
      <c r="F21" s="243"/>
      <c r="G21" s="240"/>
      <c r="H21" s="241"/>
      <c r="I21" s="242"/>
      <c r="J21" s="602"/>
      <c r="K21" s="603"/>
      <c r="L21" s="604"/>
      <c r="M21" s="271"/>
      <c r="N21" s="610"/>
      <c r="O21" s="610"/>
      <c r="P21" s="271"/>
    </row>
    <row r="22" spans="1:16" x14ac:dyDescent="0.2">
      <c r="A22" s="243"/>
      <c r="B22" s="243"/>
      <c r="C22" s="522"/>
      <c r="D22" s="523"/>
      <c r="E22" s="243"/>
      <c r="F22" s="243"/>
      <c r="G22" s="240"/>
      <c r="H22" s="241"/>
      <c r="I22" s="242"/>
      <c r="J22" s="602"/>
      <c r="K22" s="603"/>
      <c r="L22" s="604"/>
      <c r="M22" s="271"/>
      <c r="N22" s="610"/>
      <c r="O22" s="610"/>
      <c r="P22" s="271"/>
    </row>
    <row r="23" spans="1:16" x14ac:dyDescent="0.2">
      <c r="A23" s="243"/>
      <c r="B23" s="243"/>
      <c r="C23" s="522"/>
      <c r="D23" s="523"/>
      <c r="E23" s="243"/>
      <c r="F23" s="243"/>
      <c r="G23" s="240"/>
      <c r="H23" s="241"/>
      <c r="I23" s="242"/>
      <c r="J23" s="602"/>
      <c r="K23" s="603"/>
      <c r="L23" s="604"/>
      <c r="M23" s="271"/>
      <c r="N23" s="610"/>
      <c r="O23" s="610"/>
      <c r="P23" s="271"/>
    </row>
    <row r="24" spans="1:16" x14ac:dyDescent="0.2">
      <c r="A24" s="243"/>
      <c r="B24" s="243"/>
      <c r="C24" s="522"/>
      <c r="D24" s="523"/>
      <c r="E24" s="243"/>
      <c r="F24" s="243"/>
      <c r="G24" s="240"/>
      <c r="H24" s="241"/>
      <c r="I24" s="242"/>
      <c r="J24" s="602"/>
      <c r="K24" s="603"/>
      <c r="L24" s="604"/>
      <c r="M24" s="271"/>
      <c r="N24" s="610"/>
      <c r="O24" s="610"/>
      <c r="P24" s="271"/>
    </row>
    <row r="25" spans="1:16" x14ac:dyDescent="0.2">
      <c r="A25" s="243"/>
      <c r="B25" s="243"/>
      <c r="C25" s="522"/>
      <c r="D25" s="523"/>
      <c r="E25" s="243"/>
      <c r="F25" s="243"/>
      <c r="G25" s="240"/>
      <c r="H25" s="241"/>
      <c r="I25" s="242"/>
      <c r="J25" s="602"/>
      <c r="K25" s="603"/>
      <c r="L25" s="604"/>
      <c r="M25" s="271"/>
      <c r="N25" s="610"/>
      <c r="O25" s="610"/>
      <c r="P25" s="271"/>
    </row>
    <row r="26" spans="1:16" x14ac:dyDescent="0.2">
      <c r="A26" s="243"/>
      <c r="B26" s="243"/>
      <c r="C26" s="522"/>
      <c r="D26" s="523"/>
      <c r="E26" s="243"/>
      <c r="F26" s="243"/>
      <c r="G26" s="240"/>
      <c r="H26" s="241"/>
      <c r="I26" s="242"/>
      <c r="J26" s="602"/>
      <c r="K26" s="603"/>
      <c r="L26" s="604"/>
      <c r="M26" s="271"/>
      <c r="N26" s="610"/>
      <c r="O26" s="610"/>
      <c r="P26" s="271"/>
    </row>
    <row r="27" spans="1:16" x14ac:dyDescent="0.2">
      <c r="A27" s="243"/>
      <c r="B27" s="243"/>
      <c r="C27" s="522"/>
      <c r="D27" s="523"/>
      <c r="E27" s="243"/>
      <c r="F27" s="243"/>
      <c r="G27" s="240"/>
      <c r="H27" s="241"/>
      <c r="I27" s="242"/>
      <c r="J27" s="602"/>
      <c r="K27" s="603"/>
      <c r="L27" s="604"/>
      <c r="M27" s="271"/>
      <c r="N27" s="610"/>
      <c r="O27" s="610"/>
      <c r="P27" s="271"/>
    </row>
    <row r="28" spans="1:16" x14ac:dyDescent="0.2">
      <c r="A28" s="243"/>
      <c r="B28" s="243"/>
      <c r="C28" s="522"/>
      <c r="D28" s="523"/>
      <c r="E28" s="243"/>
      <c r="F28" s="243"/>
      <c r="G28" s="240"/>
      <c r="H28" s="241"/>
      <c r="I28" s="242"/>
      <c r="J28" s="602"/>
      <c r="K28" s="603"/>
      <c r="L28" s="604"/>
      <c r="M28" s="271"/>
      <c r="N28" s="610"/>
      <c r="O28" s="610"/>
      <c r="P28" s="271"/>
    </row>
    <row r="29" spans="1:16" x14ac:dyDescent="0.2">
      <c r="A29" s="243"/>
      <c r="B29" s="243"/>
      <c r="C29" s="522"/>
      <c r="D29" s="523"/>
      <c r="E29" s="243"/>
      <c r="F29" s="243"/>
      <c r="G29" s="240"/>
      <c r="H29" s="241"/>
      <c r="I29" s="242"/>
      <c r="J29" s="602"/>
      <c r="K29" s="603"/>
      <c r="L29" s="604"/>
      <c r="M29" s="271"/>
      <c r="N29" s="610"/>
      <c r="O29" s="610"/>
      <c r="P29" s="271"/>
    </row>
    <row r="30" spans="1:16" x14ac:dyDescent="0.2">
      <c r="A30" s="243"/>
      <c r="B30" s="243"/>
      <c r="C30" s="522"/>
      <c r="D30" s="523"/>
      <c r="E30" s="243"/>
      <c r="F30" s="243"/>
      <c r="G30" s="240"/>
      <c r="H30" s="241"/>
      <c r="I30" s="242"/>
      <c r="J30" s="602"/>
      <c r="K30" s="603"/>
      <c r="L30" s="604"/>
      <c r="M30" s="271"/>
      <c r="N30" s="610"/>
      <c r="O30" s="610"/>
      <c r="P30" s="271"/>
    </row>
    <row r="31" spans="1:16" x14ac:dyDescent="0.2">
      <c r="A31" s="243"/>
      <c r="B31" s="243"/>
      <c r="C31" s="1655"/>
      <c r="D31" s="1656"/>
      <c r="E31" s="243"/>
      <c r="F31" s="243"/>
      <c r="G31" s="240"/>
      <c r="H31" s="241"/>
      <c r="I31" s="242"/>
      <c r="J31" s="602"/>
      <c r="K31" s="603"/>
      <c r="L31" s="604"/>
      <c r="M31" s="271"/>
      <c r="N31" s="610"/>
      <c r="O31" s="610"/>
      <c r="P31" s="271"/>
    </row>
    <row r="32" spans="1:16" x14ac:dyDescent="0.2">
      <c r="A32" s="243"/>
      <c r="B32" s="243"/>
      <c r="C32" s="1655"/>
      <c r="D32" s="1656"/>
      <c r="E32" s="243"/>
      <c r="F32" s="243"/>
      <c r="G32" s="240"/>
      <c r="H32" s="241"/>
      <c r="I32" s="242"/>
      <c r="J32" s="602"/>
      <c r="K32" s="603"/>
      <c r="L32" s="604"/>
      <c r="M32" s="271"/>
      <c r="N32" s="610"/>
      <c r="O32" s="610"/>
      <c r="P32" s="271"/>
    </row>
    <row r="33" spans="1:16" x14ac:dyDescent="0.2">
      <c r="A33" s="243"/>
      <c r="B33" s="243"/>
      <c r="C33" s="1655"/>
      <c r="D33" s="1656"/>
      <c r="E33" s="243"/>
      <c r="F33" s="243"/>
      <c r="G33" s="240"/>
      <c r="H33" s="241"/>
      <c r="I33" s="242"/>
      <c r="J33" s="602"/>
      <c r="K33" s="603"/>
      <c r="L33" s="604"/>
      <c r="M33" s="269"/>
      <c r="N33" s="610"/>
      <c r="O33" s="610"/>
      <c r="P33" s="269"/>
    </row>
    <row r="34" spans="1:16" x14ac:dyDescent="0.2">
      <c r="A34" s="243"/>
      <c r="B34" s="243"/>
      <c r="C34" s="1655"/>
      <c r="D34" s="1656"/>
      <c r="E34" s="243"/>
      <c r="F34" s="243"/>
      <c r="G34" s="240"/>
      <c r="H34" s="241"/>
      <c r="I34" s="242"/>
      <c r="J34" s="602"/>
      <c r="K34" s="603"/>
      <c r="L34" s="604"/>
      <c r="M34" s="271"/>
      <c r="N34" s="610"/>
      <c r="O34" s="610"/>
      <c r="P34" s="271"/>
    </row>
    <row r="35" spans="1:16" x14ac:dyDescent="0.2">
      <c r="A35" s="243"/>
      <c r="B35" s="243"/>
      <c r="C35" s="1655"/>
      <c r="D35" s="1656"/>
      <c r="E35" s="243"/>
      <c r="F35" s="243"/>
      <c r="G35" s="240"/>
      <c r="H35" s="241"/>
      <c r="I35" s="242"/>
      <c r="J35" s="602"/>
      <c r="K35" s="603"/>
      <c r="L35" s="604"/>
      <c r="M35" s="271"/>
      <c r="N35" s="610"/>
      <c r="O35" s="610"/>
      <c r="P35" s="271"/>
    </row>
    <row r="36" spans="1:16" x14ac:dyDescent="0.2">
      <c r="A36" s="243"/>
      <c r="B36" s="243"/>
      <c r="C36" s="1655"/>
      <c r="D36" s="1656"/>
      <c r="E36" s="243"/>
      <c r="F36" s="243"/>
      <c r="G36" s="240"/>
      <c r="H36" s="245"/>
      <c r="I36" s="242"/>
      <c r="J36" s="602"/>
      <c r="K36" s="603"/>
      <c r="L36" s="604"/>
      <c r="M36" s="271"/>
      <c r="N36" s="610"/>
      <c r="O36" s="610"/>
      <c r="P36" s="271"/>
    </row>
    <row r="37" spans="1:16" ht="13.5" thickBot="1" x14ac:dyDescent="0.25">
      <c r="A37" s="244"/>
      <c r="B37" s="244"/>
      <c r="C37" s="1655"/>
      <c r="D37" s="1656"/>
      <c r="E37" s="244"/>
      <c r="F37" s="244"/>
      <c r="G37" s="240"/>
      <c r="H37" s="245"/>
      <c r="I37" s="242"/>
      <c r="J37" s="605"/>
      <c r="K37" s="606"/>
      <c r="L37" s="607"/>
      <c r="M37" s="612"/>
      <c r="N37" s="613"/>
      <c r="O37" s="611"/>
      <c r="P37" s="359"/>
    </row>
    <row r="38" spans="1:16" ht="13.5" thickBot="1" x14ac:dyDescent="0.25">
      <c r="A38" s="1526" t="s">
        <v>134</v>
      </c>
      <c r="B38" s="1527"/>
      <c r="C38" s="1527"/>
      <c r="D38" s="1527"/>
      <c r="E38" s="1527"/>
      <c r="F38" s="1527"/>
      <c r="G38" s="246">
        <f>SUM(G16:G37)</f>
        <v>0</v>
      </c>
      <c r="H38" s="247"/>
      <c r="I38" s="248">
        <f>SUM(I16:I37)</f>
        <v>0</v>
      </c>
      <c r="J38" s="593">
        <f>SUM(J16:J37)</f>
        <v>0</v>
      </c>
      <c r="K38" s="593">
        <f t="shared" ref="K38:L38" si="1">SUM(K16:K37)</f>
        <v>0</v>
      </c>
      <c r="L38" s="593">
        <f t="shared" si="1"/>
        <v>0</v>
      </c>
      <c r="N38" s="594">
        <f>SUM(N16:N37)</f>
        <v>0</v>
      </c>
      <c r="O38" s="594">
        <f>SUM(O16:O37)</f>
        <v>0</v>
      </c>
      <c r="P38" s="17"/>
    </row>
    <row r="40" spans="1:16" ht="15" x14ac:dyDescent="0.25">
      <c r="A40" s="250" t="s">
        <v>244</v>
      </c>
    </row>
    <row r="41" spans="1:16" x14ac:dyDescent="0.2">
      <c r="A41" s="250"/>
    </row>
  </sheetData>
  <protectedRanges>
    <protectedRange sqref="A9:A10 B10:B11 E10:E11" name="Rango1_1_1_2_1"/>
    <protectedRange sqref="G11" name="Rango1_1_1_1_1_1"/>
    <protectedRange sqref="G10" name="Rango1_1_1_2_2"/>
  </protectedRanges>
  <customSheetViews>
    <customSheetView guid="{9C380C17-03EC-4E5F-8AD9-EACCFB57B8A0}" showPageBreaks="1" printArea="1" hiddenColumns="1" topLeftCell="A4">
      <selection activeCell="M35" sqref="M35"/>
      <pageMargins left="0.39370078740157483" right="0.47244094488188981" top="0.19685039370078741" bottom="0.19685039370078741" header="0" footer="0"/>
      <printOptions horizontalCentered="1" verticalCentered="1"/>
      <pageSetup paperSize="9" orientation="landscape" r:id="rId1"/>
      <headerFooter alignWithMargins="0"/>
    </customSheetView>
    <customSheetView guid="{132C0E2A-F187-4159-BF1E-3BD10748237C}" hiddenColumns="1" topLeftCell="A4">
      <selection activeCell="N31" sqref="N31"/>
      <pageMargins left="0.39370078740157483" right="0.47244094488188981" top="0.19685039370078741" bottom="0.19685039370078741" header="0" footer="0"/>
      <printOptions horizontalCentered="1" verticalCentered="1"/>
      <pageSetup paperSize="9" orientation="landscape" r:id="rId2"/>
      <headerFooter alignWithMargins="0"/>
    </customSheetView>
  </customSheetViews>
  <mergeCells count="31">
    <mergeCell ref="C31:D31"/>
    <mergeCell ref="A6:I6"/>
    <mergeCell ref="C12:D12"/>
    <mergeCell ref="A13:A15"/>
    <mergeCell ref="B13:B15"/>
    <mergeCell ref="C13:C15"/>
    <mergeCell ref="D13:D15"/>
    <mergeCell ref="E13:E15"/>
    <mergeCell ref="F13:F15"/>
    <mergeCell ref="G13:G15"/>
    <mergeCell ref="H13:H15"/>
    <mergeCell ref="I13:I15"/>
    <mergeCell ref="C16:D16"/>
    <mergeCell ref="C17:D17"/>
    <mergeCell ref="C18:D18"/>
    <mergeCell ref="A38:F38"/>
    <mergeCell ref="C32:D32"/>
    <mergeCell ref="C33:D33"/>
    <mergeCell ref="C34:D34"/>
    <mergeCell ref="C35:D35"/>
    <mergeCell ref="C36:D36"/>
    <mergeCell ref="C37:D37"/>
    <mergeCell ref="N13:O13"/>
    <mergeCell ref="P13:P15"/>
    <mergeCell ref="N14:N15"/>
    <mergeCell ref="O14:O15"/>
    <mergeCell ref="J13:L13"/>
    <mergeCell ref="M13:M15"/>
    <mergeCell ref="J14:J15"/>
    <mergeCell ref="K14:K15"/>
    <mergeCell ref="L14:L15"/>
  </mergeCells>
  <printOptions horizontalCentered="1" verticalCentered="1"/>
  <pageMargins left="0.39370078740157483" right="0.47244094488188981" top="0.19685039370078741" bottom="0.19685039370078741" header="0" footer="0"/>
  <pageSetup paperSize="9" orientation="landscape" r:id="rId3"/>
  <headerFooter alignWithMargins="0"/>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7"/>
  <dimension ref="A1:M203"/>
  <sheetViews>
    <sheetView workbookViewId="0">
      <selection activeCell="J26" sqref="J26"/>
    </sheetView>
  </sheetViews>
  <sheetFormatPr baseColWidth="10" defaultRowHeight="15" x14ac:dyDescent="0.25"/>
  <cols>
    <col min="2" max="2" width="4.28515625" customWidth="1"/>
  </cols>
  <sheetData>
    <row r="1" spans="1:9" s="16" customFormat="1" ht="12.75" x14ac:dyDescent="0.2">
      <c r="D1" s="31"/>
      <c r="F1" s="18"/>
    </row>
    <row r="2" spans="1:9" s="16" customFormat="1" ht="12.75" x14ac:dyDescent="0.2">
      <c r="D2" s="31"/>
      <c r="F2" s="18"/>
    </row>
    <row r="3" spans="1:9" s="16" customFormat="1" ht="12.75" x14ac:dyDescent="0.2">
      <c r="D3" s="31"/>
      <c r="F3" s="18"/>
    </row>
    <row r="4" spans="1:9" s="16" customFormat="1" ht="12.75" x14ac:dyDescent="0.2">
      <c r="D4" s="31"/>
      <c r="F4" s="18"/>
    </row>
    <row r="5" spans="1:9" s="32" customFormat="1" ht="12.75" x14ac:dyDescent="0.2">
      <c r="D5" s="33"/>
      <c r="F5" s="34"/>
      <c r="H5" s="35"/>
    </row>
    <row r="6" spans="1:9" s="32" customFormat="1" ht="13.5" thickBot="1" x14ac:dyDescent="0.25">
      <c r="D6" s="33"/>
      <c r="F6" s="34"/>
      <c r="H6" s="35"/>
    </row>
    <row r="7" spans="1:9" s="16" customFormat="1" ht="15" customHeight="1" thickBot="1" x14ac:dyDescent="0.25">
      <c r="A7" s="1175" t="s">
        <v>52</v>
      </c>
      <c r="B7" s="1176"/>
      <c r="C7" s="1176"/>
      <c r="D7" s="1176"/>
      <c r="E7" s="1176"/>
      <c r="F7" s="1176"/>
      <c r="G7" s="1176"/>
      <c r="H7" s="1177"/>
    </row>
    <row r="8" spans="1:9" s="16" customFormat="1" ht="13.5" thickBot="1" x14ac:dyDescent="0.25">
      <c r="D8" s="31"/>
      <c r="F8" s="18"/>
    </row>
    <row r="9" spans="1:9" s="19" customFormat="1" ht="30.75" customHeight="1" x14ac:dyDescent="0.25">
      <c r="A9" s="1189" t="s">
        <v>46</v>
      </c>
      <c r="B9" s="1074"/>
      <c r="C9" s="1190"/>
      <c r="D9" s="1191" t="str">
        <f>+'IDENTIFICACIÓN DEL PROYECTO'!D8:H8</f>
        <v>ES/2016/PR/2395</v>
      </c>
      <c r="E9" s="1192"/>
      <c r="F9" s="1192"/>
      <c r="G9" s="1192"/>
      <c r="H9" s="1192"/>
    </row>
    <row r="10" spans="1:9" s="19" customFormat="1" ht="30.75" customHeight="1" x14ac:dyDescent="0.25">
      <c r="A10" s="1181" t="s">
        <v>47</v>
      </c>
      <c r="B10" s="1665"/>
      <c r="C10" s="1182"/>
      <c r="D10" s="1194" t="str">
        <f>+'IDENTIFICACIÓN DEL PROYECTO'!D9:H9</f>
        <v>133/2015</v>
      </c>
      <c r="E10" s="1195"/>
      <c r="F10" s="1195"/>
      <c r="G10" s="1195"/>
      <c r="H10" s="1195"/>
      <c r="I10" s="36"/>
    </row>
    <row r="11" spans="1:9" s="19" customFormat="1" ht="30.75" customHeight="1" x14ac:dyDescent="0.25">
      <c r="A11" s="1186" t="s">
        <v>28</v>
      </c>
      <c r="B11" s="1065"/>
      <c r="C11" s="1187"/>
      <c r="D11" s="1194" t="str">
        <f>+'IDENTIFICACIÓN DEL PROYECTO'!D27:H27</f>
        <v>COLEGAS - CONFEDERACIÓN LGTB ESPAÑOLA</v>
      </c>
      <c r="E11" s="1195"/>
      <c r="F11" s="1195"/>
      <c r="G11" s="1195"/>
      <c r="H11" s="1195"/>
      <c r="I11" s="36"/>
    </row>
    <row r="12" spans="1:9" s="19" customFormat="1" ht="30.75" customHeight="1" thickBot="1" x14ac:dyDescent="0.3">
      <c r="A12" s="1170" t="s">
        <v>48</v>
      </c>
      <c r="B12" s="1060"/>
      <c r="C12" s="1171"/>
      <c r="D12" s="1197" t="str">
        <f>+'IDENTIFICACIÓN DEL PROYECTO'!D11:H11</f>
        <v>ACOGE LGTB 2016</v>
      </c>
      <c r="E12" s="1198"/>
      <c r="F12" s="1198"/>
      <c r="G12" s="1198"/>
      <c r="H12" s="1198"/>
      <c r="I12" s="36"/>
    </row>
    <row r="13" spans="1:9" s="16" customFormat="1" ht="12.75" x14ac:dyDescent="0.2">
      <c r="D13" s="31"/>
      <c r="F13" s="18"/>
    </row>
    <row r="14" spans="1:9" s="19" customFormat="1" ht="22.5" customHeight="1" x14ac:dyDescent="0.2">
      <c r="C14" s="37" t="s">
        <v>53</v>
      </c>
      <c r="D14" s="38" t="s">
        <v>54</v>
      </c>
      <c r="E14" s="37" t="s">
        <v>55</v>
      </c>
      <c r="F14" s="39" t="s">
        <v>56</v>
      </c>
      <c r="G14" s="37" t="s">
        <v>57</v>
      </c>
      <c r="H14" s="16"/>
    </row>
    <row r="15" spans="1:9" s="16" customFormat="1" ht="12.75" x14ac:dyDescent="0.2">
      <c r="C15" s="40"/>
      <c r="D15" s="41"/>
      <c r="E15" s="42"/>
      <c r="F15" s="43"/>
      <c r="G15" s="44"/>
    </row>
    <row r="16" spans="1:9" s="16" customFormat="1" ht="12.75" x14ac:dyDescent="0.2">
      <c r="C16" s="45"/>
      <c r="D16" s="46"/>
      <c r="E16" s="47"/>
      <c r="F16" s="48"/>
      <c r="G16" s="49"/>
    </row>
    <row r="17" spans="3:7" s="16" customFormat="1" ht="12.75" x14ac:dyDescent="0.2">
      <c r="C17" s="40"/>
      <c r="D17" s="41"/>
      <c r="E17" s="42"/>
      <c r="F17" s="43"/>
      <c r="G17" s="44"/>
    </row>
    <row r="18" spans="3:7" s="16" customFormat="1" ht="12.75" x14ac:dyDescent="0.2">
      <c r="C18" s="45"/>
      <c r="D18" s="46"/>
      <c r="E18" s="47"/>
      <c r="F18" s="48"/>
      <c r="G18" s="49"/>
    </row>
    <row r="19" spans="3:7" s="16" customFormat="1" ht="12.75" x14ac:dyDescent="0.2">
      <c r="C19" s="45"/>
      <c r="D19" s="46"/>
      <c r="E19" s="47"/>
      <c r="F19" s="48"/>
      <c r="G19" s="49"/>
    </row>
    <row r="20" spans="3:7" s="16" customFormat="1" ht="12.75" x14ac:dyDescent="0.2">
      <c r="C20" s="45"/>
      <c r="D20" s="46"/>
      <c r="E20" s="47"/>
      <c r="F20" s="48"/>
      <c r="G20" s="49"/>
    </row>
    <row r="21" spans="3:7" s="16" customFormat="1" ht="12.75" x14ac:dyDescent="0.2">
      <c r="C21" s="45"/>
      <c r="D21" s="46"/>
      <c r="E21" s="47"/>
      <c r="F21" s="48"/>
      <c r="G21" s="49"/>
    </row>
    <row r="22" spans="3:7" s="16" customFormat="1" ht="12.75" x14ac:dyDescent="0.2">
      <c r="C22" s="45"/>
      <c r="D22" s="46"/>
      <c r="E22" s="47"/>
      <c r="F22" s="48"/>
      <c r="G22" s="49"/>
    </row>
    <row r="23" spans="3:7" s="16" customFormat="1" ht="12.75" x14ac:dyDescent="0.2">
      <c r="C23" s="45"/>
      <c r="D23" s="46"/>
      <c r="E23" s="47"/>
      <c r="F23" s="48"/>
      <c r="G23" s="49"/>
    </row>
    <row r="24" spans="3:7" s="16" customFormat="1" ht="12.75" x14ac:dyDescent="0.2">
      <c r="C24" s="50"/>
      <c r="D24" s="51"/>
      <c r="E24" s="52"/>
      <c r="F24" s="53"/>
      <c r="G24" s="54"/>
    </row>
    <row r="25" spans="3:7" s="16" customFormat="1" ht="12.75" x14ac:dyDescent="0.2">
      <c r="C25" s="50"/>
      <c r="D25" s="51"/>
      <c r="E25" s="52"/>
      <c r="F25" s="53"/>
      <c r="G25" s="54"/>
    </row>
    <row r="26" spans="3:7" s="16" customFormat="1" ht="12.75" x14ac:dyDescent="0.2">
      <c r="C26" s="50"/>
      <c r="D26" s="51"/>
      <c r="E26" s="52"/>
      <c r="F26" s="53"/>
      <c r="G26" s="54"/>
    </row>
    <row r="27" spans="3:7" s="16" customFormat="1" ht="12.75" x14ac:dyDescent="0.2">
      <c r="C27" s="50"/>
      <c r="D27" s="51"/>
      <c r="E27" s="52"/>
      <c r="F27" s="53"/>
      <c r="G27" s="54"/>
    </row>
    <row r="28" spans="3:7" s="16" customFormat="1" ht="12.75" x14ac:dyDescent="0.2">
      <c r="C28" s="50"/>
      <c r="D28" s="51"/>
      <c r="E28" s="52"/>
      <c r="F28" s="53"/>
      <c r="G28" s="54"/>
    </row>
    <row r="29" spans="3:7" s="16" customFormat="1" ht="12.75" x14ac:dyDescent="0.2">
      <c r="C29" s="40"/>
      <c r="D29" s="41"/>
      <c r="E29" s="42"/>
      <c r="F29" s="43"/>
      <c r="G29" s="44"/>
    </row>
    <row r="30" spans="3:7" s="16" customFormat="1" ht="12.75" x14ac:dyDescent="0.2">
      <c r="C30" s="50"/>
      <c r="D30" s="51"/>
      <c r="E30" s="52"/>
      <c r="F30" s="53"/>
      <c r="G30" s="54"/>
    </row>
    <row r="31" spans="3:7" s="16" customFormat="1" ht="12.75" x14ac:dyDescent="0.2">
      <c r="C31" s="45"/>
      <c r="D31" s="46"/>
      <c r="E31" s="47"/>
      <c r="F31" s="48"/>
      <c r="G31" s="49"/>
    </row>
    <row r="32" spans="3:7" s="16" customFormat="1" ht="12.75" x14ac:dyDescent="0.2">
      <c r="C32" s="45"/>
      <c r="D32" s="46"/>
      <c r="E32" s="47"/>
      <c r="F32" s="48"/>
      <c r="G32" s="49"/>
    </row>
    <row r="33" spans="3:12" s="16" customFormat="1" ht="12.75" x14ac:dyDescent="0.2">
      <c r="C33" s="45"/>
      <c r="D33" s="46"/>
      <c r="E33" s="47"/>
      <c r="F33" s="48"/>
      <c r="G33" s="49"/>
      <c r="H33" s="55"/>
    </row>
    <row r="34" spans="3:12" s="16" customFormat="1" ht="12.75" x14ac:dyDescent="0.2">
      <c r="C34" s="45"/>
      <c r="D34" s="46"/>
      <c r="E34" s="47"/>
      <c r="F34" s="48"/>
      <c r="G34" s="49"/>
    </row>
    <row r="35" spans="3:12" s="16" customFormat="1" ht="12.75" x14ac:dyDescent="0.2">
      <c r="C35" s="45"/>
      <c r="D35" s="46"/>
      <c r="E35" s="47"/>
      <c r="F35" s="56"/>
      <c r="G35" s="49"/>
    </row>
    <row r="36" spans="3:12" s="16" customFormat="1" ht="12.75" x14ac:dyDescent="0.2">
      <c r="C36" s="45"/>
      <c r="D36" s="46"/>
      <c r="E36" s="47"/>
      <c r="F36" s="48"/>
      <c r="G36" s="49"/>
    </row>
    <row r="37" spans="3:12" s="16" customFormat="1" ht="12.75" x14ac:dyDescent="0.2">
      <c r="C37" s="45"/>
      <c r="D37" s="46"/>
      <c r="E37" s="47"/>
      <c r="F37" s="48"/>
      <c r="G37" s="49"/>
      <c r="H37" s="55"/>
    </row>
    <row r="38" spans="3:12" s="16" customFormat="1" ht="12.75" x14ac:dyDescent="0.2">
      <c r="C38" s="45"/>
      <c r="D38" s="46"/>
      <c r="E38" s="47"/>
      <c r="F38" s="48"/>
      <c r="G38" s="49"/>
    </row>
    <row r="39" spans="3:12" s="16" customFormat="1" ht="12.75" x14ac:dyDescent="0.2">
      <c r="C39" s="40"/>
      <c r="D39" s="57"/>
      <c r="E39" s="42"/>
      <c r="F39" s="43"/>
      <c r="G39" s="44"/>
    </row>
    <row r="40" spans="3:12" s="16" customFormat="1" ht="12.75" x14ac:dyDescent="0.2">
      <c r="C40" s="58"/>
      <c r="D40" s="59"/>
      <c r="E40" s="60"/>
      <c r="F40" s="61"/>
      <c r="G40" s="62"/>
    </row>
    <row r="41" spans="3:12" s="16" customFormat="1" ht="12.75" x14ac:dyDescent="0.2">
      <c r="C41" s="45"/>
      <c r="D41" s="63"/>
      <c r="E41" s="47"/>
      <c r="F41" s="48"/>
      <c r="G41" s="49"/>
    </row>
    <row r="42" spans="3:12" s="16" customFormat="1" ht="12.75" x14ac:dyDescent="0.2">
      <c r="C42" s="45"/>
      <c r="D42" s="63"/>
      <c r="E42" s="47"/>
      <c r="F42" s="48"/>
      <c r="G42" s="49"/>
    </row>
    <row r="43" spans="3:12" s="16" customFormat="1" ht="12.75" x14ac:dyDescent="0.2">
      <c r="C43" s="45"/>
      <c r="D43" s="63"/>
      <c r="E43" s="47"/>
      <c r="F43" s="48"/>
      <c r="G43" s="49"/>
    </row>
    <row r="44" spans="3:12" s="16" customFormat="1" ht="12.75" customHeight="1" x14ac:dyDescent="0.2">
      <c r="C44" s="45"/>
      <c r="D44" s="63"/>
      <c r="E44" s="47"/>
      <c r="F44" s="48"/>
      <c r="G44" s="49"/>
    </row>
    <row r="45" spans="3:12" s="16" customFormat="1" ht="12.75" x14ac:dyDescent="0.2">
      <c r="C45" s="45"/>
      <c r="D45" s="63"/>
      <c r="E45" s="47"/>
      <c r="F45" s="48"/>
      <c r="G45" s="49"/>
    </row>
    <row r="46" spans="3:12" s="16" customFormat="1" ht="12.75" x14ac:dyDescent="0.2">
      <c r="C46" s="45"/>
      <c r="D46" s="63"/>
      <c r="E46" s="47"/>
      <c r="F46" s="48"/>
      <c r="G46" s="49"/>
      <c r="I46" s="64"/>
      <c r="J46" s="65"/>
      <c r="K46" s="66"/>
      <c r="L46" s="65"/>
    </row>
    <row r="47" spans="3:12" s="16" customFormat="1" ht="12.75" x14ac:dyDescent="0.2">
      <c r="C47" s="45"/>
      <c r="D47" s="63"/>
      <c r="E47" s="47"/>
      <c r="F47" s="48"/>
      <c r="G47" s="49"/>
      <c r="I47" s="64"/>
      <c r="J47" s="65"/>
      <c r="K47" s="66"/>
      <c r="L47" s="65"/>
    </row>
    <row r="48" spans="3:12" s="16" customFormat="1" ht="12.75" x14ac:dyDescent="0.2">
      <c r="C48" s="45"/>
      <c r="D48" s="63"/>
      <c r="E48" s="47"/>
      <c r="F48" s="48"/>
      <c r="G48" s="49"/>
      <c r="I48" s="64"/>
      <c r="J48" s="65"/>
      <c r="K48" s="66"/>
      <c r="L48" s="65"/>
    </row>
    <row r="49" spans="3:12" s="16" customFormat="1" ht="12.75" x14ac:dyDescent="0.2">
      <c r="C49" s="45"/>
      <c r="D49" s="63"/>
      <c r="E49" s="47"/>
      <c r="F49" s="48"/>
      <c r="G49" s="49"/>
      <c r="I49" s="64"/>
      <c r="J49" s="65"/>
      <c r="K49" s="66"/>
      <c r="L49" s="65"/>
    </row>
    <row r="50" spans="3:12" s="16" customFormat="1" ht="12.75" x14ac:dyDescent="0.2">
      <c r="C50" s="45"/>
      <c r="D50" s="63"/>
      <c r="E50" s="47"/>
      <c r="F50" s="48"/>
      <c r="G50" s="49"/>
      <c r="I50" s="64"/>
      <c r="J50" s="65"/>
      <c r="K50" s="66"/>
      <c r="L50" s="65"/>
    </row>
    <row r="51" spans="3:12" s="16" customFormat="1" ht="12.75" x14ac:dyDescent="0.2">
      <c r="C51" s="40"/>
      <c r="D51" s="57"/>
      <c r="E51" s="42"/>
      <c r="F51" s="43"/>
      <c r="G51" s="44"/>
      <c r="I51" s="64"/>
      <c r="J51" s="65"/>
      <c r="K51" s="66"/>
      <c r="L51" s="65"/>
    </row>
    <row r="52" spans="3:12" s="16" customFormat="1" ht="12.75" x14ac:dyDescent="0.2">
      <c r="C52" s="40"/>
      <c r="D52" s="57"/>
      <c r="E52" s="42"/>
      <c r="F52" s="43"/>
      <c r="G52" s="44"/>
      <c r="I52" s="64"/>
      <c r="J52" s="65"/>
      <c r="K52" s="66"/>
      <c r="L52" s="65"/>
    </row>
    <row r="53" spans="3:12" s="16" customFormat="1" ht="12.75" x14ac:dyDescent="0.2">
      <c r="C53" s="45"/>
      <c r="D53" s="63"/>
      <c r="E53" s="47"/>
      <c r="F53" s="48"/>
      <c r="G53" s="49"/>
      <c r="I53" s="64"/>
      <c r="J53" s="65"/>
      <c r="K53" s="66"/>
      <c r="L53" s="65"/>
    </row>
    <row r="54" spans="3:12" s="16" customFormat="1" ht="12.75" x14ac:dyDescent="0.2">
      <c r="C54" s="45"/>
      <c r="D54" s="63"/>
      <c r="E54" s="47"/>
      <c r="F54" s="48"/>
      <c r="G54" s="49"/>
      <c r="I54" s="64"/>
      <c r="J54" s="65"/>
      <c r="K54" s="66"/>
      <c r="L54" s="65"/>
    </row>
    <row r="55" spans="3:12" s="16" customFormat="1" ht="12.75" x14ac:dyDescent="0.2">
      <c r="C55" s="45"/>
      <c r="D55" s="67"/>
      <c r="E55" s="47"/>
      <c r="F55" s="48"/>
      <c r="G55" s="49"/>
      <c r="I55" s="64"/>
      <c r="J55" s="65"/>
      <c r="K55" s="66"/>
      <c r="L55" s="65"/>
    </row>
    <row r="56" spans="3:12" s="16" customFormat="1" ht="12.75" x14ac:dyDescent="0.2">
      <c r="C56" s="45"/>
      <c r="D56" s="68"/>
      <c r="E56" s="47"/>
      <c r="F56" s="48"/>
      <c r="G56" s="49"/>
      <c r="I56" s="64"/>
      <c r="J56" s="65"/>
      <c r="K56" s="66"/>
      <c r="L56" s="65"/>
    </row>
    <row r="57" spans="3:12" s="16" customFormat="1" ht="12.75" x14ac:dyDescent="0.2">
      <c r="C57" s="45"/>
      <c r="D57" s="68"/>
      <c r="E57" s="47"/>
      <c r="F57" s="48"/>
      <c r="G57" s="49"/>
      <c r="I57" s="64"/>
      <c r="J57" s="65"/>
      <c r="K57" s="66"/>
      <c r="L57" s="65"/>
    </row>
    <row r="58" spans="3:12" s="16" customFormat="1" ht="12.75" x14ac:dyDescent="0.2">
      <c r="C58" s="45"/>
      <c r="D58" s="67"/>
      <c r="E58" s="47"/>
      <c r="F58" s="48"/>
      <c r="G58" s="49"/>
      <c r="I58" s="64"/>
      <c r="J58" s="65"/>
      <c r="K58" s="66"/>
      <c r="L58" s="65"/>
    </row>
    <row r="59" spans="3:12" s="16" customFormat="1" ht="12.75" x14ac:dyDescent="0.2">
      <c r="C59" s="50"/>
      <c r="D59" s="69"/>
      <c r="E59" s="52"/>
      <c r="F59" s="53"/>
      <c r="G59" s="54"/>
      <c r="I59" s="64"/>
      <c r="J59" s="65"/>
      <c r="K59" s="66"/>
      <c r="L59" s="65"/>
    </row>
    <row r="60" spans="3:12" s="16" customFormat="1" ht="12.75" x14ac:dyDescent="0.2">
      <c r="C60" s="40"/>
      <c r="D60" s="57"/>
      <c r="E60" s="42"/>
      <c r="F60" s="43"/>
      <c r="G60" s="44"/>
      <c r="I60" s="64"/>
      <c r="J60" s="65"/>
      <c r="K60" s="66"/>
      <c r="L60" s="65"/>
    </row>
    <row r="61" spans="3:12" s="16" customFormat="1" ht="12.75" x14ac:dyDescent="0.2">
      <c r="C61" s="45"/>
      <c r="D61" s="67"/>
      <c r="E61" s="47"/>
      <c r="F61" s="48"/>
      <c r="G61" s="49"/>
      <c r="I61" s="64"/>
      <c r="J61" s="65"/>
      <c r="K61" s="66"/>
      <c r="L61" s="65"/>
    </row>
    <row r="62" spans="3:12" s="16" customFormat="1" ht="12.75" x14ac:dyDescent="0.2">
      <c r="C62" s="45"/>
      <c r="D62" s="68"/>
      <c r="E62" s="47"/>
      <c r="F62" s="48"/>
      <c r="G62" s="49"/>
      <c r="I62" s="64"/>
      <c r="J62" s="65"/>
      <c r="K62" s="66"/>
      <c r="L62" s="65"/>
    </row>
    <row r="63" spans="3:12" s="16" customFormat="1" ht="12.75" x14ac:dyDescent="0.2">
      <c r="C63" s="45"/>
      <c r="D63" s="68"/>
      <c r="E63" s="47"/>
      <c r="F63" s="48"/>
      <c r="G63" s="49"/>
      <c r="I63" s="64"/>
      <c r="J63" s="65"/>
      <c r="K63" s="66"/>
      <c r="L63" s="65"/>
    </row>
    <row r="64" spans="3:12" s="16" customFormat="1" ht="12.75" x14ac:dyDescent="0.2">
      <c r="C64" s="45"/>
      <c r="D64" s="68"/>
      <c r="E64" s="47"/>
      <c r="F64" s="48"/>
      <c r="G64" s="49"/>
      <c r="I64" s="64"/>
      <c r="J64" s="65"/>
      <c r="K64" s="66"/>
      <c r="L64" s="65"/>
    </row>
    <row r="65" spans="3:12" s="16" customFormat="1" ht="12.75" x14ac:dyDescent="0.2">
      <c r="C65" s="45"/>
      <c r="D65" s="68"/>
      <c r="E65" s="47"/>
      <c r="F65" s="48"/>
      <c r="G65" s="49"/>
      <c r="I65" s="64"/>
      <c r="J65" s="65"/>
      <c r="K65" s="66"/>
      <c r="L65" s="65"/>
    </row>
    <row r="66" spans="3:12" s="16" customFormat="1" ht="12.75" x14ac:dyDescent="0.2">
      <c r="C66" s="45"/>
      <c r="D66" s="68"/>
      <c r="E66" s="47"/>
      <c r="F66" s="48"/>
      <c r="G66" s="49"/>
      <c r="I66" s="64"/>
      <c r="J66" s="65"/>
      <c r="K66" s="66"/>
      <c r="L66" s="65"/>
    </row>
    <row r="67" spans="3:12" s="16" customFormat="1" ht="12.75" x14ac:dyDescent="0.2">
      <c r="C67" s="45"/>
      <c r="D67" s="68"/>
      <c r="E67" s="47"/>
      <c r="F67" s="48"/>
      <c r="G67" s="49"/>
      <c r="I67" s="64"/>
      <c r="J67" s="65"/>
      <c r="K67" s="66"/>
      <c r="L67" s="65"/>
    </row>
    <row r="68" spans="3:12" s="16" customFormat="1" ht="12.75" x14ac:dyDescent="0.2">
      <c r="C68" s="45"/>
      <c r="D68" s="68"/>
      <c r="E68" s="47"/>
      <c r="F68" s="48"/>
      <c r="G68" s="49"/>
      <c r="I68" s="64"/>
      <c r="J68" s="65"/>
      <c r="K68" s="66"/>
      <c r="L68" s="65"/>
    </row>
    <row r="69" spans="3:12" s="16" customFormat="1" ht="12.75" x14ac:dyDescent="0.2">
      <c r="C69" s="45"/>
      <c r="D69" s="68"/>
      <c r="E69" s="47"/>
      <c r="F69" s="48"/>
      <c r="G69" s="49"/>
      <c r="I69" s="64"/>
      <c r="J69" s="65"/>
      <c r="K69" s="66"/>
      <c r="L69" s="65"/>
    </row>
    <row r="70" spans="3:12" s="16" customFormat="1" ht="12.75" x14ac:dyDescent="0.2">
      <c r="C70" s="45"/>
      <c r="D70" s="68"/>
      <c r="E70" s="47"/>
      <c r="F70" s="48"/>
      <c r="G70" s="49"/>
      <c r="I70" s="64"/>
      <c r="J70" s="65"/>
      <c r="K70" s="66"/>
      <c r="L70" s="65"/>
    </row>
    <row r="71" spans="3:12" s="16" customFormat="1" ht="12.75" x14ac:dyDescent="0.2">
      <c r="C71" s="45"/>
      <c r="D71" s="68"/>
      <c r="E71" s="47"/>
      <c r="F71" s="48"/>
      <c r="G71" s="49"/>
      <c r="I71" s="64"/>
      <c r="J71" s="65"/>
      <c r="K71" s="66"/>
      <c r="L71" s="65"/>
    </row>
    <row r="72" spans="3:12" s="16" customFormat="1" ht="12.75" x14ac:dyDescent="0.2">
      <c r="C72" s="45"/>
      <c r="D72" s="68"/>
      <c r="E72" s="47"/>
      <c r="F72" s="48"/>
      <c r="G72" s="49"/>
      <c r="I72" s="64"/>
      <c r="J72" s="65"/>
      <c r="K72" s="66"/>
      <c r="L72" s="65"/>
    </row>
    <row r="73" spans="3:12" s="16" customFormat="1" ht="12.75" x14ac:dyDescent="0.2">
      <c r="C73" s="45"/>
      <c r="D73" s="68"/>
      <c r="E73" s="47"/>
      <c r="F73" s="48"/>
      <c r="G73" s="49"/>
      <c r="I73" s="64"/>
      <c r="J73" s="65"/>
      <c r="K73" s="66"/>
      <c r="L73" s="65"/>
    </row>
    <row r="74" spans="3:12" s="16" customFormat="1" ht="12.75" x14ac:dyDescent="0.2">
      <c r="C74" s="45"/>
      <c r="D74" s="68"/>
      <c r="E74" s="47"/>
      <c r="F74" s="48"/>
      <c r="G74" s="49"/>
      <c r="I74" s="64"/>
      <c r="J74" s="65"/>
      <c r="K74" s="66"/>
      <c r="L74" s="65"/>
    </row>
    <row r="75" spans="3:12" s="16" customFormat="1" ht="12.75" x14ac:dyDescent="0.2">
      <c r="C75" s="40"/>
      <c r="D75" s="57"/>
      <c r="E75" s="42"/>
      <c r="F75" s="43"/>
      <c r="G75" s="44"/>
      <c r="I75" s="64"/>
      <c r="J75" s="65"/>
      <c r="K75" s="66"/>
      <c r="L75" s="65"/>
    </row>
    <row r="76" spans="3:12" s="16" customFormat="1" ht="12.75" x14ac:dyDescent="0.2">
      <c r="C76" s="45"/>
      <c r="D76" s="68"/>
      <c r="E76" s="47"/>
      <c r="F76" s="48"/>
      <c r="G76" s="49"/>
      <c r="I76" s="64"/>
      <c r="J76" s="65"/>
      <c r="K76" s="66"/>
      <c r="L76" s="65"/>
    </row>
    <row r="77" spans="3:12" s="16" customFormat="1" ht="12.75" x14ac:dyDescent="0.2">
      <c r="C77" s="45"/>
      <c r="D77" s="68"/>
      <c r="E77" s="47"/>
      <c r="F77" s="48"/>
      <c r="G77" s="49"/>
      <c r="I77" s="64"/>
      <c r="J77" s="65"/>
      <c r="K77" s="66"/>
      <c r="L77" s="65"/>
    </row>
    <row r="78" spans="3:12" s="16" customFormat="1" ht="12.75" x14ac:dyDescent="0.2">
      <c r="C78" s="45"/>
      <c r="D78" s="68"/>
      <c r="E78" s="47"/>
      <c r="F78" s="48"/>
      <c r="G78" s="49"/>
      <c r="I78" s="64"/>
      <c r="J78" s="65"/>
      <c r="K78" s="66"/>
      <c r="L78" s="65"/>
    </row>
    <row r="79" spans="3:12" s="16" customFormat="1" ht="12.75" x14ac:dyDescent="0.2">
      <c r="C79" s="45"/>
      <c r="D79" s="68"/>
      <c r="E79" s="47"/>
      <c r="F79" s="48"/>
      <c r="G79" s="49"/>
      <c r="I79" s="64"/>
      <c r="J79" s="65"/>
      <c r="K79" s="66"/>
      <c r="L79" s="65"/>
    </row>
    <row r="80" spans="3:12" s="16" customFormat="1" ht="12.75" x14ac:dyDescent="0.2">
      <c r="C80" s="58"/>
      <c r="D80" s="59"/>
      <c r="E80" s="60"/>
      <c r="F80" s="61"/>
      <c r="G80" s="62"/>
      <c r="I80" s="64"/>
      <c r="J80" s="65"/>
      <c r="K80" s="66"/>
      <c r="L80" s="65"/>
    </row>
    <row r="81" spans="3:12" s="16" customFormat="1" ht="12.75" x14ac:dyDescent="0.2">
      <c r="C81" s="45"/>
      <c r="D81" s="68"/>
      <c r="E81" s="47"/>
      <c r="F81" s="48"/>
      <c r="G81" s="49"/>
      <c r="I81" s="64"/>
      <c r="J81" s="65"/>
      <c r="K81" s="66"/>
      <c r="L81" s="65"/>
    </row>
    <row r="82" spans="3:12" s="16" customFormat="1" ht="12.75" x14ac:dyDescent="0.2">
      <c r="C82" s="40"/>
      <c r="D82" s="57"/>
      <c r="E82" s="42"/>
      <c r="F82" s="43"/>
      <c r="G82" s="44"/>
      <c r="I82" s="64"/>
      <c r="J82" s="65"/>
      <c r="K82" s="66"/>
      <c r="L82" s="65"/>
    </row>
    <row r="83" spans="3:12" s="16" customFormat="1" ht="12.75" x14ac:dyDescent="0.2">
      <c r="C83" s="45"/>
      <c r="D83" s="68"/>
      <c r="E83" s="47"/>
      <c r="F83" s="48"/>
      <c r="G83" s="49"/>
      <c r="I83" s="64"/>
      <c r="J83" s="65"/>
      <c r="K83" s="66"/>
      <c r="L83" s="65"/>
    </row>
    <row r="84" spans="3:12" s="16" customFormat="1" ht="12.75" x14ac:dyDescent="0.2">
      <c r="C84" s="45"/>
      <c r="D84" s="68"/>
      <c r="E84" s="47"/>
      <c r="F84" s="48"/>
      <c r="G84" s="49"/>
      <c r="I84" s="64"/>
      <c r="J84" s="65"/>
      <c r="K84" s="66"/>
      <c r="L84" s="65"/>
    </row>
    <row r="85" spans="3:12" s="16" customFormat="1" ht="12.75" x14ac:dyDescent="0.2">
      <c r="C85" s="45"/>
      <c r="D85" s="68"/>
      <c r="E85" s="47"/>
      <c r="F85" s="48"/>
      <c r="G85" s="49"/>
      <c r="I85" s="64"/>
      <c r="J85" s="65"/>
      <c r="K85" s="66"/>
      <c r="L85" s="65"/>
    </row>
    <row r="86" spans="3:12" s="16" customFormat="1" ht="12.75" x14ac:dyDescent="0.2">
      <c r="C86" s="45"/>
      <c r="D86" s="70"/>
      <c r="E86" s="47"/>
      <c r="F86" s="48"/>
      <c r="G86" s="49"/>
      <c r="I86" s="64"/>
      <c r="J86" s="65"/>
      <c r="K86" s="66"/>
      <c r="L86" s="65"/>
    </row>
    <row r="87" spans="3:12" s="16" customFormat="1" ht="12.75" x14ac:dyDescent="0.2">
      <c r="C87" s="45"/>
      <c r="D87" s="71"/>
      <c r="E87" s="47"/>
      <c r="F87" s="48"/>
      <c r="G87" s="49"/>
      <c r="I87" s="64"/>
      <c r="J87" s="65"/>
      <c r="K87" s="66"/>
      <c r="L87" s="65"/>
    </row>
    <row r="88" spans="3:12" s="16" customFormat="1" ht="12.75" x14ac:dyDescent="0.2">
      <c r="C88" s="45"/>
      <c r="D88" s="71"/>
      <c r="E88" s="47"/>
      <c r="F88" s="48"/>
      <c r="G88" s="49"/>
      <c r="I88" s="64"/>
      <c r="J88" s="65"/>
      <c r="K88" s="66"/>
      <c r="L88" s="65"/>
    </row>
    <row r="89" spans="3:12" s="16" customFormat="1" ht="12.75" x14ac:dyDescent="0.2">
      <c r="C89" s="45"/>
      <c r="D89" s="71"/>
      <c r="E89" s="47"/>
      <c r="F89" s="48"/>
      <c r="G89" s="49"/>
      <c r="I89" s="64"/>
      <c r="J89" s="65"/>
      <c r="K89" s="66"/>
      <c r="L89" s="65"/>
    </row>
    <row r="90" spans="3:12" s="16" customFormat="1" ht="12.75" x14ac:dyDescent="0.2">
      <c r="C90" s="45"/>
      <c r="D90" s="71"/>
      <c r="E90" s="47"/>
      <c r="F90" s="48"/>
      <c r="G90" s="49"/>
      <c r="I90" s="64"/>
      <c r="J90" s="65"/>
      <c r="K90" s="66"/>
      <c r="L90" s="65"/>
    </row>
    <row r="91" spans="3:12" s="16" customFormat="1" ht="12.75" x14ac:dyDescent="0.2">
      <c r="C91" s="45"/>
      <c r="D91" s="71"/>
      <c r="E91" s="47"/>
      <c r="F91" s="48"/>
      <c r="G91" s="49"/>
      <c r="I91" s="64"/>
      <c r="J91" s="65"/>
      <c r="K91" s="66"/>
      <c r="L91" s="65"/>
    </row>
    <row r="92" spans="3:12" s="16" customFormat="1" ht="12.75" x14ac:dyDescent="0.2">
      <c r="C92" s="45"/>
      <c r="D92" s="71"/>
      <c r="E92" s="47"/>
      <c r="F92" s="48"/>
      <c r="G92" s="49"/>
      <c r="I92" s="64"/>
      <c r="J92" s="65"/>
      <c r="K92" s="66"/>
      <c r="L92" s="65"/>
    </row>
    <row r="93" spans="3:12" s="16" customFormat="1" ht="12.75" x14ac:dyDescent="0.2">
      <c r="C93" s="45"/>
      <c r="D93" s="71"/>
      <c r="E93" s="47"/>
      <c r="F93" s="48"/>
      <c r="G93" s="49"/>
      <c r="I93" s="64"/>
      <c r="J93" s="65"/>
      <c r="K93" s="66"/>
      <c r="L93" s="65"/>
    </row>
    <row r="94" spans="3:12" s="16" customFormat="1" ht="12.75" x14ac:dyDescent="0.2">
      <c r="C94" s="58"/>
      <c r="D94" s="72"/>
      <c r="E94" s="60"/>
      <c r="F94" s="61"/>
      <c r="G94" s="62"/>
      <c r="I94" s="64"/>
      <c r="J94" s="65"/>
      <c r="K94" s="66"/>
      <c r="L94" s="65"/>
    </row>
    <row r="95" spans="3:12" s="16" customFormat="1" ht="12.75" x14ac:dyDescent="0.2">
      <c r="C95" s="45"/>
      <c r="D95" s="71"/>
      <c r="E95" s="47"/>
      <c r="F95" s="48"/>
      <c r="G95" s="49"/>
      <c r="I95" s="64"/>
      <c r="J95" s="65"/>
      <c r="K95" s="66"/>
      <c r="L95" s="65"/>
    </row>
    <row r="96" spans="3:12" s="16" customFormat="1" ht="12.75" x14ac:dyDescent="0.2">
      <c r="C96" s="45"/>
      <c r="D96" s="71"/>
      <c r="E96" s="47"/>
      <c r="F96" s="48"/>
      <c r="G96" s="49"/>
      <c r="I96" s="64"/>
      <c r="J96" s="65"/>
      <c r="K96" s="66"/>
      <c r="L96" s="65"/>
    </row>
    <row r="97" spans="3:12" s="16" customFormat="1" ht="12.75" x14ac:dyDescent="0.2">
      <c r="C97" s="45"/>
      <c r="D97" s="71"/>
      <c r="E97" s="47"/>
      <c r="F97" s="48"/>
      <c r="G97" s="49"/>
      <c r="I97" s="64"/>
      <c r="J97" s="65"/>
      <c r="K97" s="66"/>
      <c r="L97" s="65"/>
    </row>
    <row r="98" spans="3:12" s="16" customFormat="1" ht="12.75" x14ac:dyDescent="0.2">
      <c r="C98" s="45"/>
      <c r="D98" s="71"/>
      <c r="E98" s="47"/>
      <c r="F98" s="48"/>
      <c r="G98" s="49"/>
      <c r="I98" s="64"/>
      <c r="J98" s="65"/>
      <c r="K98" s="66"/>
      <c r="L98" s="65"/>
    </row>
    <row r="99" spans="3:12" s="16" customFormat="1" ht="12.75" x14ac:dyDescent="0.2">
      <c r="C99" s="45"/>
      <c r="D99" s="71"/>
      <c r="E99" s="47"/>
      <c r="F99" s="48"/>
      <c r="G99" s="49"/>
      <c r="I99" s="64"/>
      <c r="J99" s="65"/>
      <c r="K99" s="66"/>
      <c r="L99" s="65"/>
    </row>
    <row r="100" spans="3:12" s="16" customFormat="1" ht="12.75" x14ac:dyDescent="0.2">
      <c r="C100" s="45"/>
      <c r="D100" s="71"/>
      <c r="E100" s="47"/>
      <c r="F100" s="48"/>
      <c r="G100" s="49"/>
      <c r="I100" s="64"/>
      <c r="J100" s="65"/>
      <c r="K100" s="66"/>
      <c r="L100" s="65"/>
    </row>
    <row r="101" spans="3:12" s="16" customFormat="1" ht="12.75" x14ac:dyDescent="0.2">
      <c r="C101" s="45"/>
      <c r="D101" s="71"/>
      <c r="E101" s="47"/>
      <c r="F101" s="48"/>
      <c r="G101" s="49"/>
      <c r="I101" s="64"/>
      <c r="J101" s="65"/>
      <c r="K101" s="66"/>
      <c r="L101" s="65"/>
    </row>
    <row r="102" spans="3:12" s="16" customFormat="1" ht="12.75" x14ac:dyDescent="0.2">
      <c r="C102" s="45"/>
      <c r="D102" s="71"/>
      <c r="E102" s="47"/>
      <c r="F102" s="48"/>
      <c r="G102" s="49"/>
      <c r="I102" s="64"/>
      <c r="J102" s="65"/>
      <c r="K102" s="66"/>
      <c r="L102" s="65"/>
    </row>
    <row r="103" spans="3:12" s="16" customFormat="1" ht="12.75" x14ac:dyDescent="0.2">
      <c r="C103" s="45"/>
      <c r="D103" s="71"/>
      <c r="E103" s="47"/>
      <c r="F103" s="48"/>
      <c r="G103" s="49"/>
      <c r="I103" s="64"/>
      <c r="J103" s="65"/>
      <c r="K103" s="66"/>
      <c r="L103" s="65"/>
    </row>
    <row r="104" spans="3:12" s="16" customFormat="1" ht="12.75" x14ac:dyDescent="0.2">
      <c r="C104" s="45"/>
      <c r="D104" s="71"/>
      <c r="E104" s="47"/>
      <c r="F104" s="48"/>
      <c r="G104" s="49"/>
      <c r="I104" s="64"/>
      <c r="J104" s="65"/>
      <c r="K104" s="66"/>
      <c r="L104" s="65"/>
    </row>
    <row r="105" spans="3:12" s="16" customFormat="1" ht="12.75" x14ac:dyDescent="0.2">
      <c r="C105" s="45"/>
      <c r="D105" s="71"/>
      <c r="E105" s="47"/>
      <c r="F105" s="48"/>
      <c r="G105" s="49"/>
      <c r="I105" s="64"/>
      <c r="J105" s="65"/>
      <c r="K105" s="66"/>
      <c r="L105" s="65"/>
    </row>
    <row r="106" spans="3:12" s="16" customFormat="1" ht="12.75" x14ac:dyDescent="0.2">
      <c r="C106" s="45"/>
      <c r="D106" s="71"/>
      <c r="E106" s="47"/>
      <c r="F106" s="48"/>
      <c r="G106" s="49"/>
      <c r="I106" s="64"/>
      <c r="J106" s="65"/>
      <c r="K106" s="66"/>
      <c r="L106" s="65"/>
    </row>
    <row r="107" spans="3:12" s="16" customFormat="1" ht="12.75" x14ac:dyDescent="0.2">
      <c r="C107" s="45"/>
      <c r="D107" s="71"/>
      <c r="E107" s="47"/>
      <c r="F107" s="48"/>
      <c r="G107" s="49"/>
      <c r="I107" s="64"/>
      <c r="J107" s="65"/>
      <c r="K107" s="66"/>
      <c r="L107" s="65"/>
    </row>
    <row r="108" spans="3:12" s="16" customFormat="1" ht="12.75" x14ac:dyDescent="0.2">
      <c r="C108" s="45"/>
      <c r="D108" s="71"/>
      <c r="E108" s="47"/>
      <c r="F108" s="48"/>
      <c r="G108" s="49"/>
      <c r="I108" s="64"/>
      <c r="J108" s="65"/>
      <c r="K108" s="66"/>
      <c r="L108" s="65"/>
    </row>
    <row r="109" spans="3:12" s="16" customFormat="1" ht="12.75" x14ac:dyDescent="0.2">
      <c r="C109" s="45"/>
      <c r="D109" s="71"/>
      <c r="E109" s="47"/>
      <c r="F109" s="48"/>
      <c r="G109" s="49"/>
      <c r="I109" s="64"/>
      <c r="J109" s="65"/>
      <c r="K109" s="66"/>
      <c r="L109" s="65"/>
    </row>
    <row r="110" spans="3:12" s="16" customFormat="1" ht="12.75" x14ac:dyDescent="0.2">
      <c r="C110" s="58"/>
      <c r="D110" s="72"/>
      <c r="E110" s="60"/>
      <c r="F110" s="61"/>
      <c r="G110" s="62"/>
      <c r="I110" s="64"/>
      <c r="J110" s="65"/>
      <c r="K110" s="66"/>
      <c r="L110" s="65"/>
    </row>
    <row r="111" spans="3:12" s="16" customFormat="1" ht="12.75" x14ac:dyDescent="0.2">
      <c r="C111" s="45"/>
      <c r="D111" s="71"/>
      <c r="E111" s="47"/>
      <c r="F111" s="48"/>
      <c r="G111" s="49"/>
      <c r="I111" s="64"/>
      <c r="J111" s="65"/>
      <c r="K111" s="66"/>
      <c r="L111" s="65"/>
    </row>
    <row r="112" spans="3:12" s="16" customFormat="1" ht="12.75" x14ac:dyDescent="0.2">
      <c r="C112" s="45"/>
      <c r="D112" s="71"/>
      <c r="E112" s="47"/>
      <c r="F112" s="48"/>
      <c r="G112" s="49"/>
      <c r="I112" s="64"/>
      <c r="J112" s="65"/>
      <c r="K112" s="66"/>
      <c r="L112" s="65"/>
    </row>
    <row r="113" spans="3:12" s="16" customFormat="1" ht="12.75" x14ac:dyDescent="0.2">
      <c r="C113" s="45"/>
      <c r="D113" s="71"/>
      <c r="E113" s="47"/>
      <c r="F113" s="48"/>
      <c r="G113" s="49"/>
      <c r="I113" s="64"/>
      <c r="J113" s="65"/>
      <c r="K113" s="66"/>
      <c r="L113" s="65"/>
    </row>
    <row r="114" spans="3:12" s="16" customFormat="1" ht="12.75" x14ac:dyDescent="0.2">
      <c r="C114" s="45"/>
      <c r="D114" s="71"/>
      <c r="E114" s="47"/>
      <c r="F114" s="48"/>
      <c r="G114" s="49"/>
      <c r="I114" s="64"/>
      <c r="J114" s="65"/>
      <c r="K114" s="66"/>
      <c r="L114" s="65"/>
    </row>
    <row r="115" spans="3:12" s="16" customFormat="1" ht="12.75" x14ac:dyDescent="0.2">
      <c r="C115" s="40"/>
      <c r="D115" s="41"/>
      <c r="E115" s="42"/>
      <c r="F115" s="43"/>
      <c r="G115" s="44"/>
      <c r="I115" s="64"/>
      <c r="J115" s="65"/>
      <c r="K115" s="66"/>
      <c r="L115" s="65"/>
    </row>
    <row r="116" spans="3:12" s="16" customFormat="1" ht="12.75" x14ac:dyDescent="0.2">
      <c r="C116" s="45"/>
      <c r="D116" s="71"/>
      <c r="E116" s="47"/>
      <c r="F116" s="48"/>
      <c r="G116" s="49"/>
      <c r="I116" s="64"/>
      <c r="J116" s="65"/>
      <c r="K116" s="66"/>
      <c r="L116" s="65"/>
    </row>
    <row r="117" spans="3:12" s="16" customFormat="1" ht="12.75" x14ac:dyDescent="0.2">
      <c r="C117" s="45"/>
      <c r="D117" s="71"/>
      <c r="E117" s="47"/>
      <c r="F117" s="48"/>
      <c r="G117" s="49"/>
      <c r="I117" s="64"/>
      <c r="J117" s="65"/>
      <c r="K117" s="66"/>
      <c r="L117" s="65"/>
    </row>
    <row r="118" spans="3:12" s="16" customFormat="1" ht="12.75" x14ac:dyDescent="0.2">
      <c r="C118" s="40"/>
      <c r="D118" s="41"/>
      <c r="E118" s="42"/>
      <c r="F118" s="43"/>
      <c r="G118" s="44"/>
      <c r="I118" s="64"/>
      <c r="J118" s="65"/>
      <c r="K118" s="66"/>
      <c r="L118" s="65"/>
    </row>
    <row r="119" spans="3:12" s="16" customFormat="1" ht="12.75" x14ac:dyDescent="0.2">
      <c r="C119" s="45"/>
      <c r="D119" s="71"/>
      <c r="E119" s="47"/>
      <c r="F119" s="48"/>
      <c r="G119" s="49"/>
      <c r="I119" s="64"/>
      <c r="J119" s="65"/>
      <c r="K119" s="66"/>
      <c r="L119" s="65"/>
    </row>
    <row r="120" spans="3:12" s="16" customFormat="1" ht="12.75" x14ac:dyDescent="0.2">
      <c r="C120" s="45"/>
      <c r="D120" s="71"/>
      <c r="E120" s="47"/>
      <c r="F120" s="48"/>
      <c r="G120" s="49"/>
      <c r="I120" s="64"/>
      <c r="J120" s="65"/>
      <c r="K120" s="66"/>
      <c r="L120" s="65"/>
    </row>
    <row r="121" spans="3:12" s="16" customFormat="1" ht="12.75" x14ac:dyDescent="0.2">
      <c r="C121" s="40"/>
      <c r="D121" s="41"/>
      <c r="E121" s="42"/>
      <c r="F121" s="43"/>
      <c r="G121" s="44"/>
      <c r="I121" s="64"/>
      <c r="J121" s="65"/>
      <c r="K121" s="66"/>
      <c r="L121" s="65"/>
    </row>
    <row r="122" spans="3:12" s="16" customFormat="1" ht="12.75" x14ac:dyDescent="0.2">
      <c r="C122" s="45"/>
      <c r="D122" s="71"/>
      <c r="E122" s="47"/>
      <c r="F122" s="48"/>
      <c r="G122" s="49"/>
      <c r="I122" s="64"/>
      <c r="J122" s="65"/>
      <c r="K122" s="66"/>
      <c r="L122" s="65"/>
    </row>
    <row r="123" spans="3:12" s="16" customFormat="1" ht="12.75" x14ac:dyDescent="0.2">
      <c r="C123" s="45"/>
      <c r="D123" s="71"/>
      <c r="E123" s="47"/>
      <c r="F123" s="48"/>
      <c r="G123" s="49"/>
      <c r="I123" s="64"/>
      <c r="J123" s="65"/>
      <c r="K123" s="66"/>
      <c r="L123" s="65"/>
    </row>
    <row r="124" spans="3:12" s="16" customFormat="1" ht="12.75" x14ac:dyDescent="0.2">
      <c r="C124" s="45"/>
      <c r="D124" s="71"/>
      <c r="E124" s="47"/>
      <c r="F124" s="48"/>
      <c r="G124" s="49"/>
      <c r="I124" s="64"/>
      <c r="J124" s="65"/>
      <c r="K124" s="66"/>
      <c r="L124" s="65"/>
    </row>
    <row r="125" spans="3:12" s="16" customFormat="1" ht="12.75" x14ac:dyDescent="0.2">
      <c r="C125" s="45"/>
      <c r="D125" s="71"/>
      <c r="E125" s="47"/>
      <c r="F125" s="48"/>
      <c r="G125" s="49"/>
      <c r="I125" s="64"/>
      <c r="J125" s="65"/>
      <c r="K125" s="66"/>
      <c r="L125" s="65"/>
    </row>
    <row r="126" spans="3:12" s="16" customFormat="1" ht="12.75" x14ac:dyDescent="0.2">
      <c r="C126" s="45"/>
      <c r="D126" s="71"/>
      <c r="E126" s="47"/>
      <c r="F126" s="48"/>
      <c r="G126" s="49"/>
      <c r="I126" s="64"/>
      <c r="J126" s="65"/>
      <c r="K126" s="66"/>
      <c r="L126" s="65"/>
    </row>
    <row r="127" spans="3:12" s="16" customFormat="1" ht="12.75" x14ac:dyDescent="0.2">
      <c r="C127" s="45"/>
      <c r="D127" s="71"/>
      <c r="E127" s="47"/>
      <c r="F127" s="48"/>
      <c r="G127" s="49"/>
      <c r="I127" s="64"/>
      <c r="J127" s="65"/>
      <c r="K127" s="66"/>
      <c r="L127" s="65"/>
    </row>
    <row r="128" spans="3:12" s="16" customFormat="1" ht="12.75" x14ac:dyDescent="0.2">
      <c r="C128" s="45"/>
      <c r="D128" s="71"/>
      <c r="E128" s="47"/>
      <c r="F128" s="48"/>
      <c r="G128" s="49"/>
      <c r="I128" s="64"/>
      <c r="J128" s="65"/>
      <c r="K128" s="66"/>
      <c r="L128" s="65"/>
    </row>
    <row r="129" spans="3:12" s="16" customFormat="1" ht="12.75" x14ac:dyDescent="0.2">
      <c r="C129" s="45"/>
      <c r="D129" s="71"/>
      <c r="E129" s="47"/>
      <c r="F129" s="48"/>
      <c r="G129" s="49"/>
      <c r="I129" s="64"/>
      <c r="J129" s="65"/>
      <c r="K129" s="66"/>
      <c r="L129" s="65"/>
    </row>
    <row r="130" spans="3:12" s="16" customFormat="1" ht="12.75" x14ac:dyDescent="0.2">
      <c r="C130" s="45"/>
      <c r="D130" s="71"/>
      <c r="E130" s="47"/>
      <c r="F130" s="48"/>
      <c r="G130" s="49"/>
      <c r="I130" s="64"/>
      <c r="J130" s="65"/>
      <c r="K130" s="66"/>
      <c r="L130" s="65"/>
    </row>
    <row r="131" spans="3:12" s="16" customFormat="1" ht="12.75" x14ac:dyDescent="0.2">
      <c r="C131" s="45"/>
      <c r="D131" s="71"/>
      <c r="E131" s="47"/>
      <c r="F131" s="48"/>
      <c r="G131" s="49"/>
      <c r="I131" s="64"/>
      <c r="J131" s="65"/>
      <c r="K131" s="66"/>
      <c r="L131" s="65"/>
    </row>
    <row r="132" spans="3:12" s="16" customFormat="1" ht="12.75" x14ac:dyDescent="0.2">
      <c r="C132" s="45"/>
      <c r="D132" s="71"/>
      <c r="E132" s="47"/>
      <c r="F132" s="48"/>
      <c r="G132" s="49"/>
      <c r="I132" s="64"/>
      <c r="J132" s="65"/>
      <c r="K132" s="66"/>
      <c r="L132" s="65"/>
    </row>
    <row r="133" spans="3:12" s="16" customFormat="1" ht="12.75" x14ac:dyDescent="0.2">
      <c r="C133" s="45"/>
      <c r="D133" s="71"/>
      <c r="E133" s="47"/>
      <c r="F133" s="48"/>
      <c r="G133" s="49"/>
      <c r="I133" s="64"/>
      <c r="J133" s="65"/>
      <c r="K133" s="66"/>
      <c r="L133" s="65"/>
    </row>
    <row r="134" spans="3:12" s="16" customFormat="1" ht="12.75" x14ac:dyDescent="0.2">
      <c r="C134" s="58"/>
      <c r="D134" s="72"/>
      <c r="E134" s="60"/>
      <c r="F134" s="61"/>
      <c r="G134" s="62"/>
      <c r="I134" s="64"/>
      <c r="J134" s="65"/>
      <c r="K134" s="66"/>
      <c r="L134" s="65"/>
    </row>
    <row r="135" spans="3:12" s="16" customFormat="1" ht="12.75" x14ac:dyDescent="0.2">
      <c r="C135" s="45"/>
      <c r="D135" s="71"/>
      <c r="E135" s="47"/>
      <c r="F135" s="48"/>
      <c r="G135" s="49"/>
      <c r="I135" s="64"/>
      <c r="J135" s="65"/>
      <c r="K135" s="66"/>
      <c r="L135" s="65"/>
    </row>
    <row r="136" spans="3:12" s="16" customFormat="1" ht="12.75" x14ac:dyDescent="0.2">
      <c r="C136" s="45"/>
      <c r="D136" s="71"/>
      <c r="E136" s="47"/>
      <c r="F136" s="48"/>
      <c r="G136" s="49"/>
      <c r="I136" s="64"/>
      <c r="J136" s="65"/>
      <c r="K136" s="66"/>
      <c r="L136" s="65"/>
    </row>
    <row r="137" spans="3:12" s="16" customFormat="1" ht="12.75" x14ac:dyDescent="0.2">
      <c r="C137" s="45"/>
      <c r="D137" s="71"/>
      <c r="E137" s="47"/>
      <c r="F137" s="48"/>
      <c r="G137" s="49"/>
      <c r="I137" s="64"/>
      <c r="J137" s="65"/>
      <c r="K137" s="66"/>
      <c r="L137" s="65"/>
    </row>
    <row r="138" spans="3:12" s="16" customFormat="1" ht="12.75" x14ac:dyDescent="0.2">
      <c r="C138" s="45"/>
      <c r="D138" s="71"/>
      <c r="E138" s="47"/>
      <c r="F138" s="48"/>
      <c r="G138" s="49"/>
      <c r="I138" s="64"/>
      <c r="J138" s="65"/>
      <c r="K138" s="66"/>
      <c r="L138" s="65"/>
    </row>
    <row r="139" spans="3:12" s="16" customFormat="1" ht="12.75" x14ac:dyDescent="0.2">
      <c r="C139" s="45"/>
      <c r="D139" s="71"/>
      <c r="E139" s="47"/>
      <c r="F139" s="48"/>
      <c r="G139" s="49"/>
      <c r="I139" s="64"/>
      <c r="J139" s="65"/>
      <c r="K139" s="66"/>
      <c r="L139" s="65"/>
    </row>
    <row r="140" spans="3:12" s="16" customFormat="1" ht="12.75" x14ac:dyDescent="0.2">
      <c r="C140" s="45"/>
      <c r="D140" s="71"/>
      <c r="E140" s="47"/>
      <c r="F140" s="48"/>
      <c r="G140" s="49"/>
      <c r="I140" s="64"/>
      <c r="J140" s="65"/>
      <c r="K140" s="66"/>
      <c r="L140" s="65"/>
    </row>
    <row r="141" spans="3:12" s="16" customFormat="1" ht="12.75" x14ac:dyDescent="0.2">
      <c r="C141" s="45"/>
      <c r="D141" s="71"/>
      <c r="E141" s="47"/>
      <c r="F141" s="48"/>
      <c r="G141" s="49"/>
      <c r="I141" s="64"/>
      <c r="J141" s="65"/>
      <c r="K141" s="66"/>
      <c r="L141" s="65"/>
    </row>
    <row r="142" spans="3:12" s="16" customFormat="1" ht="12.75" x14ac:dyDescent="0.2">
      <c r="C142" s="45"/>
      <c r="D142" s="71"/>
      <c r="E142" s="47"/>
      <c r="F142" s="48"/>
      <c r="G142" s="49"/>
      <c r="I142" s="64"/>
      <c r="J142" s="65"/>
      <c r="K142" s="66"/>
      <c r="L142" s="65"/>
    </row>
    <row r="143" spans="3:12" s="16" customFormat="1" ht="12.75" x14ac:dyDescent="0.2">
      <c r="C143" s="45"/>
      <c r="D143" s="71"/>
      <c r="E143" s="47"/>
      <c r="F143" s="48"/>
      <c r="G143" s="49"/>
      <c r="I143" s="64"/>
      <c r="J143" s="65"/>
      <c r="K143" s="66"/>
      <c r="L143" s="65"/>
    </row>
    <row r="144" spans="3:12" s="16" customFormat="1" ht="12.75" x14ac:dyDescent="0.2">
      <c r="C144" s="45"/>
      <c r="D144" s="71"/>
      <c r="E144" s="47"/>
      <c r="F144" s="48"/>
      <c r="G144" s="49"/>
      <c r="I144" s="64"/>
      <c r="J144" s="65"/>
      <c r="K144" s="66"/>
      <c r="L144" s="65"/>
    </row>
    <row r="145" spans="3:13" s="16" customFormat="1" ht="12.75" x14ac:dyDescent="0.2">
      <c r="C145" s="45"/>
      <c r="D145" s="71"/>
      <c r="E145" s="47"/>
      <c r="F145" s="48"/>
      <c r="G145" s="49"/>
      <c r="I145" s="64"/>
      <c r="J145" s="65"/>
      <c r="K145" s="66"/>
      <c r="L145" s="65"/>
    </row>
    <row r="146" spans="3:13" s="16" customFormat="1" ht="12.75" x14ac:dyDescent="0.2">
      <c r="C146" s="45"/>
      <c r="D146" s="71"/>
      <c r="E146" s="47"/>
      <c r="F146" s="48"/>
      <c r="G146" s="49"/>
      <c r="I146" s="64"/>
      <c r="J146" s="65"/>
      <c r="K146" s="66"/>
      <c r="L146" s="65"/>
    </row>
    <row r="147" spans="3:13" s="16" customFormat="1" ht="12.75" x14ac:dyDescent="0.2">
      <c r="C147" s="45"/>
      <c r="D147" s="71"/>
      <c r="E147" s="47"/>
      <c r="F147" s="48"/>
      <c r="G147" s="49"/>
      <c r="I147" s="64"/>
      <c r="J147" s="65"/>
      <c r="K147" s="66"/>
      <c r="L147" s="65"/>
    </row>
    <row r="148" spans="3:13" s="16" customFormat="1" ht="12.75" x14ac:dyDescent="0.2">
      <c r="C148" s="45"/>
      <c r="D148" s="71"/>
      <c r="E148" s="47"/>
      <c r="F148" s="48"/>
      <c r="G148" s="49"/>
      <c r="I148" s="64"/>
      <c r="J148" s="65"/>
      <c r="K148" s="73"/>
      <c r="L148" s="65"/>
    </row>
    <row r="149" spans="3:13" s="16" customFormat="1" ht="12.75" x14ac:dyDescent="0.2">
      <c r="C149" s="45"/>
      <c r="D149" s="71"/>
      <c r="E149" s="47"/>
      <c r="F149" s="48"/>
      <c r="G149" s="49"/>
      <c r="I149" s="64"/>
      <c r="J149" s="65"/>
      <c r="K149" s="66"/>
      <c r="L149" s="65"/>
    </row>
    <row r="150" spans="3:13" s="16" customFormat="1" ht="12.75" x14ac:dyDescent="0.2">
      <c r="C150" s="45"/>
      <c r="D150" s="71"/>
      <c r="E150" s="47"/>
      <c r="F150" s="48"/>
      <c r="G150" s="49"/>
      <c r="I150" s="65"/>
      <c r="J150" s="65"/>
      <c r="K150" s="74"/>
      <c r="L150" s="65"/>
    </row>
    <row r="151" spans="3:13" s="16" customFormat="1" ht="12.75" x14ac:dyDescent="0.2">
      <c r="C151" s="45"/>
      <c r="D151" s="71"/>
      <c r="E151" s="47"/>
      <c r="F151" s="48"/>
      <c r="G151" s="49"/>
      <c r="I151" s="75"/>
      <c r="J151" s="75"/>
      <c r="K151" s="75"/>
      <c r="L151" s="75"/>
      <c r="M151" s="27"/>
    </row>
    <row r="152" spans="3:13" s="16" customFormat="1" ht="12.75" x14ac:dyDescent="0.2">
      <c r="C152" s="45"/>
      <c r="D152" s="71"/>
      <c r="E152" s="47"/>
      <c r="F152" s="48"/>
      <c r="G152" s="49"/>
      <c r="I152" s="27"/>
      <c r="J152" s="27"/>
      <c r="K152" s="27"/>
      <c r="L152" s="27"/>
      <c r="M152" s="27"/>
    </row>
    <row r="153" spans="3:13" s="16" customFormat="1" ht="12.75" x14ac:dyDescent="0.2">
      <c r="C153" s="45"/>
      <c r="D153" s="71"/>
      <c r="E153" s="47"/>
      <c r="F153" s="48"/>
      <c r="G153" s="49"/>
      <c r="H153" s="65"/>
      <c r="I153" s="27"/>
      <c r="J153" s="27"/>
      <c r="K153" s="27"/>
      <c r="L153" s="27"/>
      <c r="M153" s="27"/>
    </row>
    <row r="154" spans="3:13" s="16" customFormat="1" ht="12.75" x14ac:dyDescent="0.2">
      <c r="C154" s="45"/>
      <c r="D154" s="71"/>
      <c r="E154" s="47"/>
      <c r="F154" s="48"/>
      <c r="G154" s="49"/>
      <c r="I154" s="75"/>
      <c r="J154" s="27"/>
      <c r="K154" s="27"/>
      <c r="L154" s="27"/>
      <c r="M154" s="27"/>
    </row>
    <row r="155" spans="3:13" s="16" customFormat="1" ht="12.75" x14ac:dyDescent="0.2">
      <c r="C155" s="45"/>
      <c r="D155" s="71"/>
      <c r="E155" s="47"/>
      <c r="F155" s="48"/>
      <c r="G155" s="49"/>
    </row>
    <row r="156" spans="3:13" s="16" customFormat="1" ht="12.75" x14ac:dyDescent="0.2">
      <c r="C156" s="45"/>
      <c r="D156" s="71"/>
      <c r="E156" s="47"/>
      <c r="F156" s="48"/>
      <c r="G156" s="49"/>
    </row>
    <row r="157" spans="3:13" s="16" customFormat="1" ht="12.75" x14ac:dyDescent="0.2">
      <c r="C157" s="45"/>
      <c r="D157" s="71"/>
      <c r="E157" s="47"/>
      <c r="F157" s="48"/>
      <c r="G157" s="49"/>
    </row>
    <row r="158" spans="3:13" s="16" customFormat="1" ht="12.75" x14ac:dyDescent="0.2">
      <c r="D158" s="31"/>
      <c r="F158" s="18">
        <f>SUM(F15:F157)</f>
        <v>0</v>
      </c>
    </row>
    <row r="159" spans="3:13" s="16" customFormat="1" ht="12.75" x14ac:dyDescent="0.2">
      <c r="D159" s="31"/>
      <c r="F159" s="18"/>
    </row>
    <row r="160" spans="3:13" s="16" customFormat="1" ht="12.75" x14ac:dyDescent="0.2">
      <c r="C160" s="65"/>
      <c r="D160" s="74"/>
      <c r="E160" s="65"/>
      <c r="F160" s="76"/>
      <c r="G160" s="65"/>
      <c r="H160" s="65"/>
    </row>
    <row r="161" spans="1:8" s="16" customFormat="1" ht="12.75" x14ac:dyDescent="0.2">
      <c r="C161" s="65"/>
      <c r="D161" s="73"/>
      <c r="E161" s="65"/>
      <c r="F161" s="76"/>
      <c r="G161" s="65"/>
      <c r="H161" s="65"/>
    </row>
    <row r="162" spans="1:8" s="16" customFormat="1" ht="38.25" x14ac:dyDescent="0.2">
      <c r="A162" s="11"/>
      <c r="B162" s="11"/>
      <c r="C162" s="77" t="s">
        <v>58</v>
      </c>
      <c r="D162" s="78">
        <v>0.2</v>
      </c>
      <c r="E162" s="79">
        <f>D162*'[2]Muestreo '!C22</f>
        <v>0</v>
      </c>
      <c r="F162" s="11"/>
      <c r="G162" s="11"/>
      <c r="H162" s="65"/>
    </row>
    <row r="163" spans="1:8" s="16" customFormat="1" ht="63.75" x14ac:dyDescent="0.2">
      <c r="A163" s="11"/>
      <c r="B163" s="11"/>
      <c r="C163" s="77" t="s">
        <v>59</v>
      </c>
      <c r="D163" s="80" t="e">
        <f>E163/'[2]Muestreo '!C22</f>
        <v>#DIV/0!</v>
      </c>
      <c r="E163" s="79">
        <f>+F165+F166+F167</f>
        <v>0</v>
      </c>
      <c r="F163" s="81"/>
      <c r="G163" s="82"/>
      <c r="H163" s="65"/>
    </row>
    <row r="164" spans="1:8" s="16" customFormat="1" ht="38.25" customHeight="1" x14ac:dyDescent="0.2">
      <c r="A164" s="11"/>
      <c r="B164" s="11"/>
      <c r="C164" s="1660" t="s">
        <v>60</v>
      </c>
      <c r="D164" s="83" t="s">
        <v>61</v>
      </c>
      <c r="E164" s="77" t="s">
        <v>62</v>
      </c>
      <c r="F164" s="83" t="s">
        <v>63</v>
      </c>
      <c r="G164" s="11"/>
      <c r="H164" s="65"/>
    </row>
    <row r="165" spans="1:8" s="16" customFormat="1" ht="38.25" x14ac:dyDescent="0.2">
      <c r="A165" s="11"/>
      <c r="B165" s="11"/>
      <c r="C165" s="1660"/>
      <c r="D165" s="84" t="s">
        <v>64</v>
      </c>
      <c r="E165" s="85">
        <f>+E162*0.1</f>
        <v>0</v>
      </c>
      <c r="F165" s="85">
        <f>SUM(F178:F182)</f>
        <v>0</v>
      </c>
      <c r="G165" s="11"/>
      <c r="H165" s="65"/>
    </row>
    <row r="166" spans="1:8" s="16" customFormat="1" ht="30" customHeight="1" x14ac:dyDescent="0.2">
      <c r="A166" s="11"/>
      <c r="B166" s="11"/>
      <c r="C166" s="1660"/>
      <c r="D166" s="86" t="s">
        <v>65</v>
      </c>
      <c r="E166" s="87">
        <f>+E162*0.9</f>
        <v>0</v>
      </c>
      <c r="F166" s="87">
        <f>SUM(F183:F194)</f>
        <v>0</v>
      </c>
      <c r="G166" s="11"/>
      <c r="H166" s="65"/>
    </row>
    <row r="167" spans="1:8" s="16" customFormat="1" ht="24.75" customHeight="1" x14ac:dyDescent="0.2">
      <c r="C167" s="1660"/>
      <c r="D167" s="1661" t="s">
        <v>66</v>
      </c>
      <c r="E167" s="1661"/>
      <c r="F167" s="88">
        <f>SUM(F195:F201)</f>
        <v>0</v>
      </c>
      <c r="G167" s="89"/>
      <c r="H167" s="90"/>
    </row>
    <row r="168" spans="1:8" s="16" customFormat="1" ht="12.75" x14ac:dyDescent="0.2">
      <c r="C168" s="91"/>
      <c r="D168" s="92"/>
      <c r="E168" s="93"/>
      <c r="F168" s="90"/>
      <c r="G168" s="94"/>
      <c r="H168" s="65"/>
    </row>
    <row r="169" spans="1:8" s="16" customFormat="1" ht="12.75" x14ac:dyDescent="0.2">
      <c r="C169" s="91"/>
      <c r="D169" s="92"/>
      <c r="E169" s="93"/>
      <c r="F169" s="90"/>
      <c r="G169" s="94"/>
      <c r="H169" s="65"/>
    </row>
    <row r="170" spans="1:8" s="16" customFormat="1" ht="12.75" x14ac:dyDescent="0.2">
      <c r="C170" s="65"/>
      <c r="D170" s="65"/>
      <c r="E170" s="95"/>
      <c r="F170" s="90"/>
      <c r="G170" s="94"/>
      <c r="H170" s="65"/>
    </row>
    <row r="171" spans="1:8" s="16" customFormat="1" ht="13.5" thickBot="1" x14ac:dyDescent="0.25">
      <c r="C171" s="65"/>
      <c r="D171" s="96"/>
      <c r="E171" s="65"/>
      <c r="F171" s="76"/>
      <c r="G171" s="65"/>
      <c r="H171" s="65"/>
    </row>
    <row r="172" spans="1:8" s="16" customFormat="1" ht="59.25" customHeight="1" thickBot="1" x14ac:dyDescent="0.25">
      <c r="C172" s="1662" t="s">
        <v>67</v>
      </c>
      <c r="D172" s="1663"/>
      <c r="E172" s="1663"/>
      <c r="F172" s="1664"/>
      <c r="G172" s="65"/>
      <c r="H172" s="65"/>
    </row>
    <row r="173" spans="1:8" s="16" customFormat="1" ht="12.75" x14ac:dyDescent="0.2">
      <c r="C173" s="97"/>
      <c r="D173" s="98"/>
      <c r="E173" s="98"/>
      <c r="F173" s="76"/>
      <c r="G173" s="65"/>
      <c r="H173" s="65"/>
    </row>
    <row r="174" spans="1:8" s="16" customFormat="1" ht="12.75" x14ac:dyDescent="0.2">
      <c r="C174" s="97"/>
      <c r="D174" s="98"/>
      <c r="E174" s="98"/>
      <c r="F174" s="90"/>
      <c r="G174" s="94"/>
      <c r="H174" s="65"/>
    </row>
    <row r="175" spans="1:8" s="16" customFormat="1" ht="12.75" x14ac:dyDescent="0.2"/>
    <row r="176" spans="1:8" s="16" customFormat="1" ht="12.75" x14ac:dyDescent="0.2"/>
    <row r="177" spans="3:7" s="16" customFormat="1" ht="25.5" x14ac:dyDescent="0.2">
      <c r="C177" s="37" t="s">
        <v>53</v>
      </c>
      <c r="D177" s="37" t="s">
        <v>54</v>
      </c>
      <c r="E177" s="37" t="s">
        <v>55</v>
      </c>
      <c r="F177" s="37" t="s">
        <v>56</v>
      </c>
      <c r="G177" s="37" t="s">
        <v>57</v>
      </c>
    </row>
    <row r="178" spans="3:7" s="16" customFormat="1" ht="12.75" x14ac:dyDescent="0.2">
      <c r="C178" s="58"/>
      <c r="D178" s="72"/>
      <c r="E178" s="60"/>
      <c r="F178" s="61"/>
      <c r="G178" s="62"/>
    </row>
    <row r="179" spans="3:7" s="16" customFormat="1" ht="12.75" x14ac:dyDescent="0.2">
      <c r="C179" s="58"/>
      <c r="D179" s="59"/>
      <c r="E179" s="60"/>
      <c r="F179" s="61"/>
      <c r="G179" s="62"/>
    </row>
    <row r="180" spans="3:7" s="16" customFormat="1" ht="12.75" x14ac:dyDescent="0.2">
      <c r="C180" s="58"/>
      <c r="D180" s="59"/>
      <c r="E180" s="60"/>
      <c r="F180" s="61"/>
      <c r="G180" s="62"/>
    </row>
    <row r="181" spans="3:7" s="16" customFormat="1" ht="12.75" x14ac:dyDescent="0.2">
      <c r="C181" s="58"/>
      <c r="D181" s="72"/>
      <c r="E181" s="60"/>
      <c r="F181" s="61"/>
      <c r="G181" s="62"/>
    </row>
    <row r="182" spans="3:7" s="16" customFormat="1" ht="12.75" x14ac:dyDescent="0.2">
      <c r="C182" s="58"/>
      <c r="D182" s="72"/>
      <c r="E182" s="60"/>
      <c r="F182" s="61"/>
      <c r="G182" s="62"/>
    </row>
    <row r="183" spans="3:7" s="16" customFormat="1" ht="12.75" x14ac:dyDescent="0.2">
      <c r="C183" s="40"/>
      <c r="D183" s="41"/>
      <c r="E183" s="42"/>
      <c r="F183" s="43"/>
      <c r="G183" s="44"/>
    </row>
    <row r="184" spans="3:7" s="16" customFormat="1" ht="12.75" x14ac:dyDescent="0.2">
      <c r="C184" s="40"/>
      <c r="D184" s="41"/>
      <c r="E184" s="42"/>
      <c r="F184" s="43"/>
      <c r="G184" s="44"/>
    </row>
    <row r="185" spans="3:7" s="16" customFormat="1" ht="12.75" x14ac:dyDescent="0.2">
      <c r="C185" s="40"/>
      <c r="D185" s="41"/>
      <c r="E185" s="42"/>
      <c r="F185" s="43"/>
      <c r="G185" s="44"/>
    </row>
    <row r="186" spans="3:7" s="16" customFormat="1" ht="12.75" x14ac:dyDescent="0.2">
      <c r="C186" s="40"/>
      <c r="D186" s="57"/>
      <c r="E186" s="42"/>
      <c r="F186" s="43"/>
      <c r="G186" s="44"/>
    </row>
    <row r="187" spans="3:7" s="16" customFormat="1" ht="12.75" x14ac:dyDescent="0.2">
      <c r="C187" s="40"/>
      <c r="D187" s="57"/>
      <c r="E187" s="42"/>
      <c r="F187" s="43"/>
      <c r="G187" s="44"/>
    </row>
    <row r="188" spans="3:7" s="16" customFormat="1" ht="12.75" x14ac:dyDescent="0.2">
      <c r="C188" s="40"/>
      <c r="D188" s="57"/>
      <c r="E188" s="42"/>
      <c r="F188" s="43"/>
      <c r="G188" s="44"/>
    </row>
    <row r="189" spans="3:7" s="16" customFormat="1" ht="12.75" x14ac:dyDescent="0.2">
      <c r="C189" s="40"/>
      <c r="D189" s="41"/>
      <c r="E189" s="42"/>
      <c r="F189" s="43"/>
      <c r="G189" s="44"/>
    </row>
    <row r="190" spans="3:7" s="16" customFormat="1" ht="12.75" x14ac:dyDescent="0.2">
      <c r="C190" s="40"/>
      <c r="D190" s="41"/>
      <c r="E190" s="42"/>
      <c r="F190" s="43"/>
      <c r="G190" s="44"/>
    </row>
    <row r="191" spans="3:7" s="16" customFormat="1" ht="12.75" x14ac:dyDescent="0.2">
      <c r="C191" s="40"/>
      <c r="D191" s="41"/>
      <c r="E191" s="42"/>
      <c r="F191" s="43"/>
      <c r="G191" s="44"/>
    </row>
    <row r="192" spans="3:7" s="16" customFormat="1" ht="12.75" x14ac:dyDescent="0.2">
      <c r="C192" s="40"/>
      <c r="D192" s="57"/>
      <c r="E192" s="42"/>
      <c r="F192" s="43"/>
      <c r="G192" s="44"/>
    </row>
    <row r="193" spans="3:7" s="16" customFormat="1" ht="12.75" x14ac:dyDescent="0.2">
      <c r="C193" s="40"/>
      <c r="D193" s="57"/>
      <c r="E193" s="42"/>
      <c r="F193" s="43"/>
      <c r="G193" s="44"/>
    </row>
    <row r="194" spans="3:7" s="16" customFormat="1" ht="12.75" x14ac:dyDescent="0.2">
      <c r="C194" s="40"/>
      <c r="D194" s="57"/>
      <c r="E194" s="42"/>
      <c r="F194" s="43"/>
      <c r="G194" s="44"/>
    </row>
    <row r="195" spans="3:7" s="16" customFormat="1" ht="12.75" x14ac:dyDescent="0.2">
      <c r="C195" s="50"/>
      <c r="D195" s="51"/>
      <c r="E195" s="52"/>
      <c r="F195" s="53"/>
      <c r="G195" s="54"/>
    </row>
    <row r="196" spans="3:7" s="16" customFormat="1" ht="12.75" x14ac:dyDescent="0.2">
      <c r="C196" s="50"/>
      <c r="D196" s="51"/>
      <c r="E196" s="52"/>
      <c r="F196" s="53"/>
      <c r="G196" s="54"/>
    </row>
    <row r="197" spans="3:7" s="16" customFormat="1" ht="12.75" x14ac:dyDescent="0.2">
      <c r="C197" s="50"/>
      <c r="D197" s="51"/>
      <c r="E197" s="52"/>
      <c r="F197" s="53"/>
      <c r="G197" s="54"/>
    </row>
    <row r="198" spans="3:7" s="16" customFormat="1" ht="12.75" x14ac:dyDescent="0.2">
      <c r="C198" s="50"/>
      <c r="D198" s="51"/>
      <c r="E198" s="52"/>
      <c r="F198" s="53"/>
      <c r="G198" s="54"/>
    </row>
    <row r="199" spans="3:7" s="16" customFormat="1" ht="12.75" x14ac:dyDescent="0.2">
      <c r="C199" s="50"/>
      <c r="D199" s="51"/>
      <c r="E199" s="52"/>
      <c r="F199" s="53"/>
      <c r="G199" s="54"/>
    </row>
    <row r="200" spans="3:7" s="16" customFormat="1" ht="12.75" x14ac:dyDescent="0.2">
      <c r="C200" s="50"/>
      <c r="D200" s="51"/>
      <c r="E200" s="52"/>
      <c r="F200" s="53"/>
      <c r="G200" s="54"/>
    </row>
    <row r="201" spans="3:7" s="16" customFormat="1" ht="13.5" thickBot="1" x14ac:dyDescent="0.25">
      <c r="C201" s="50"/>
      <c r="D201" s="69"/>
      <c r="E201" s="52"/>
      <c r="F201" s="53"/>
      <c r="G201" s="54"/>
    </row>
    <row r="202" spans="3:7" s="16" customFormat="1" ht="13.5" thickBot="1" x14ac:dyDescent="0.25">
      <c r="E202" s="99" t="s">
        <v>68</v>
      </c>
      <c r="F202" s="100">
        <f>SUM(F178:F201)</f>
        <v>0</v>
      </c>
    </row>
    <row r="203" spans="3:7" s="16" customFormat="1" ht="13.5" thickBot="1" x14ac:dyDescent="0.25">
      <c r="E203" s="99" t="s">
        <v>69</v>
      </c>
      <c r="F203" s="100">
        <f>'[2]Muestreo '!C22</f>
        <v>0</v>
      </c>
    </row>
  </sheetData>
  <customSheetViews>
    <customSheetView guid="{9C380C17-03EC-4E5F-8AD9-EACCFB57B8A0}" state="hidden">
      <selection activeCell="J26" sqref="J26"/>
      <pageMargins left="0.7" right="0.7" top="0.75" bottom="0.75" header="0.3" footer="0.3"/>
    </customSheetView>
    <customSheetView guid="{132C0E2A-F187-4159-BF1E-3BD10748237C}" state="hidden">
      <selection activeCell="J26" sqref="J26"/>
      <pageMargins left="0.7" right="0.7" top="0.75" bottom="0.75" header="0.3" footer="0.3"/>
    </customSheetView>
  </customSheetViews>
  <mergeCells count="12">
    <mergeCell ref="A11:C11"/>
    <mergeCell ref="D11:H11"/>
    <mergeCell ref="A7:H7"/>
    <mergeCell ref="A9:C9"/>
    <mergeCell ref="D9:H9"/>
    <mergeCell ref="A10:C10"/>
    <mergeCell ref="D10:H10"/>
    <mergeCell ref="A12:C12"/>
    <mergeCell ref="D12:H12"/>
    <mergeCell ref="C164:C167"/>
    <mergeCell ref="D167:E167"/>
    <mergeCell ref="C172:F172"/>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AH206"/>
  <sheetViews>
    <sheetView topLeftCell="A33" workbookViewId="0">
      <selection activeCell="Y23" sqref="Y23"/>
    </sheetView>
  </sheetViews>
  <sheetFormatPr baseColWidth="10" defaultRowHeight="12.75" x14ac:dyDescent="0.2"/>
  <cols>
    <col min="1" max="1" width="3.85546875" style="390" customWidth="1"/>
    <col min="2" max="2" width="24.85546875" style="390" customWidth="1"/>
    <col min="3" max="3" width="9.5703125" style="390" customWidth="1"/>
    <col min="4" max="4" width="8.140625" style="390" customWidth="1"/>
    <col min="5" max="5" width="8.28515625" style="390" customWidth="1"/>
    <col min="6" max="6" width="9" style="390" customWidth="1"/>
    <col min="7" max="7" width="7.42578125" style="390" customWidth="1"/>
    <col min="8" max="8" width="7" style="390" customWidth="1"/>
    <col min="9" max="9" width="7.28515625" style="390" customWidth="1"/>
    <col min="10" max="10" width="7.7109375" style="390" customWidth="1"/>
    <col min="11" max="11" width="8.7109375" style="390" customWidth="1"/>
    <col min="12" max="12" width="8.140625" style="390" customWidth="1"/>
    <col min="13" max="13" width="10.28515625" style="390" customWidth="1"/>
    <col min="14" max="14" width="7.42578125" style="390" customWidth="1"/>
    <col min="15" max="15" width="7.28515625" style="390" customWidth="1"/>
    <col min="16" max="16" width="8.28515625" style="390" customWidth="1"/>
    <col min="17" max="17" width="7.7109375" style="390" customWidth="1"/>
    <col min="18" max="18" width="7.140625" style="390" customWidth="1"/>
    <col min="19" max="19" width="8.28515625" style="390" customWidth="1"/>
    <col min="20" max="20" width="7" style="390" customWidth="1"/>
    <col min="21" max="21" width="9.42578125" style="390" customWidth="1"/>
    <col min="22" max="22" width="6.7109375" style="390" customWidth="1"/>
    <col min="23" max="23" width="8.5703125" style="390" customWidth="1"/>
    <col min="24" max="24" width="7.140625" style="390" customWidth="1"/>
    <col min="25" max="25" width="10.140625" style="390" customWidth="1"/>
    <col min="26" max="26" width="10.85546875" style="429" customWidth="1"/>
    <col min="27" max="27" width="6.140625" style="390" customWidth="1"/>
    <col min="28" max="28" width="5.28515625" style="390" customWidth="1"/>
    <col min="29" max="29" width="5.140625" style="390" customWidth="1"/>
    <col min="30" max="30" width="5" style="390" customWidth="1"/>
    <col min="31" max="31" width="0.42578125" style="390" customWidth="1"/>
    <col min="32" max="32" width="2.28515625" style="390" customWidth="1"/>
    <col min="33" max="33" width="8.5703125" style="390" customWidth="1"/>
    <col min="34" max="34" width="4.28515625" style="390" customWidth="1"/>
    <col min="35" max="256" width="11.42578125" style="390"/>
    <col min="257" max="257" width="3.85546875" style="390" customWidth="1"/>
    <col min="258" max="258" width="24.85546875" style="390" customWidth="1"/>
    <col min="259" max="259" width="9.5703125" style="390" customWidth="1"/>
    <col min="260" max="260" width="8.140625" style="390" customWidth="1"/>
    <col min="261" max="261" width="8.28515625" style="390" customWidth="1"/>
    <col min="262" max="262" width="9" style="390" customWidth="1"/>
    <col min="263" max="263" width="7.42578125" style="390" customWidth="1"/>
    <col min="264" max="264" width="7" style="390" customWidth="1"/>
    <col min="265" max="265" width="7.28515625" style="390" customWidth="1"/>
    <col min="266" max="266" width="7.7109375" style="390" customWidth="1"/>
    <col min="267" max="267" width="8.7109375" style="390" customWidth="1"/>
    <col min="268" max="268" width="8.140625" style="390" customWidth="1"/>
    <col min="269" max="269" width="10.28515625" style="390" customWidth="1"/>
    <col min="270" max="270" width="7.42578125" style="390" customWidth="1"/>
    <col min="271" max="271" width="7.28515625" style="390" customWidth="1"/>
    <col min="272" max="272" width="8.28515625" style="390" customWidth="1"/>
    <col min="273" max="273" width="7.7109375" style="390" customWidth="1"/>
    <col min="274" max="274" width="7.140625" style="390" customWidth="1"/>
    <col min="275" max="275" width="8.28515625" style="390" customWidth="1"/>
    <col min="276" max="276" width="7" style="390" customWidth="1"/>
    <col min="277" max="277" width="9.42578125" style="390" customWidth="1"/>
    <col min="278" max="278" width="6.7109375" style="390" customWidth="1"/>
    <col min="279" max="279" width="8.5703125" style="390" customWidth="1"/>
    <col min="280" max="280" width="7.140625" style="390" customWidth="1"/>
    <col min="281" max="281" width="10.140625" style="390" customWidth="1"/>
    <col min="282" max="282" width="10.85546875" style="390" customWidth="1"/>
    <col min="283" max="283" width="6.140625" style="390" customWidth="1"/>
    <col min="284" max="284" width="5.28515625" style="390" customWidth="1"/>
    <col min="285" max="285" width="5.140625" style="390" customWidth="1"/>
    <col min="286" max="286" width="5" style="390" customWidth="1"/>
    <col min="287" max="287" width="0.42578125" style="390" customWidth="1"/>
    <col min="288" max="288" width="2.28515625" style="390" customWidth="1"/>
    <col min="289" max="289" width="8.5703125" style="390" customWidth="1"/>
    <col min="290" max="290" width="4.28515625" style="390" customWidth="1"/>
    <col min="291" max="512" width="11.42578125" style="390"/>
    <col min="513" max="513" width="3.85546875" style="390" customWidth="1"/>
    <col min="514" max="514" width="24.85546875" style="390" customWidth="1"/>
    <col min="515" max="515" width="9.5703125" style="390" customWidth="1"/>
    <col min="516" max="516" width="8.140625" style="390" customWidth="1"/>
    <col min="517" max="517" width="8.28515625" style="390" customWidth="1"/>
    <col min="518" max="518" width="9" style="390" customWidth="1"/>
    <col min="519" max="519" width="7.42578125" style="390" customWidth="1"/>
    <col min="520" max="520" width="7" style="390" customWidth="1"/>
    <col min="521" max="521" width="7.28515625" style="390" customWidth="1"/>
    <col min="522" max="522" width="7.7109375" style="390" customWidth="1"/>
    <col min="523" max="523" width="8.7109375" style="390" customWidth="1"/>
    <col min="524" max="524" width="8.140625" style="390" customWidth="1"/>
    <col min="525" max="525" width="10.28515625" style="390" customWidth="1"/>
    <col min="526" max="526" width="7.42578125" style="390" customWidth="1"/>
    <col min="527" max="527" width="7.28515625" style="390" customWidth="1"/>
    <col min="528" max="528" width="8.28515625" style="390" customWidth="1"/>
    <col min="529" max="529" width="7.7109375" style="390" customWidth="1"/>
    <col min="530" max="530" width="7.140625" style="390" customWidth="1"/>
    <col min="531" max="531" width="8.28515625" style="390" customWidth="1"/>
    <col min="532" max="532" width="7" style="390" customWidth="1"/>
    <col min="533" max="533" width="9.42578125" style="390" customWidth="1"/>
    <col min="534" max="534" width="6.7109375" style="390" customWidth="1"/>
    <col min="535" max="535" width="8.5703125" style="390" customWidth="1"/>
    <col min="536" max="536" width="7.140625" style="390" customWidth="1"/>
    <col min="537" max="537" width="10.140625" style="390" customWidth="1"/>
    <col min="538" max="538" width="10.85546875" style="390" customWidth="1"/>
    <col min="539" max="539" width="6.140625" style="390" customWidth="1"/>
    <col min="540" max="540" width="5.28515625" style="390" customWidth="1"/>
    <col min="541" max="541" width="5.140625" style="390" customWidth="1"/>
    <col min="542" max="542" width="5" style="390" customWidth="1"/>
    <col min="543" max="543" width="0.42578125" style="390" customWidth="1"/>
    <col min="544" max="544" width="2.28515625" style="390" customWidth="1"/>
    <col min="545" max="545" width="8.5703125" style="390" customWidth="1"/>
    <col min="546" max="546" width="4.28515625" style="390" customWidth="1"/>
    <col min="547" max="768" width="11.42578125" style="390"/>
    <col min="769" max="769" width="3.85546875" style="390" customWidth="1"/>
    <col min="770" max="770" width="24.85546875" style="390" customWidth="1"/>
    <col min="771" max="771" width="9.5703125" style="390" customWidth="1"/>
    <col min="772" max="772" width="8.140625" style="390" customWidth="1"/>
    <col min="773" max="773" width="8.28515625" style="390" customWidth="1"/>
    <col min="774" max="774" width="9" style="390" customWidth="1"/>
    <col min="775" max="775" width="7.42578125" style="390" customWidth="1"/>
    <col min="776" max="776" width="7" style="390" customWidth="1"/>
    <col min="777" max="777" width="7.28515625" style="390" customWidth="1"/>
    <col min="778" max="778" width="7.7109375" style="390" customWidth="1"/>
    <col min="779" max="779" width="8.7109375" style="390" customWidth="1"/>
    <col min="780" max="780" width="8.140625" style="390" customWidth="1"/>
    <col min="781" max="781" width="10.28515625" style="390" customWidth="1"/>
    <col min="782" max="782" width="7.42578125" style="390" customWidth="1"/>
    <col min="783" max="783" width="7.28515625" style="390" customWidth="1"/>
    <col min="784" max="784" width="8.28515625" style="390" customWidth="1"/>
    <col min="785" max="785" width="7.7109375" style="390" customWidth="1"/>
    <col min="786" max="786" width="7.140625" style="390" customWidth="1"/>
    <col min="787" max="787" width="8.28515625" style="390" customWidth="1"/>
    <col min="788" max="788" width="7" style="390" customWidth="1"/>
    <col min="789" max="789" width="9.42578125" style="390" customWidth="1"/>
    <col min="790" max="790" width="6.7109375" style="390" customWidth="1"/>
    <col min="791" max="791" width="8.5703125" style="390" customWidth="1"/>
    <col min="792" max="792" width="7.140625" style="390" customWidth="1"/>
    <col min="793" max="793" width="10.140625" style="390" customWidth="1"/>
    <col min="794" max="794" width="10.85546875" style="390" customWidth="1"/>
    <col min="795" max="795" width="6.140625" style="390" customWidth="1"/>
    <col min="796" max="796" width="5.28515625" style="390" customWidth="1"/>
    <col min="797" max="797" width="5.140625" style="390" customWidth="1"/>
    <col min="798" max="798" width="5" style="390" customWidth="1"/>
    <col min="799" max="799" width="0.42578125" style="390" customWidth="1"/>
    <col min="800" max="800" width="2.28515625" style="390" customWidth="1"/>
    <col min="801" max="801" width="8.5703125" style="390" customWidth="1"/>
    <col min="802" max="802" width="4.28515625" style="390" customWidth="1"/>
    <col min="803" max="1024" width="11.42578125" style="390"/>
    <col min="1025" max="1025" width="3.85546875" style="390" customWidth="1"/>
    <col min="1026" max="1026" width="24.85546875" style="390" customWidth="1"/>
    <col min="1027" max="1027" width="9.5703125" style="390" customWidth="1"/>
    <col min="1028" max="1028" width="8.140625" style="390" customWidth="1"/>
    <col min="1029" max="1029" width="8.28515625" style="390" customWidth="1"/>
    <col min="1030" max="1030" width="9" style="390" customWidth="1"/>
    <col min="1031" max="1031" width="7.42578125" style="390" customWidth="1"/>
    <col min="1032" max="1032" width="7" style="390" customWidth="1"/>
    <col min="1033" max="1033" width="7.28515625" style="390" customWidth="1"/>
    <col min="1034" max="1034" width="7.7109375" style="390" customWidth="1"/>
    <col min="1035" max="1035" width="8.7109375" style="390" customWidth="1"/>
    <col min="1036" max="1036" width="8.140625" style="390" customWidth="1"/>
    <col min="1037" max="1037" width="10.28515625" style="390" customWidth="1"/>
    <col min="1038" max="1038" width="7.42578125" style="390" customWidth="1"/>
    <col min="1039" max="1039" width="7.28515625" style="390" customWidth="1"/>
    <col min="1040" max="1040" width="8.28515625" style="390" customWidth="1"/>
    <col min="1041" max="1041" width="7.7109375" style="390" customWidth="1"/>
    <col min="1042" max="1042" width="7.140625" style="390" customWidth="1"/>
    <col min="1043" max="1043" width="8.28515625" style="390" customWidth="1"/>
    <col min="1044" max="1044" width="7" style="390" customWidth="1"/>
    <col min="1045" max="1045" width="9.42578125" style="390" customWidth="1"/>
    <col min="1046" max="1046" width="6.7109375" style="390" customWidth="1"/>
    <col min="1047" max="1047" width="8.5703125" style="390" customWidth="1"/>
    <col min="1048" max="1048" width="7.140625" style="390" customWidth="1"/>
    <col min="1049" max="1049" width="10.140625" style="390" customWidth="1"/>
    <col min="1050" max="1050" width="10.85546875" style="390" customWidth="1"/>
    <col min="1051" max="1051" width="6.140625" style="390" customWidth="1"/>
    <col min="1052" max="1052" width="5.28515625" style="390" customWidth="1"/>
    <col min="1053" max="1053" width="5.140625" style="390" customWidth="1"/>
    <col min="1054" max="1054" width="5" style="390" customWidth="1"/>
    <col min="1055" max="1055" width="0.42578125" style="390" customWidth="1"/>
    <col min="1056" max="1056" width="2.28515625" style="390" customWidth="1"/>
    <col min="1057" max="1057" width="8.5703125" style="390" customWidth="1"/>
    <col min="1058" max="1058" width="4.28515625" style="390" customWidth="1"/>
    <col min="1059" max="1280" width="11.42578125" style="390"/>
    <col min="1281" max="1281" width="3.85546875" style="390" customWidth="1"/>
    <col min="1282" max="1282" width="24.85546875" style="390" customWidth="1"/>
    <col min="1283" max="1283" width="9.5703125" style="390" customWidth="1"/>
    <col min="1284" max="1284" width="8.140625" style="390" customWidth="1"/>
    <col min="1285" max="1285" width="8.28515625" style="390" customWidth="1"/>
    <col min="1286" max="1286" width="9" style="390" customWidth="1"/>
    <col min="1287" max="1287" width="7.42578125" style="390" customWidth="1"/>
    <col min="1288" max="1288" width="7" style="390" customWidth="1"/>
    <col min="1289" max="1289" width="7.28515625" style="390" customWidth="1"/>
    <col min="1290" max="1290" width="7.7109375" style="390" customWidth="1"/>
    <col min="1291" max="1291" width="8.7109375" style="390" customWidth="1"/>
    <col min="1292" max="1292" width="8.140625" style="390" customWidth="1"/>
    <col min="1293" max="1293" width="10.28515625" style="390" customWidth="1"/>
    <col min="1294" max="1294" width="7.42578125" style="390" customWidth="1"/>
    <col min="1295" max="1295" width="7.28515625" style="390" customWidth="1"/>
    <col min="1296" max="1296" width="8.28515625" style="390" customWidth="1"/>
    <col min="1297" max="1297" width="7.7109375" style="390" customWidth="1"/>
    <col min="1298" max="1298" width="7.140625" style="390" customWidth="1"/>
    <col min="1299" max="1299" width="8.28515625" style="390" customWidth="1"/>
    <col min="1300" max="1300" width="7" style="390" customWidth="1"/>
    <col min="1301" max="1301" width="9.42578125" style="390" customWidth="1"/>
    <col min="1302" max="1302" width="6.7109375" style="390" customWidth="1"/>
    <col min="1303" max="1303" width="8.5703125" style="390" customWidth="1"/>
    <col min="1304" max="1304" width="7.140625" style="390" customWidth="1"/>
    <col min="1305" max="1305" width="10.140625" style="390" customWidth="1"/>
    <col min="1306" max="1306" width="10.85546875" style="390" customWidth="1"/>
    <col min="1307" max="1307" width="6.140625" style="390" customWidth="1"/>
    <col min="1308" max="1308" width="5.28515625" style="390" customWidth="1"/>
    <col min="1309" max="1309" width="5.140625" style="390" customWidth="1"/>
    <col min="1310" max="1310" width="5" style="390" customWidth="1"/>
    <col min="1311" max="1311" width="0.42578125" style="390" customWidth="1"/>
    <col min="1312" max="1312" width="2.28515625" style="390" customWidth="1"/>
    <col min="1313" max="1313" width="8.5703125" style="390" customWidth="1"/>
    <col min="1314" max="1314" width="4.28515625" style="390" customWidth="1"/>
    <col min="1315" max="1536" width="11.42578125" style="390"/>
    <col min="1537" max="1537" width="3.85546875" style="390" customWidth="1"/>
    <col min="1538" max="1538" width="24.85546875" style="390" customWidth="1"/>
    <col min="1539" max="1539" width="9.5703125" style="390" customWidth="1"/>
    <col min="1540" max="1540" width="8.140625" style="390" customWidth="1"/>
    <col min="1541" max="1541" width="8.28515625" style="390" customWidth="1"/>
    <col min="1542" max="1542" width="9" style="390" customWidth="1"/>
    <col min="1543" max="1543" width="7.42578125" style="390" customWidth="1"/>
    <col min="1544" max="1544" width="7" style="390" customWidth="1"/>
    <col min="1545" max="1545" width="7.28515625" style="390" customWidth="1"/>
    <col min="1546" max="1546" width="7.7109375" style="390" customWidth="1"/>
    <col min="1547" max="1547" width="8.7109375" style="390" customWidth="1"/>
    <col min="1548" max="1548" width="8.140625" style="390" customWidth="1"/>
    <col min="1549" max="1549" width="10.28515625" style="390" customWidth="1"/>
    <col min="1550" max="1550" width="7.42578125" style="390" customWidth="1"/>
    <col min="1551" max="1551" width="7.28515625" style="390" customWidth="1"/>
    <col min="1552" max="1552" width="8.28515625" style="390" customWidth="1"/>
    <col min="1553" max="1553" width="7.7109375" style="390" customWidth="1"/>
    <col min="1554" max="1554" width="7.140625" style="390" customWidth="1"/>
    <col min="1555" max="1555" width="8.28515625" style="390" customWidth="1"/>
    <col min="1556" max="1556" width="7" style="390" customWidth="1"/>
    <col min="1557" max="1557" width="9.42578125" style="390" customWidth="1"/>
    <col min="1558" max="1558" width="6.7109375" style="390" customWidth="1"/>
    <col min="1559" max="1559" width="8.5703125" style="390" customWidth="1"/>
    <col min="1560" max="1560" width="7.140625" style="390" customWidth="1"/>
    <col min="1561" max="1561" width="10.140625" style="390" customWidth="1"/>
    <col min="1562" max="1562" width="10.85546875" style="390" customWidth="1"/>
    <col min="1563" max="1563" width="6.140625" style="390" customWidth="1"/>
    <col min="1564" max="1564" width="5.28515625" style="390" customWidth="1"/>
    <col min="1565" max="1565" width="5.140625" style="390" customWidth="1"/>
    <col min="1566" max="1566" width="5" style="390" customWidth="1"/>
    <col min="1567" max="1567" width="0.42578125" style="390" customWidth="1"/>
    <col min="1568" max="1568" width="2.28515625" style="390" customWidth="1"/>
    <col min="1569" max="1569" width="8.5703125" style="390" customWidth="1"/>
    <col min="1570" max="1570" width="4.28515625" style="390" customWidth="1"/>
    <col min="1571" max="1792" width="11.42578125" style="390"/>
    <col min="1793" max="1793" width="3.85546875" style="390" customWidth="1"/>
    <col min="1794" max="1794" width="24.85546875" style="390" customWidth="1"/>
    <col min="1795" max="1795" width="9.5703125" style="390" customWidth="1"/>
    <col min="1796" max="1796" width="8.140625" style="390" customWidth="1"/>
    <col min="1797" max="1797" width="8.28515625" style="390" customWidth="1"/>
    <col min="1798" max="1798" width="9" style="390" customWidth="1"/>
    <col min="1799" max="1799" width="7.42578125" style="390" customWidth="1"/>
    <col min="1800" max="1800" width="7" style="390" customWidth="1"/>
    <col min="1801" max="1801" width="7.28515625" style="390" customWidth="1"/>
    <col min="1802" max="1802" width="7.7109375" style="390" customWidth="1"/>
    <col min="1803" max="1803" width="8.7109375" style="390" customWidth="1"/>
    <col min="1804" max="1804" width="8.140625" style="390" customWidth="1"/>
    <col min="1805" max="1805" width="10.28515625" style="390" customWidth="1"/>
    <col min="1806" max="1806" width="7.42578125" style="390" customWidth="1"/>
    <col min="1807" max="1807" width="7.28515625" style="390" customWidth="1"/>
    <col min="1808" max="1808" width="8.28515625" style="390" customWidth="1"/>
    <col min="1809" max="1809" width="7.7109375" style="390" customWidth="1"/>
    <col min="1810" max="1810" width="7.140625" style="390" customWidth="1"/>
    <col min="1811" max="1811" width="8.28515625" style="390" customWidth="1"/>
    <col min="1812" max="1812" width="7" style="390" customWidth="1"/>
    <col min="1813" max="1813" width="9.42578125" style="390" customWidth="1"/>
    <col min="1814" max="1814" width="6.7109375" style="390" customWidth="1"/>
    <col min="1815" max="1815" width="8.5703125" style="390" customWidth="1"/>
    <col min="1816" max="1816" width="7.140625" style="390" customWidth="1"/>
    <col min="1817" max="1817" width="10.140625" style="390" customWidth="1"/>
    <col min="1818" max="1818" width="10.85546875" style="390" customWidth="1"/>
    <col min="1819" max="1819" width="6.140625" style="390" customWidth="1"/>
    <col min="1820" max="1820" width="5.28515625" style="390" customWidth="1"/>
    <col min="1821" max="1821" width="5.140625" style="390" customWidth="1"/>
    <col min="1822" max="1822" width="5" style="390" customWidth="1"/>
    <col min="1823" max="1823" width="0.42578125" style="390" customWidth="1"/>
    <col min="1824" max="1824" width="2.28515625" style="390" customWidth="1"/>
    <col min="1825" max="1825" width="8.5703125" style="390" customWidth="1"/>
    <col min="1826" max="1826" width="4.28515625" style="390" customWidth="1"/>
    <col min="1827" max="2048" width="11.42578125" style="390"/>
    <col min="2049" max="2049" width="3.85546875" style="390" customWidth="1"/>
    <col min="2050" max="2050" width="24.85546875" style="390" customWidth="1"/>
    <col min="2051" max="2051" width="9.5703125" style="390" customWidth="1"/>
    <col min="2052" max="2052" width="8.140625" style="390" customWidth="1"/>
    <col min="2053" max="2053" width="8.28515625" style="390" customWidth="1"/>
    <col min="2054" max="2054" width="9" style="390" customWidth="1"/>
    <col min="2055" max="2055" width="7.42578125" style="390" customWidth="1"/>
    <col min="2056" max="2056" width="7" style="390" customWidth="1"/>
    <col min="2057" max="2057" width="7.28515625" style="390" customWidth="1"/>
    <col min="2058" max="2058" width="7.7109375" style="390" customWidth="1"/>
    <col min="2059" max="2059" width="8.7109375" style="390" customWidth="1"/>
    <col min="2060" max="2060" width="8.140625" style="390" customWidth="1"/>
    <col min="2061" max="2061" width="10.28515625" style="390" customWidth="1"/>
    <col min="2062" max="2062" width="7.42578125" style="390" customWidth="1"/>
    <col min="2063" max="2063" width="7.28515625" style="390" customWidth="1"/>
    <col min="2064" max="2064" width="8.28515625" style="390" customWidth="1"/>
    <col min="2065" max="2065" width="7.7109375" style="390" customWidth="1"/>
    <col min="2066" max="2066" width="7.140625" style="390" customWidth="1"/>
    <col min="2067" max="2067" width="8.28515625" style="390" customWidth="1"/>
    <col min="2068" max="2068" width="7" style="390" customWidth="1"/>
    <col min="2069" max="2069" width="9.42578125" style="390" customWidth="1"/>
    <col min="2070" max="2070" width="6.7109375" style="390" customWidth="1"/>
    <col min="2071" max="2071" width="8.5703125" style="390" customWidth="1"/>
    <col min="2072" max="2072" width="7.140625" style="390" customWidth="1"/>
    <col min="2073" max="2073" width="10.140625" style="390" customWidth="1"/>
    <col min="2074" max="2074" width="10.85546875" style="390" customWidth="1"/>
    <col min="2075" max="2075" width="6.140625" style="390" customWidth="1"/>
    <col min="2076" max="2076" width="5.28515625" style="390" customWidth="1"/>
    <col min="2077" max="2077" width="5.140625" style="390" customWidth="1"/>
    <col min="2078" max="2078" width="5" style="390" customWidth="1"/>
    <col min="2079" max="2079" width="0.42578125" style="390" customWidth="1"/>
    <col min="2080" max="2080" width="2.28515625" style="390" customWidth="1"/>
    <col min="2081" max="2081" width="8.5703125" style="390" customWidth="1"/>
    <col min="2082" max="2082" width="4.28515625" style="390" customWidth="1"/>
    <col min="2083" max="2304" width="11.42578125" style="390"/>
    <col min="2305" max="2305" width="3.85546875" style="390" customWidth="1"/>
    <col min="2306" max="2306" width="24.85546875" style="390" customWidth="1"/>
    <col min="2307" max="2307" width="9.5703125" style="390" customWidth="1"/>
    <col min="2308" max="2308" width="8.140625" style="390" customWidth="1"/>
    <col min="2309" max="2309" width="8.28515625" style="390" customWidth="1"/>
    <col min="2310" max="2310" width="9" style="390" customWidth="1"/>
    <col min="2311" max="2311" width="7.42578125" style="390" customWidth="1"/>
    <col min="2312" max="2312" width="7" style="390" customWidth="1"/>
    <col min="2313" max="2313" width="7.28515625" style="390" customWidth="1"/>
    <col min="2314" max="2314" width="7.7109375" style="390" customWidth="1"/>
    <col min="2315" max="2315" width="8.7109375" style="390" customWidth="1"/>
    <col min="2316" max="2316" width="8.140625" style="390" customWidth="1"/>
    <col min="2317" max="2317" width="10.28515625" style="390" customWidth="1"/>
    <col min="2318" max="2318" width="7.42578125" style="390" customWidth="1"/>
    <col min="2319" max="2319" width="7.28515625" style="390" customWidth="1"/>
    <col min="2320" max="2320" width="8.28515625" style="390" customWidth="1"/>
    <col min="2321" max="2321" width="7.7109375" style="390" customWidth="1"/>
    <col min="2322" max="2322" width="7.140625" style="390" customWidth="1"/>
    <col min="2323" max="2323" width="8.28515625" style="390" customWidth="1"/>
    <col min="2324" max="2324" width="7" style="390" customWidth="1"/>
    <col min="2325" max="2325" width="9.42578125" style="390" customWidth="1"/>
    <col min="2326" max="2326" width="6.7109375" style="390" customWidth="1"/>
    <col min="2327" max="2327" width="8.5703125" style="390" customWidth="1"/>
    <col min="2328" max="2328" width="7.140625" style="390" customWidth="1"/>
    <col min="2329" max="2329" width="10.140625" style="390" customWidth="1"/>
    <col min="2330" max="2330" width="10.85546875" style="390" customWidth="1"/>
    <col min="2331" max="2331" width="6.140625" style="390" customWidth="1"/>
    <col min="2332" max="2332" width="5.28515625" style="390" customWidth="1"/>
    <col min="2333" max="2333" width="5.140625" style="390" customWidth="1"/>
    <col min="2334" max="2334" width="5" style="390" customWidth="1"/>
    <col min="2335" max="2335" width="0.42578125" style="390" customWidth="1"/>
    <col min="2336" max="2336" width="2.28515625" style="390" customWidth="1"/>
    <col min="2337" max="2337" width="8.5703125" style="390" customWidth="1"/>
    <col min="2338" max="2338" width="4.28515625" style="390" customWidth="1"/>
    <col min="2339" max="2560" width="11.42578125" style="390"/>
    <col min="2561" max="2561" width="3.85546875" style="390" customWidth="1"/>
    <col min="2562" max="2562" width="24.85546875" style="390" customWidth="1"/>
    <col min="2563" max="2563" width="9.5703125" style="390" customWidth="1"/>
    <col min="2564" max="2564" width="8.140625" style="390" customWidth="1"/>
    <col min="2565" max="2565" width="8.28515625" style="390" customWidth="1"/>
    <col min="2566" max="2566" width="9" style="390" customWidth="1"/>
    <col min="2567" max="2567" width="7.42578125" style="390" customWidth="1"/>
    <col min="2568" max="2568" width="7" style="390" customWidth="1"/>
    <col min="2569" max="2569" width="7.28515625" style="390" customWidth="1"/>
    <col min="2570" max="2570" width="7.7109375" style="390" customWidth="1"/>
    <col min="2571" max="2571" width="8.7109375" style="390" customWidth="1"/>
    <col min="2572" max="2572" width="8.140625" style="390" customWidth="1"/>
    <col min="2573" max="2573" width="10.28515625" style="390" customWidth="1"/>
    <col min="2574" max="2574" width="7.42578125" style="390" customWidth="1"/>
    <col min="2575" max="2575" width="7.28515625" style="390" customWidth="1"/>
    <col min="2576" max="2576" width="8.28515625" style="390" customWidth="1"/>
    <col min="2577" max="2577" width="7.7109375" style="390" customWidth="1"/>
    <col min="2578" max="2578" width="7.140625" style="390" customWidth="1"/>
    <col min="2579" max="2579" width="8.28515625" style="390" customWidth="1"/>
    <col min="2580" max="2580" width="7" style="390" customWidth="1"/>
    <col min="2581" max="2581" width="9.42578125" style="390" customWidth="1"/>
    <col min="2582" max="2582" width="6.7109375" style="390" customWidth="1"/>
    <col min="2583" max="2583" width="8.5703125" style="390" customWidth="1"/>
    <col min="2584" max="2584" width="7.140625" style="390" customWidth="1"/>
    <col min="2585" max="2585" width="10.140625" style="390" customWidth="1"/>
    <col min="2586" max="2586" width="10.85546875" style="390" customWidth="1"/>
    <col min="2587" max="2587" width="6.140625" style="390" customWidth="1"/>
    <col min="2588" max="2588" width="5.28515625" style="390" customWidth="1"/>
    <col min="2589" max="2589" width="5.140625" style="390" customWidth="1"/>
    <col min="2590" max="2590" width="5" style="390" customWidth="1"/>
    <col min="2591" max="2591" width="0.42578125" style="390" customWidth="1"/>
    <col min="2592" max="2592" width="2.28515625" style="390" customWidth="1"/>
    <col min="2593" max="2593" width="8.5703125" style="390" customWidth="1"/>
    <col min="2594" max="2594" width="4.28515625" style="390" customWidth="1"/>
    <col min="2595" max="2816" width="11.42578125" style="390"/>
    <col min="2817" max="2817" width="3.85546875" style="390" customWidth="1"/>
    <col min="2818" max="2818" width="24.85546875" style="390" customWidth="1"/>
    <col min="2819" max="2819" width="9.5703125" style="390" customWidth="1"/>
    <col min="2820" max="2820" width="8.140625" style="390" customWidth="1"/>
    <col min="2821" max="2821" width="8.28515625" style="390" customWidth="1"/>
    <col min="2822" max="2822" width="9" style="390" customWidth="1"/>
    <col min="2823" max="2823" width="7.42578125" style="390" customWidth="1"/>
    <col min="2824" max="2824" width="7" style="390" customWidth="1"/>
    <col min="2825" max="2825" width="7.28515625" style="390" customWidth="1"/>
    <col min="2826" max="2826" width="7.7109375" style="390" customWidth="1"/>
    <col min="2827" max="2827" width="8.7109375" style="390" customWidth="1"/>
    <col min="2828" max="2828" width="8.140625" style="390" customWidth="1"/>
    <col min="2829" max="2829" width="10.28515625" style="390" customWidth="1"/>
    <col min="2830" max="2830" width="7.42578125" style="390" customWidth="1"/>
    <col min="2831" max="2831" width="7.28515625" style="390" customWidth="1"/>
    <col min="2832" max="2832" width="8.28515625" style="390" customWidth="1"/>
    <col min="2833" max="2833" width="7.7109375" style="390" customWidth="1"/>
    <col min="2834" max="2834" width="7.140625" style="390" customWidth="1"/>
    <col min="2835" max="2835" width="8.28515625" style="390" customWidth="1"/>
    <col min="2836" max="2836" width="7" style="390" customWidth="1"/>
    <col min="2837" max="2837" width="9.42578125" style="390" customWidth="1"/>
    <col min="2838" max="2838" width="6.7109375" style="390" customWidth="1"/>
    <col min="2839" max="2839" width="8.5703125" style="390" customWidth="1"/>
    <col min="2840" max="2840" width="7.140625" style="390" customWidth="1"/>
    <col min="2841" max="2841" width="10.140625" style="390" customWidth="1"/>
    <col min="2842" max="2842" width="10.85546875" style="390" customWidth="1"/>
    <col min="2843" max="2843" width="6.140625" style="390" customWidth="1"/>
    <col min="2844" max="2844" width="5.28515625" style="390" customWidth="1"/>
    <col min="2845" max="2845" width="5.140625" style="390" customWidth="1"/>
    <col min="2846" max="2846" width="5" style="390" customWidth="1"/>
    <col min="2847" max="2847" width="0.42578125" style="390" customWidth="1"/>
    <col min="2848" max="2848" width="2.28515625" style="390" customWidth="1"/>
    <col min="2849" max="2849" width="8.5703125" style="390" customWidth="1"/>
    <col min="2850" max="2850" width="4.28515625" style="390" customWidth="1"/>
    <col min="2851" max="3072" width="11.42578125" style="390"/>
    <col min="3073" max="3073" width="3.85546875" style="390" customWidth="1"/>
    <col min="3074" max="3074" width="24.85546875" style="390" customWidth="1"/>
    <col min="3075" max="3075" width="9.5703125" style="390" customWidth="1"/>
    <col min="3076" max="3076" width="8.140625" style="390" customWidth="1"/>
    <col min="3077" max="3077" width="8.28515625" style="390" customWidth="1"/>
    <col min="3078" max="3078" width="9" style="390" customWidth="1"/>
    <col min="3079" max="3079" width="7.42578125" style="390" customWidth="1"/>
    <col min="3080" max="3080" width="7" style="390" customWidth="1"/>
    <col min="3081" max="3081" width="7.28515625" style="390" customWidth="1"/>
    <col min="3082" max="3082" width="7.7109375" style="390" customWidth="1"/>
    <col min="3083" max="3083" width="8.7109375" style="390" customWidth="1"/>
    <col min="3084" max="3084" width="8.140625" style="390" customWidth="1"/>
    <col min="3085" max="3085" width="10.28515625" style="390" customWidth="1"/>
    <col min="3086" max="3086" width="7.42578125" style="390" customWidth="1"/>
    <col min="3087" max="3087" width="7.28515625" style="390" customWidth="1"/>
    <col min="3088" max="3088" width="8.28515625" style="390" customWidth="1"/>
    <col min="3089" max="3089" width="7.7109375" style="390" customWidth="1"/>
    <col min="3090" max="3090" width="7.140625" style="390" customWidth="1"/>
    <col min="3091" max="3091" width="8.28515625" style="390" customWidth="1"/>
    <col min="3092" max="3092" width="7" style="390" customWidth="1"/>
    <col min="3093" max="3093" width="9.42578125" style="390" customWidth="1"/>
    <col min="3094" max="3094" width="6.7109375" style="390" customWidth="1"/>
    <col min="3095" max="3095" width="8.5703125" style="390" customWidth="1"/>
    <col min="3096" max="3096" width="7.140625" style="390" customWidth="1"/>
    <col min="3097" max="3097" width="10.140625" style="390" customWidth="1"/>
    <col min="3098" max="3098" width="10.85546875" style="390" customWidth="1"/>
    <col min="3099" max="3099" width="6.140625" style="390" customWidth="1"/>
    <col min="3100" max="3100" width="5.28515625" style="390" customWidth="1"/>
    <col min="3101" max="3101" width="5.140625" style="390" customWidth="1"/>
    <col min="3102" max="3102" width="5" style="390" customWidth="1"/>
    <col min="3103" max="3103" width="0.42578125" style="390" customWidth="1"/>
    <col min="3104" max="3104" width="2.28515625" style="390" customWidth="1"/>
    <col min="3105" max="3105" width="8.5703125" style="390" customWidth="1"/>
    <col min="3106" max="3106" width="4.28515625" style="390" customWidth="1"/>
    <col min="3107" max="3328" width="11.42578125" style="390"/>
    <col min="3329" max="3329" width="3.85546875" style="390" customWidth="1"/>
    <col min="3330" max="3330" width="24.85546875" style="390" customWidth="1"/>
    <col min="3331" max="3331" width="9.5703125" style="390" customWidth="1"/>
    <col min="3332" max="3332" width="8.140625" style="390" customWidth="1"/>
    <col min="3333" max="3333" width="8.28515625" style="390" customWidth="1"/>
    <col min="3334" max="3334" width="9" style="390" customWidth="1"/>
    <col min="3335" max="3335" width="7.42578125" style="390" customWidth="1"/>
    <col min="3336" max="3336" width="7" style="390" customWidth="1"/>
    <col min="3337" max="3337" width="7.28515625" style="390" customWidth="1"/>
    <col min="3338" max="3338" width="7.7109375" style="390" customWidth="1"/>
    <col min="3339" max="3339" width="8.7109375" style="390" customWidth="1"/>
    <col min="3340" max="3340" width="8.140625" style="390" customWidth="1"/>
    <col min="3341" max="3341" width="10.28515625" style="390" customWidth="1"/>
    <col min="3342" max="3342" width="7.42578125" style="390" customWidth="1"/>
    <col min="3343" max="3343" width="7.28515625" style="390" customWidth="1"/>
    <col min="3344" max="3344" width="8.28515625" style="390" customWidth="1"/>
    <col min="3345" max="3345" width="7.7109375" style="390" customWidth="1"/>
    <col min="3346" max="3346" width="7.140625" style="390" customWidth="1"/>
    <col min="3347" max="3347" width="8.28515625" style="390" customWidth="1"/>
    <col min="3348" max="3348" width="7" style="390" customWidth="1"/>
    <col min="3349" max="3349" width="9.42578125" style="390" customWidth="1"/>
    <col min="3350" max="3350" width="6.7109375" style="390" customWidth="1"/>
    <col min="3351" max="3351" width="8.5703125" style="390" customWidth="1"/>
    <col min="3352" max="3352" width="7.140625" style="390" customWidth="1"/>
    <col min="3353" max="3353" width="10.140625" style="390" customWidth="1"/>
    <col min="3354" max="3354" width="10.85546875" style="390" customWidth="1"/>
    <col min="3355" max="3355" width="6.140625" style="390" customWidth="1"/>
    <col min="3356" max="3356" width="5.28515625" style="390" customWidth="1"/>
    <col min="3357" max="3357" width="5.140625" style="390" customWidth="1"/>
    <col min="3358" max="3358" width="5" style="390" customWidth="1"/>
    <col min="3359" max="3359" width="0.42578125" style="390" customWidth="1"/>
    <col min="3360" max="3360" width="2.28515625" style="390" customWidth="1"/>
    <col min="3361" max="3361" width="8.5703125" style="390" customWidth="1"/>
    <col min="3362" max="3362" width="4.28515625" style="390" customWidth="1"/>
    <col min="3363" max="3584" width="11.42578125" style="390"/>
    <col min="3585" max="3585" width="3.85546875" style="390" customWidth="1"/>
    <col min="3586" max="3586" width="24.85546875" style="390" customWidth="1"/>
    <col min="3587" max="3587" width="9.5703125" style="390" customWidth="1"/>
    <col min="3588" max="3588" width="8.140625" style="390" customWidth="1"/>
    <col min="3589" max="3589" width="8.28515625" style="390" customWidth="1"/>
    <col min="3590" max="3590" width="9" style="390" customWidth="1"/>
    <col min="3591" max="3591" width="7.42578125" style="390" customWidth="1"/>
    <col min="3592" max="3592" width="7" style="390" customWidth="1"/>
    <col min="3593" max="3593" width="7.28515625" style="390" customWidth="1"/>
    <col min="3594" max="3594" width="7.7109375" style="390" customWidth="1"/>
    <col min="3595" max="3595" width="8.7109375" style="390" customWidth="1"/>
    <col min="3596" max="3596" width="8.140625" style="390" customWidth="1"/>
    <col min="3597" max="3597" width="10.28515625" style="390" customWidth="1"/>
    <col min="3598" max="3598" width="7.42578125" style="390" customWidth="1"/>
    <col min="3599" max="3599" width="7.28515625" style="390" customWidth="1"/>
    <col min="3600" max="3600" width="8.28515625" style="390" customWidth="1"/>
    <col min="3601" max="3601" width="7.7109375" style="390" customWidth="1"/>
    <col min="3602" max="3602" width="7.140625" style="390" customWidth="1"/>
    <col min="3603" max="3603" width="8.28515625" style="390" customWidth="1"/>
    <col min="3604" max="3604" width="7" style="390" customWidth="1"/>
    <col min="3605" max="3605" width="9.42578125" style="390" customWidth="1"/>
    <col min="3606" max="3606" width="6.7109375" style="390" customWidth="1"/>
    <col min="3607" max="3607" width="8.5703125" style="390" customWidth="1"/>
    <col min="3608" max="3608" width="7.140625" style="390" customWidth="1"/>
    <col min="3609" max="3609" width="10.140625" style="390" customWidth="1"/>
    <col min="3610" max="3610" width="10.85546875" style="390" customWidth="1"/>
    <col min="3611" max="3611" width="6.140625" style="390" customWidth="1"/>
    <col min="3612" max="3612" width="5.28515625" style="390" customWidth="1"/>
    <col min="3613" max="3613" width="5.140625" style="390" customWidth="1"/>
    <col min="3614" max="3614" width="5" style="390" customWidth="1"/>
    <col min="3615" max="3615" width="0.42578125" style="390" customWidth="1"/>
    <col min="3616" max="3616" width="2.28515625" style="390" customWidth="1"/>
    <col min="3617" max="3617" width="8.5703125" style="390" customWidth="1"/>
    <col min="3618" max="3618" width="4.28515625" style="390" customWidth="1"/>
    <col min="3619" max="3840" width="11.42578125" style="390"/>
    <col min="3841" max="3841" width="3.85546875" style="390" customWidth="1"/>
    <col min="3842" max="3842" width="24.85546875" style="390" customWidth="1"/>
    <col min="3843" max="3843" width="9.5703125" style="390" customWidth="1"/>
    <col min="3844" max="3844" width="8.140625" style="390" customWidth="1"/>
    <col min="3845" max="3845" width="8.28515625" style="390" customWidth="1"/>
    <col min="3846" max="3846" width="9" style="390" customWidth="1"/>
    <col min="3847" max="3847" width="7.42578125" style="390" customWidth="1"/>
    <col min="3848" max="3848" width="7" style="390" customWidth="1"/>
    <col min="3849" max="3849" width="7.28515625" style="390" customWidth="1"/>
    <col min="3850" max="3850" width="7.7109375" style="390" customWidth="1"/>
    <col min="3851" max="3851" width="8.7109375" style="390" customWidth="1"/>
    <col min="3852" max="3852" width="8.140625" style="390" customWidth="1"/>
    <col min="3853" max="3853" width="10.28515625" style="390" customWidth="1"/>
    <col min="3854" max="3854" width="7.42578125" style="390" customWidth="1"/>
    <col min="3855" max="3855" width="7.28515625" style="390" customWidth="1"/>
    <col min="3856" max="3856" width="8.28515625" style="390" customWidth="1"/>
    <col min="3857" max="3857" width="7.7109375" style="390" customWidth="1"/>
    <col min="3858" max="3858" width="7.140625" style="390" customWidth="1"/>
    <col min="3859" max="3859" width="8.28515625" style="390" customWidth="1"/>
    <col min="3860" max="3860" width="7" style="390" customWidth="1"/>
    <col min="3861" max="3861" width="9.42578125" style="390" customWidth="1"/>
    <col min="3862" max="3862" width="6.7109375" style="390" customWidth="1"/>
    <col min="3863" max="3863" width="8.5703125" style="390" customWidth="1"/>
    <col min="3864" max="3864" width="7.140625" style="390" customWidth="1"/>
    <col min="3865" max="3865" width="10.140625" style="390" customWidth="1"/>
    <col min="3866" max="3866" width="10.85546875" style="390" customWidth="1"/>
    <col min="3867" max="3867" width="6.140625" style="390" customWidth="1"/>
    <col min="3868" max="3868" width="5.28515625" style="390" customWidth="1"/>
    <col min="3869" max="3869" width="5.140625" style="390" customWidth="1"/>
    <col min="3870" max="3870" width="5" style="390" customWidth="1"/>
    <col min="3871" max="3871" width="0.42578125" style="390" customWidth="1"/>
    <col min="3872" max="3872" width="2.28515625" style="390" customWidth="1"/>
    <col min="3873" max="3873" width="8.5703125" style="390" customWidth="1"/>
    <col min="3874" max="3874" width="4.28515625" style="390" customWidth="1"/>
    <col min="3875" max="4096" width="11.42578125" style="390"/>
    <col min="4097" max="4097" width="3.85546875" style="390" customWidth="1"/>
    <col min="4098" max="4098" width="24.85546875" style="390" customWidth="1"/>
    <col min="4099" max="4099" width="9.5703125" style="390" customWidth="1"/>
    <col min="4100" max="4100" width="8.140625" style="390" customWidth="1"/>
    <col min="4101" max="4101" width="8.28515625" style="390" customWidth="1"/>
    <col min="4102" max="4102" width="9" style="390" customWidth="1"/>
    <col min="4103" max="4103" width="7.42578125" style="390" customWidth="1"/>
    <col min="4104" max="4104" width="7" style="390" customWidth="1"/>
    <col min="4105" max="4105" width="7.28515625" style="390" customWidth="1"/>
    <col min="4106" max="4106" width="7.7109375" style="390" customWidth="1"/>
    <col min="4107" max="4107" width="8.7109375" style="390" customWidth="1"/>
    <col min="4108" max="4108" width="8.140625" style="390" customWidth="1"/>
    <col min="4109" max="4109" width="10.28515625" style="390" customWidth="1"/>
    <col min="4110" max="4110" width="7.42578125" style="390" customWidth="1"/>
    <col min="4111" max="4111" width="7.28515625" style="390" customWidth="1"/>
    <col min="4112" max="4112" width="8.28515625" style="390" customWidth="1"/>
    <col min="4113" max="4113" width="7.7109375" style="390" customWidth="1"/>
    <col min="4114" max="4114" width="7.140625" style="390" customWidth="1"/>
    <col min="4115" max="4115" width="8.28515625" style="390" customWidth="1"/>
    <col min="4116" max="4116" width="7" style="390" customWidth="1"/>
    <col min="4117" max="4117" width="9.42578125" style="390" customWidth="1"/>
    <col min="4118" max="4118" width="6.7109375" style="390" customWidth="1"/>
    <col min="4119" max="4119" width="8.5703125" style="390" customWidth="1"/>
    <col min="4120" max="4120" width="7.140625" style="390" customWidth="1"/>
    <col min="4121" max="4121" width="10.140625" style="390" customWidth="1"/>
    <col min="4122" max="4122" width="10.85546875" style="390" customWidth="1"/>
    <col min="4123" max="4123" width="6.140625" style="390" customWidth="1"/>
    <col min="4124" max="4124" width="5.28515625" style="390" customWidth="1"/>
    <col min="4125" max="4125" width="5.140625" style="390" customWidth="1"/>
    <col min="4126" max="4126" width="5" style="390" customWidth="1"/>
    <col min="4127" max="4127" width="0.42578125" style="390" customWidth="1"/>
    <col min="4128" max="4128" width="2.28515625" style="390" customWidth="1"/>
    <col min="4129" max="4129" width="8.5703125" style="390" customWidth="1"/>
    <col min="4130" max="4130" width="4.28515625" style="390" customWidth="1"/>
    <col min="4131" max="4352" width="11.42578125" style="390"/>
    <col min="4353" max="4353" width="3.85546875" style="390" customWidth="1"/>
    <col min="4354" max="4354" width="24.85546875" style="390" customWidth="1"/>
    <col min="4355" max="4355" width="9.5703125" style="390" customWidth="1"/>
    <col min="4356" max="4356" width="8.140625" style="390" customWidth="1"/>
    <col min="4357" max="4357" width="8.28515625" style="390" customWidth="1"/>
    <col min="4358" max="4358" width="9" style="390" customWidth="1"/>
    <col min="4359" max="4359" width="7.42578125" style="390" customWidth="1"/>
    <col min="4360" max="4360" width="7" style="390" customWidth="1"/>
    <col min="4361" max="4361" width="7.28515625" style="390" customWidth="1"/>
    <col min="4362" max="4362" width="7.7109375" style="390" customWidth="1"/>
    <col min="4363" max="4363" width="8.7109375" style="390" customWidth="1"/>
    <col min="4364" max="4364" width="8.140625" style="390" customWidth="1"/>
    <col min="4365" max="4365" width="10.28515625" style="390" customWidth="1"/>
    <col min="4366" max="4366" width="7.42578125" style="390" customWidth="1"/>
    <col min="4367" max="4367" width="7.28515625" style="390" customWidth="1"/>
    <col min="4368" max="4368" width="8.28515625" style="390" customWidth="1"/>
    <col min="4369" max="4369" width="7.7109375" style="390" customWidth="1"/>
    <col min="4370" max="4370" width="7.140625" style="390" customWidth="1"/>
    <col min="4371" max="4371" width="8.28515625" style="390" customWidth="1"/>
    <col min="4372" max="4372" width="7" style="390" customWidth="1"/>
    <col min="4373" max="4373" width="9.42578125" style="390" customWidth="1"/>
    <col min="4374" max="4374" width="6.7109375" style="390" customWidth="1"/>
    <col min="4375" max="4375" width="8.5703125" style="390" customWidth="1"/>
    <col min="4376" max="4376" width="7.140625" style="390" customWidth="1"/>
    <col min="4377" max="4377" width="10.140625" style="390" customWidth="1"/>
    <col min="4378" max="4378" width="10.85546875" style="390" customWidth="1"/>
    <col min="4379" max="4379" width="6.140625" style="390" customWidth="1"/>
    <col min="4380" max="4380" width="5.28515625" style="390" customWidth="1"/>
    <col min="4381" max="4381" width="5.140625" style="390" customWidth="1"/>
    <col min="4382" max="4382" width="5" style="390" customWidth="1"/>
    <col min="4383" max="4383" width="0.42578125" style="390" customWidth="1"/>
    <col min="4384" max="4384" width="2.28515625" style="390" customWidth="1"/>
    <col min="4385" max="4385" width="8.5703125" style="390" customWidth="1"/>
    <col min="4386" max="4386" width="4.28515625" style="390" customWidth="1"/>
    <col min="4387" max="4608" width="11.42578125" style="390"/>
    <col min="4609" max="4609" width="3.85546875" style="390" customWidth="1"/>
    <col min="4610" max="4610" width="24.85546875" style="390" customWidth="1"/>
    <col min="4611" max="4611" width="9.5703125" style="390" customWidth="1"/>
    <col min="4612" max="4612" width="8.140625" style="390" customWidth="1"/>
    <col min="4613" max="4613" width="8.28515625" style="390" customWidth="1"/>
    <col min="4614" max="4614" width="9" style="390" customWidth="1"/>
    <col min="4615" max="4615" width="7.42578125" style="390" customWidth="1"/>
    <col min="4616" max="4616" width="7" style="390" customWidth="1"/>
    <col min="4617" max="4617" width="7.28515625" style="390" customWidth="1"/>
    <col min="4618" max="4618" width="7.7109375" style="390" customWidth="1"/>
    <col min="4619" max="4619" width="8.7109375" style="390" customWidth="1"/>
    <col min="4620" max="4620" width="8.140625" style="390" customWidth="1"/>
    <col min="4621" max="4621" width="10.28515625" style="390" customWidth="1"/>
    <col min="4622" max="4622" width="7.42578125" style="390" customWidth="1"/>
    <col min="4623" max="4623" width="7.28515625" style="390" customWidth="1"/>
    <col min="4624" max="4624" width="8.28515625" style="390" customWidth="1"/>
    <col min="4625" max="4625" width="7.7109375" style="390" customWidth="1"/>
    <col min="4626" max="4626" width="7.140625" style="390" customWidth="1"/>
    <col min="4627" max="4627" width="8.28515625" style="390" customWidth="1"/>
    <col min="4628" max="4628" width="7" style="390" customWidth="1"/>
    <col min="4629" max="4629" width="9.42578125" style="390" customWidth="1"/>
    <col min="4630" max="4630" width="6.7109375" style="390" customWidth="1"/>
    <col min="4631" max="4631" width="8.5703125" style="390" customWidth="1"/>
    <col min="4632" max="4632" width="7.140625" style="390" customWidth="1"/>
    <col min="4633" max="4633" width="10.140625" style="390" customWidth="1"/>
    <col min="4634" max="4634" width="10.85546875" style="390" customWidth="1"/>
    <col min="4635" max="4635" width="6.140625" style="390" customWidth="1"/>
    <col min="4636" max="4636" width="5.28515625" style="390" customWidth="1"/>
    <col min="4637" max="4637" width="5.140625" style="390" customWidth="1"/>
    <col min="4638" max="4638" width="5" style="390" customWidth="1"/>
    <col min="4639" max="4639" width="0.42578125" style="390" customWidth="1"/>
    <col min="4640" max="4640" width="2.28515625" style="390" customWidth="1"/>
    <col min="4641" max="4641" width="8.5703125" style="390" customWidth="1"/>
    <col min="4642" max="4642" width="4.28515625" style="390" customWidth="1"/>
    <col min="4643" max="4864" width="11.42578125" style="390"/>
    <col min="4865" max="4865" width="3.85546875" style="390" customWidth="1"/>
    <col min="4866" max="4866" width="24.85546875" style="390" customWidth="1"/>
    <col min="4867" max="4867" width="9.5703125" style="390" customWidth="1"/>
    <col min="4868" max="4868" width="8.140625" style="390" customWidth="1"/>
    <col min="4869" max="4869" width="8.28515625" style="390" customWidth="1"/>
    <col min="4870" max="4870" width="9" style="390" customWidth="1"/>
    <col min="4871" max="4871" width="7.42578125" style="390" customWidth="1"/>
    <col min="4872" max="4872" width="7" style="390" customWidth="1"/>
    <col min="4873" max="4873" width="7.28515625" style="390" customWidth="1"/>
    <col min="4874" max="4874" width="7.7109375" style="390" customWidth="1"/>
    <col min="4875" max="4875" width="8.7109375" style="390" customWidth="1"/>
    <col min="4876" max="4876" width="8.140625" style="390" customWidth="1"/>
    <col min="4877" max="4877" width="10.28515625" style="390" customWidth="1"/>
    <col min="4878" max="4878" width="7.42578125" style="390" customWidth="1"/>
    <col min="4879" max="4879" width="7.28515625" style="390" customWidth="1"/>
    <col min="4880" max="4880" width="8.28515625" style="390" customWidth="1"/>
    <col min="4881" max="4881" width="7.7109375" style="390" customWidth="1"/>
    <col min="4882" max="4882" width="7.140625" style="390" customWidth="1"/>
    <col min="4883" max="4883" width="8.28515625" style="390" customWidth="1"/>
    <col min="4884" max="4884" width="7" style="390" customWidth="1"/>
    <col min="4885" max="4885" width="9.42578125" style="390" customWidth="1"/>
    <col min="4886" max="4886" width="6.7109375" style="390" customWidth="1"/>
    <col min="4887" max="4887" width="8.5703125" style="390" customWidth="1"/>
    <col min="4888" max="4888" width="7.140625" style="390" customWidth="1"/>
    <col min="4889" max="4889" width="10.140625" style="390" customWidth="1"/>
    <col min="4890" max="4890" width="10.85546875" style="390" customWidth="1"/>
    <col min="4891" max="4891" width="6.140625" style="390" customWidth="1"/>
    <col min="4892" max="4892" width="5.28515625" style="390" customWidth="1"/>
    <col min="4893" max="4893" width="5.140625" style="390" customWidth="1"/>
    <col min="4894" max="4894" width="5" style="390" customWidth="1"/>
    <col min="4895" max="4895" width="0.42578125" style="390" customWidth="1"/>
    <col min="4896" max="4896" width="2.28515625" style="390" customWidth="1"/>
    <col min="4897" max="4897" width="8.5703125" style="390" customWidth="1"/>
    <col min="4898" max="4898" width="4.28515625" style="390" customWidth="1"/>
    <col min="4899" max="5120" width="11.42578125" style="390"/>
    <col min="5121" max="5121" width="3.85546875" style="390" customWidth="1"/>
    <col min="5122" max="5122" width="24.85546875" style="390" customWidth="1"/>
    <col min="5123" max="5123" width="9.5703125" style="390" customWidth="1"/>
    <col min="5124" max="5124" width="8.140625" style="390" customWidth="1"/>
    <col min="5125" max="5125" width="8.28515625" style="390" customWidth="1"/>
    <col min="5126" max="5126" width="9" style="390" customWidth="1"/>
    <col min="5127" max="5127" width="7.42578125" style="390" customWidth="1"/>
    <col min="5128" max="5128" width="7" style="390" customWidth="1"/>
    <col min="5129" max="5129" width="7.28515625" style="390" customWidth="1"/>
    <col min="5130" max="5130" width="7.7109375" style="390" customWidth="1"/>
    <col min="5131" max="5131" width="8.7109375" style="390" customWidth="1"/>
    <col min="5132" max="5132" width="8.140625" style="390" customWidth="1"/>
    <col min="5133" max="5133" width="10.28515625" style="390" customWidth="1"/>
    <col min="5134" max="5134" width="7.42578125" style="390" customWidth="1"/>
    <col min="5135" max="5135" width="7.28515625" style="390" customWidth="1"/>
    <col min="5136" max="5136" width="8.28515625" style="390" customWidth="1"/>
    <col min="5137" max="5137" width="7.7109375" style="390" customWidth="1"/>
    <col min="5138" max="5138" width="7.140625" style="390" customWidth="1"/>
    <col min="5139" max="5139" width="8.28515625" style="390" customWidth="1"/>
    <col min="5140" max="5140" width="7" style="390" customWidth="1"/>
    <col min="5141" max="5141" width="9.42578125" style="390" customWidth="1"/>
    <col min="5142" max="5142" width="6.7109375" style="390" customWidth="1"/>
    <col min="5143" max="5143" width="8.5703125" style="390" customWidth="1"/>
    <col min="5144" max="5144" width="7.140625" style="390" customWidth="1"/>
    <col min="5145" max="5145" width="10.140625" style="390" customWidth="1"/>
    <col min="5146" max="5146" width="10.85546875" style="390" customWidth="1"/>
    <col min="5147" max="5147" width="6.140625" style="390" customWidth="1"/>
    <col min="5148" max="5148" width="5.28515625" style="390" customWidth="1"/>
    <col min="5149" max="5149" width="5.140625" style="390" customWidth="1"/>
    <col min="5150" max="5150" width="5" style="390" customWidth="1"/>
    <col min="5151" max="5151" width="0.42578125" style="390" customWidth="1"/>
    <col min="5152" max="5152" width="2.28515625" style="390" customWidth="1"/>
    <col min="5153" max="5153" width="8.5703125" style="390" customWidth="1"/>
    <col min="5154" max="5154" width="4.28515625" style="390" customWidth="1"/>
    <col min="5155" max="5376" width="11.42578125" style="390"/>
    <col min="5377" max="5377" width="3.85546875" style="390" customWidth="1"/>
    <col min="5378" max="5378" width="24.85546875" style="390" customWidth="1"/>
    <col min="5379" max="5379" width="9.5703125" style="390" customWidth="1"/>
    <col min="5380" max="5380" width="8.140625" style="390" customWidth="1"/>
    <col min="5381" max="5381" width="8.28515625" style="390" customWidth="1"/>
    <col min="5382" max="5382" width="9" style="390" customWidth="1"/>
    <col min="5383" max="5383" width="7.42578125" style="390" customWidth="1"/>
    <col min="5384" max="5384" width="7" style="390" customWidth="1"/>
    <col min="5385" max="5385" width="7.28515625" style="390" customWidth="1"/>
    <col min="5386" max="5386" width="7.7109375" style="390" customWidth="1"/>
    <col min="5387" max="5387" width="8.7109375" style="390" customWidth="1"/>
    <col min="5388" max="5388" width="8.140625" style="390" customWidth="1"/>
    <col min="5389" max="5389" width="10.28515625" style="390" customWidth="1"/>
    <col min="5390" max="5390" width="7.42578125" style="390" customWidth="1"/>
    <col min="5391" max="5391" width="7.28515625" style="390" customWidth="1"/>
    <col min="5392" max="5392" width="8.28515625" style="390" customWidth="1"/>
    <col min="5393" max="5393" width="7.7109375" style="390" customWidth="1"/>
    <col min="5394" max="5394" width="7.140625" style="390" customWidth="1"/>
    <col min="5395" max="5395" width="8.28515625" style="390" customWidth="1"/>
    <col min="5396" max="5396" width="7" style="390" customWidth="1"/>
    <col min="5397" max="5397" width="9.42578125" style="390" customWidth="1"/>
    <col min="5398" max="5398" width="6.7109375" style="390" customWidth="1"/>
    <col min="5399" max="5399" width="8.5703125" style="390" customWidth="1"/>
    <col min="5400" max="5400" width="7.140625" style="390" customWidth="1"/>
    <col min="5401" max="5401" width="10.140625" style="390" customWidth="1"/>
    <col min="5402" max="5402" width="10.85546875" style="390" customWidth="1"/>
    <col min="5403" max="5403" width="6.140625" style="390" customWidth="1"/>
    <col min="5404" max="5404" width="5.28515625" style="390" customWidth="1"/>
    <col min="5405" max="5405" width="5.140625" style="390" customWidth="1"/>
    <col min="5406" max="5406" width="5" style="390" customWidth="1"/>
    <col min="5407" max="5407" width="0.42578125" style="390" customWidth="1"/>
    <col min="5408" max="5408" width="2.28515625" style="390" customWidth="1"/>
    <col min="5409" max="5409" width="8.5703125" style="390" customWidth="1"/>
    <col min="5410" max="5410" width="4.28515625" style="390" customWidth="1"/>
    <col min="5411" max="5632" width="11.42578125" style="390"/>
    <col min="5633" max="5633" width="3.85546875" style="390" customWidth="1"/>
    <col min="5634" max="5634" width="24.85546875" style="390" customWidth="1"/>
    <col min="5635" max="5635" width="9.5703125" style="390" customWidth="1"/>
    <col min="5636" max="5636" width="8.140625" style="390" customWidth="1"/>
    <col min="5637" max="5637" width="8.28515625" style="390" customWidth="1"/>
    <col min="5638" max="5638" width="9" style="390" customWidth="1"/>
    <col min="5639" max="5639" width="7.42578125" style="390" customWidth="1"/>
    <col min="5640" max="5640" width="7" style="390" customWidth="1"/>
    <col min="5641" max="5641" width="7.28515625" style="390" customWidth="1"/>
    <col min="5642" max="5642" width="7.7109375" style="390" customWidth="1"/>
    <col min="5643" max="5643" width="8.7109375" style="390" customWidth="1"/>
    <col min="5644" max="5644" width="8.140625" style="390" customWidth="1"/>
    <col min="5645" max="5645" width="10.28515625" style="390" customWidth="1"/>
    <col min="5646" max="5646" width="7.42578125" style="390" customWidth="1"/>
    <col min="5647" max="5647" width="7.28515625" style="390" customWidth="1"/>
    <col min="5648" max="5648" width="8.28515625" style="390" customWidth="1"/>
    <col min="5649" max="5649" width="7.7109375" style="390" customWidth="1"/>
    <col min="5650" max="5650" width="7.140625" style="390" customWidth="1"/>
    <col min="5651" max="5651" width="8.28515625" style="390" customWidth="1"/>
    <col min="5652" max="5652" width="7" style="390" customWidth="1"/>
    <col min="5653" max="5653" width="9.42578125" style="390" customWidth="1"/>
    <col min="5654" max="5654" width="6.7109375" style="390" customWidth="1"/>
    <col min="5655" max="5655" width="8.5703125" style="390" customWidth="1"/>
    <col min="5656" max="5656" width="7.140625" style="390" customWidth="1"/>
    <col min="5657" max="5657" width="10.140625" style="390" customWidth="1"/>
    <col min="5658" max="5658" width="10.85546875" style="390" customWidth="1"/>
    <col min="5659" max="5659" width="6.140625" style="390" customWidth="1"/>
    <col min="5660" max="5660" width="5.28515625" style="390" customWidth="1"/>
    <col min="5661" max="5661" width="5.140625" style="390" customWidth="1"/>
    <col min="5662" max="5662" width="5" style="390" customWidth="1"/>
    <col min="5663" max="5663" width="0.42578125" style="390" customWidth="1"/>
    <col min="5664" max="5664" width="2.28515625" style="390" customWidth="1"/>
    <col min="5665" max="5665" width="8.5703125" style="390" customWidth="1"/>
    <col min="5666" max="5666" width="4.28515625" style="390" customWidth="1"/>
    <col min="5667" max="5888" width="11.42578125" style="390"/>
    <col min="5889" max="5889" width="3.85546875" style="390" customWidth="1"/>
    <col min="5890" max="5890" width="24.85546875" style="390" customWidth="1"/>
    <col min="5891" max="5891" width="9.5703125" style="390" customWidth="1"/>
    <col min="5892" max="5892" width="8.140625" style="390" customWidth="1"/>
    <col min="5893" max="5893" width="8.28515625" style="390" customWidth="1"/>
    <col min="5894" max="5894" width="9" style="390" customWidth="1"/>
    <col min="5895" max="5895" width="7.42578125" style="390" customWidth="1"/>
    <col min="5896" max="5896" width="7" style="390" customWidth="1"/>
    <col min="5897" max="5897" width="7.28515625" style="390" customWidth="1"/>
    <col min="5898" max="5898" width="7.7109375" style="390" customWidth="1"/>
    <col min="5899" max="5899" width="8.7109375" style="390" customWidth="1"/>
    <col min="5900" max="5900" width="8.140625" style="390" customWidth="1"/>
    <col min="5901" max="5901" width="10.28515625" style="390" customWidth="1"/>
    <col min="5902" max="5902" width="7.42578125" style="390" customWidth="1"/>
    <col min="5903" max="5903" width="7.28515625" style="390" customWidth="1"/>
    <col min="5904" max="5904" width="8.28515625" style="390" customWidth="1"/>
    <col min="5905" max="5905" width="7.7109375" style="390" customWidth="1"/>
    <col min="5906" max="5906" width="7.140625" style="390" customWidth="1"/>
    <col min="5907" max="5907" width="8.28515625" style="390" customWidth="1"/>
    <col min="5908" max="5908" width="7" style="390" customWidth="1"/>
    <col min="5909" max="5909" width="9.42578125" style="390" customWidth="1"/>
    <col min="5910" max="5910" width="6.7109375" style="390" customWidth="1"/>
    <col min="5911" max="5911" width="8.5703125" style="390" customWidth="1"/>
    <col min="5912" max="5912" width="7.140625" style="390" customWidth="1"/>
    <col min="5913" max="5913" width="10.140625" style="390" customWidth="1"/>
    <col min="5914" max="5914" width="10.85546875" style="390" customWidth="1"/>
    <col min="5915" max="5915" width="6.140625" style="390" customWidth="1"/>
    <col min="5916" max="5916" width="5.28515625" style="390" customWidth="1"/>
    <col min="5917" max="5917" width="5.140625" style="390" customWidth="1"/>
    <col min="5918" max="5918" width="5" style="390" customWidth="1"/>
    <col min="5919" max="5919" width="0.42578125" style="390" customWidth="1"/>
    <col min="5920" max="5920" width="2.28515625" style="390" customWidth="1"/>
    <col min="5921" max="5921" width="8.5703125" style="390" customWidth="1"/>
    <col min="5922" max="5922" width="4.28515625" style="390" customWidth="1"/>
    <col min="5923" max="6144" width="11.42578125" style="390"/>
    <col min="6145" max="6145" width="3.85546875" style="390" customWidth="1"/>
    <col min="6146" max="6146" width="24.85546875" style="390" customWidth="1"/>
    <col min="6147" max="6147" width="9.5703125" style="390" customWidth="1"/>
    <col min="6148" max="6148" width="8.140625" style="390" customWidth="1"/>
    <col min="6149" max="6149" width="8.28515625" style="390" customWidth="1"/>
    <col min="6150" max="6150" width="9" style="390" customWidth="1"/>
    <col min="6151" max="6151" width="7.42578125" style="390" customWidth="1"/>
    <col min="6152" max="6152" width="7" style="390" customWidth="1"/>
    <col min="6153" max="6153" width="7.28515625" style="390" customWidth="1"/>
    <col min="6154" max="6154" width="7.7109375" style="390" customWidth="1"/>
    <col min="6155" max="6155" width="8.7109375" style="390" customWidth="1"/>
    <col min="6156" max="6156" width="8.140625" style="390" customWidth="1"/>
    <col min="6157" max="6157" width="10.28515625" style="390" customWidth="1"/>
    <col min="6158" max="6158" width="7.42578125" style="390" customWidth="1"/>
    <col min="6159" max="6159" width="7.28515625" style="390" customWidth="1"/>
    <col min="6160" max="6160" width="8.28515625" style="390" customWidth="1"/>
    <col min="6161" max="6161" width="7.7109375" style="390" customWidth="1"/>
    <col min="6162" max="6162" width="7.140625" style="390" customWidth="1"/>
    <col min="6163" max="6163" width="8.28515625" style="390" customWidth="1"/>
    <col min="6164" max="6164" width="7" style="390" customWidth="1"/>
    <col min="6165" max="6165" width="9.42578125" style="390" customWidth="1"/>
    <col min="6166" max="6166" width="6.7109375" style="390" customWidth="1"/>
    <col min="6167" max="6167" width="8.5703125" style="390" customWidth="1"/>
    <col min="6168" max="6168" width="7.140625" style="390" customWidth="1"/>
    <col min="6169" max="6169" width="10.140625" style="390" customWidth="1"/>
    <col min="6170" max="6170" width="10.85546875" style="390" customWidth="1"/>
    <col min="6171" max="6171" width="6.140625" style="390" customWidth="1"/>
    <col min="6172" max="6172" width="5.28515625" style="390" customWidth="1"/>
    <col min="6173" max="6173" width="5.140625" style="390" customWidth="1"/>
    <col min="6174" max="6174" width="5" style="390" customWidth="1"/>
    <col min="6175" max="6175" width="0.42578125" style="390" customWidth="1"/>
    <col min="6176" max="6176" width="2.28515625" style="390" customWidth="1"/>
    <col min="6177" max="6177" width="8.5703125" style="390" customWidth="1"/>
    <col min="6178" max="6178" width="4.28515625" style="390" customWidth="1"/>
    <col min="6179" max="6400" width="11.42578125" style="390"/>
    <col min="6401" max="6401" width="3.85546875" style="390" customWidth="1"/>
    <col min="6402" max="6402" width="24.85546875" style="390" customWidth="1"/>
    <col min="6403" max="6403" width="9.5703125" style="390" customWidth="1"/>
    <col min="6404" max="6404" width="8.140625" style="390" customWidth="1"/>
    <col min="6405" max="6405" width="8.28515625" style="390" customWidth="1"/>
    <col min="6406" max="6406" width="9" style="390" customWidth="1"/>
    <col min="6407" max="6407" width="7.42578125" style="390" customWidth="1"/>
    <col min="6408" max="6408" width="7" style="390" customWidth="1"/>
    <col min="6409" max="6409" width="7.28515625" style="390" customWidth="1"/>
    <col min="6410" max="6410" width="7.7109375" style="390" customWidth="1"/>
    <col min="6411" max="6411" width="8.7109375" style="390" customWidth="1"/>
    <col min="6412" max="6412" width="8.140625" style="390" customWidth="1"/>
    <col min="6413" max="6413" width="10.28515625" style="390" customWidth="1"/>
    <col min="6414" max="6414" width="7.42578125" style="390" customWidth="1"/>
    <col min="6415" max="6415" width="7.28515625" style="390" customWidth="1"/>
    <col min="6416" max="6416" width="8.28515625" style="390" customWidth="1"/>
    <col min="6417" max="6417" width="7.7109375" style="390" customWidth="1"/>
    <col min="6418" max="6418" width="7.140625" style="390" customWidth="1"/>
    <col min="6419" max="6419" width="8.28515625" style="390" customWidth="1"/>
    <col min="6420" max="6420" width="7" style="390" customWidth="1"/>
    <col min="6421" max="6421" width="9.42578125" style="390" customWidth="1"/>
    <col min="6422" max="6422" width="6.7109375" style="390" customWidth="1"/>
    <col min="6423" max="6423" width="8.5703125" style="390" customWidth="1"/>
    <col min="6424" max="6424" width="7.140625" style="390" customWidth="1"/>
    <col min="6425" max="6425" width="10.140625" style="390" customWidth="1"/>
    <col min="6426" max="6426" width="10.85546875" style="390" customWidth="1"/>
    <col min="6427" max="6427" width="6.140625" style="390" customWidth="1"/>
    <col min="6428" max="6428" width="5.28515625" style="390" customWidth="1"/>
    <col min="6429" max="6429" width="5.140625" style="390" customWidth="1"/>
    <col min="6430" max="6430" width="5" style="390" customWidth="1"/>
    <col min="6431" max="6431" width="0.42578125" style="390" customWidth="1"/>
    <col min="6432" max="6432" width="2.28515625" style="390" customWidth="1"/>
    <col min="6433" max="6433" width="8.5703125" style="390" customWidth="1"/>
    <col min="6434" max="6434" width="4.28515625" style="390" customWidth="1"/>
    <col min="6435" max="6656" width="11.42578125" style="390"/>
    <col min="6657" max="6657" width="3.85546875" style="390" customWidth="1"/>
    <col min="6658" max="6658" width="24.85546875" style="390" customWidth="1"/>
    <col min="6659" max="6659" width="9.5703125" style="390" customWidth="1"/>
    <col min="6660" max="6660" width="8.140625" style="390" customWidth="1"/>
    <col min="6661" max="6661" width="8.28515625" style="390" customWidth="1"/>
    <col min="6662" max="6662" width="9" style="390" customWidth="1"/>
    <col min="6663" max="6663" width="7.42578125" style="390" customWidth="1"/>
    <col min="6664" max="6664" width="7" style="390" customWidth="1"/>
    <col min="6665" max="6665" width="7.28515625" style="390" customWidth="1"/>
    <col min="6666" max="6666" width="7.7109375" style="390" customWidth="1"/>
    <col min="6667" max="6667" width="8.7109375" style="390" customWidth="1"/>
    <col min="6668" max="6668" width="8.140625" style="390" customWidth="1"/>
    <col min="6669" max="6669" width="10.28515625" style="390" customWidth="1"/>
    <col min="6670" max="6670" width="7.42578125" style="390" customWidth="1"/>
    <col min="6671" max="6671" width="7.28515625" style="390" customWidth="1"/>
    <col min="6672" max="6672" width="8.28515625" style="390" customWidth="1"/>
    <col min="6673" max="6673" width="7.7109375" style="390" customWidth="1"/>
    <col min="6674" max="6674" width="7.140625" style="390" customWidth="1"/>
    <col min="6675" max="6675" width="8.28515625" style="390" customWidth="1"/>
    <col min="6676" max="6676" width="7" style="390" customWidth="1"/>
    <col min="6677" max="6677" width="9.42578125" style="390" customWidth="1"/>
    <col min="6678" max="6678" width="6.7109375" style="390" customWidth="1"/>
    <col min="6679" max="6679" width="8.5703125" style="390" customWidth="1"/>
    <col min="6680" max="6680" width="7.140625" style="390" customWidth="1"/>
    <col min="6681" max="6681" width="10.140625" style="390" customWidth="1"/>
    <col min="6682" max="6682" width="10.85546875" style="390" customWidth="1"/>
    <col min="6683" max="6683" width="6.140625" style="390" customWidth="1"/>
    <col min="6684" max="6684" width="5.28515625" style="390" customWidth="1"/>
    <col min="6685" max="6685" width="5.140625" style="390" customWidth="1"/>
    <col min="6686" max="6686" width="5" style="390" customWidth="1"/>
    <col min="6687" max="6687" width="0.42578125" style="390" customWidth="1"/>
    <col min="6688" max="6688" width="2.28515625" style="390" customWidth="1"/>
    <col min="6689" max="6689" width="8.5703125" style="390" customWidth="1"/>
    <col min="6690" max="6690" width="4.28515625" style="390" customWidth="1"/>
    <col min="6691" max="6912" width="11.42578125" style="390"/>
    <col min="6913" max="6913" width="3.85546875" style="390" customWidth="1"/>
    <col min="6914" max="6914" width="24.85546875" style="390" customWidth="1"/>
    <col min="6915" max="6915" width="9.5703125" style="390" customWidth="1"/>
    <col min="6916" max="6916" width="8.140625" style="390" customWidth="1"/>
    <col min="6917" max="6917" width="8.28515625" style="390" customWidth="1"/>
    <col min="6918" max="6918" width="9" style="390" customWidth="1"/>
    <col min="6919" max="6919" width="7.42578125" style="390" customWidth="1"/>
    <col min="6920" max="6920" width="7" style="390" customWidth="1"/>
    <col min="6921" max="6921" width="7.28515625" style="390" customWidth="1"/>
    <col min="6922" max="6922" width="7.7109375" style="390" customWidth="1"/>
    <col min="6923" max="6923" width="8.7109375" style="390" customWidth="1"/>
    <col min="6924" max="6924" width="8.140625" style="390" customWidth="1"/>
    <col min="6925" max="6925" width="10.28515625" style="390" customWidth="1"/>
    <col min="6926" max="6926" width="7.42578125" style="390" customWidth="1"/>
    <col min="6927" max="6927" width="7.28515625" style="390" customWidth="1"/>
    <col min="6928" max="6928" width="8.28515625" style="390" customWidth="1"/>
    <col min="6929" max="6929" width="7.7109375" style="390" customWidth="1"/>
    <col min="6930" max="6930" width="7.140625" style="390" customWidth="1"/>
    <col min="6931" max="6931" width="8.28515625" style="390" customWidth="1"/>
    <col min="6932" max="6932" width="7" style="390" customWidth="1"/>
    <col min="6933" max="6933" width="9.42578125" style="390" customWidth="1"/>
    <col min="6934" max="6934" width="6.7109375" style="390" customWidth="1"/>
    <col min="6935" max="6935" width="8.5703125" style="390" customWidth="1"/>
    <col min="6936" max="6936" width="7.140625" style="390" customWidth="1"/>
    <col min="6937" max="6937" width="10.140625" style="390" customWidth="1"/>
    <col min="6938" max="6938" width="10.85546875" style="390" customWidth="1"/>
    <col min="6939" max="6939" width="6.140625" style="390" customWidth="1"/>
    <col min="6940" max="6940" width="5.28515625" style="390" customWidth="1"/>
    <col min="6941" max="6941" width="5.140625" style="390" customWidth="1"/>
    <col min="6942" max="6942" width="5" style="390" customWidth="1"/>
    <col min="6943" max="6943" width="0.42578125" style="390" customWidth="1"/>
    <col min="6944" max="6944" width="2.28515625" style="390" customWidth="1"/>
    <col min="6945" max="6945" width="8.5703125" style="390" customWidth="1"/>
    <col min="6946" max="6946" width="4.28515625" style="390" customWidth="1"/>
    <col min="6947" max="7168" width="11.42578125" style="390"/>
    <col min="7169" max="7169" width="3.85546875" style="390" customWidth="1"/>
    <col min="7170" max="7170" width="24.85546875" style="390" customWidth="1"/>
    <col min="7171" max="7171" width="9.5703125" style="390" customWidth="1"/>
    <col min="7172" max="7172" width="8.140625" style="390" customWidth="1"/>
    <col min="7173" max="7173" width="8.28515625" style="390" customWidth="1"/>
    <col min="7174" max="7174" width="9" style="390" customWidth="1"/>
    <col min="7175" max="7175" width="7.42578125" style="390" customWidth="1"/>
    <col min="7176" max="7176" width="7" style="390" customWidth="1"/>
    <col min="7177" max="7177" width="7.28515625" style="390" customWidth="1"/>
    <col min="7178" max="7178" width="7.7109375" style="390" customWidth="1"/>
    <col min="7179" max="7179" width="8.7109375" style="390" customWidth="1"/>
    <col min="7180" max="7180" width="8.140625" style="390" customWidth="1"/>
    <col min="7181" max="7181" width="10.28515625" style="390" customWidth="1"/>
    <col min="7182" max="7182" width="7.42578125" style="390" customWidth="1"/>
    <col min="7183" max="7183" width="7.28515625" style="390" customWidth="1"/>
    <col min="7184" max="7184" width="8.28515625" style="390" customWidth="1"/>
    <col min="7185" max="7185" width="7.7109375" style="390" customWidth="1"/>
    <col min="7186" max="7186" width="7.140625" style="390" customWidth="1"/>
    <col min="7187" max="7187" width="8.28515625" style="390" customWidth="1"/>
    <col min="7188" max="7188" width="7" style="390" customWidth="1"/>
    <col min="7189" max="7189" width="9.42578125" style="390" customWidth="1"/>
    <col min="7190" max="7190" width="6.7109375" style="390" customWidth="1"/>
    <col min="7191" max="7191" width="8.5703125" style="390" customWidth="1"/>
    <col min="7192" max="7192" width="7.140625" style="390" customWidth="1"/>
    <col min="7193" max="7193" width="10.140625" style="390" customWidth="1"/>
    <col min="7194" max="7194" width="10.85546875" style="390" customWidth="1"/>
    <col min="7195" max="7195" width="6.140625" style="390" customWidth="1"/>
    <col min="7196" max="7196" width="5.28515625" style="390" customWidth="1"/>
    <col min="7197" max="7197" width="5.140625" style="390" customWidth="1"/>
    <col min="7198" max="7198" width="5" style="390" customWidth="1"/>
    <col min="7199" max="7199" width="0.42578125" style="390" customWidth="1"/>
    <col min="7200" max="7200" width="2.28515625" style="390" customWidth="1"/>
    <col min="7201" max="7201" width="8.5703125" style="390" customWidth="1"/>
    <col min="7202" max="7202" width="4.28515625" style="390" customWidth="1"/>
    <col min="7203" max="7424" width="11.42578125" style="390"/>
    <col min="7425" max="7425" width="3.85546875" style="390" customWidth="1"/>
    <col min="7426" max="7426" width="24.85546875" style="390" customWidth="1"/>
    <col min="7427" max="7427" width="9.5703125" style="390" customWidth="1"/>
    <col min="7428" max="7428" width="8.140625" style="390" customWidth="1"/>
    <col min="7429" max="7429" width="8.28515625" style="390" customWidth="1"/>
    <col min="7430" max="7430" width="9" style="390" customWidth="1"/>
    <col min="7431" max="7431" width="7.42578125" style="390" customWidth="1"/>
    <col min="7432" max="7432" width="7" style="390" customWidth="1"/>
    <col min="7433" max="7433" width="7.28515625" style="390" customWidth="1"/>
    <col min="7434" max="7434" width="7.7109375" style="390" customWidth="1"/>
    <col min="7435" max="7435" width="8.7109375" style="390" customWidth="1"/>
    <col min="7436" max="7436" width="8.140625" style="390" customWidth="1"/>
    <col min="7437" max="7437" width="10.28515625" style="390" customWidth="1"/>
    <col min="7438" max="7438" width="7.42578125" style="390" customWidth="1"/>
    <col min="7439" max="7439" width="7.28515625" style="390" customWidth="1"/>
    <col min="7440" max="7440" width="8.28515625" style="390" customWidth="1"/>
    <col min="7441" max="7441" width="7.7109375" style="390" customWidth="1"/>
    <col min="7442" max="7442" width="7.140625" style="390" customWidth="1"/>
    <col min="7443" max="7443" width="8.28515625" style="390" customWidth="1"/>
    <col min="7444" max="7444" width="7" style="390" customWidth="1"/>
    <col min="7445" max="7445" width="9.42578125" style="390" customWidth="1"/>
    <col min="7446" max="7446" width="6.7109375" style="390" customWidth="1"/>
    <col min="7447" max="7447" width="8.5703125" style="390" customWidth="1"/>
    <col min="7448" max="7448" width="7.140625" style="390" customWidth="1"/>
    <col min="7449" max="7449" width="10.140625" style="390" customWidth="1"/>
    <col min="7450" max="7450" width="10.85546875" style="390" customWidth="1"/>
    <col min="7451" max="7451" width="6.140625" style="390" customWidth="1"/>
    <col min="7452" max="7452" width="5.28515625" style="390" customWidth="1"/>
    <col min="7453" max="7453" width="5.140625" style="390" customWidth="1"/>
    <col min="7454" max="7454" width="5" style="390" customWidth="1"/>
    <col min="7455" max="7455" width="0.42578125" style="390" customWidth="1"/>
    <col min="7456" max="7456" width="2.28515625" style="390" customWidth="1"/>
    <col min="7457" max="7457" width="8.5703125" style="390" customWidth="1"/>
    <col min="7458" max="7458" width="4.28515625" style="390" customWidth="1"/>
    <col min="7459" max="7680" width="11.42578125" style="390"/>
    <col min="7681" max="7681" width="3.85546875" style="390" customWidth="1"/>
    <col min="7682" max="7682" width="24.85546875" style="390" customWidth="1"/>
    <col min="7683" max="7683" width="9.5703125" style="390" customWidth="1"/>
    <col min="7684" max="7684" width="8.140625" style="390" customWidth="1"/>
    <col min="7685" max="7685" width="8.28515625" style="390" customWidth="1"/>
    <col min="7686" max="7686" width="9" style="390" customWidth="1"/>
    <col min="7687" max="7687" width="7.42578125" style="390" customWidth="1"/>
    <col min="7688" max="7688" width="7" style="390" customWidth="1"/>
    <col min="7689" max="7689" width="7.28515625" style="390" customWidth="1"/>
    <col min="7690" max="7690" width="7.7109375" style="390" customWidth="1"/>
    <col min="7691" max="7691" width="8.7109375" style="390" customWidth="1"/>
    <col min="7692" max="7692" width="8.140625" style="390" customWidth="1"/>
    <col min="7693" max="7693" width="10.28515625" style="390" customWidth="1"/>
    <col min="7694" max="7694" width="7.42578125" style="390" customWidth="1"/>
    <col min="7695" max="7695" width="7.28515625" style="390" customWidth="1"/>
    <col min="7696" max="7696" width="8.28515625" style="390" customWidth="1"/>
    <col min="7697" max="7697" width="7.7109375" style="390" customWidth="1"/>
    <col min="7698" max="7698" width="7.140625" style="390" customWidth="1"/>
    <col min="7699" max="7699" width="8.28515625" style="390" customWidth="1"/>
    <col min="7700" max="7700" width="7" style="390" customWidth="1"/>
    <col min="7701" max="7701" width="9.42578125" style="390" customWidth="1"/>
    <col min="7702" max="7702" width="6.7109375" style="390" customWidth="1"/>
    <col min="7703" max="7703" width="8.5703125" style="390" customWidth="1"/>
    <col min="7704" max="7704" width="7.140625" style="390" customWidth="1"/>
    <col min="7705" max="7705" width="10.140625" style="390" customWidth="1"/>
    <col min="7706" max="7706" width="10.85546875" style="390" customWidth="1"/>
    <col min="7707" max="7707" width="6.140625" style="390" customWidth="1"/>
    <col min="7708" max="7708" width="5.28515625" style="390" customWidth="1"/>
    <col min="7709" max="7709" width="5.140625" style="390" customWidth="1"/>
    <col min="7710" max="7710" width="5" style="390" customWidth="1"/>
    <col min="7711" max="7711" width="0.42578125" style="390" customWidth="1"/>
    <col min="7712" max="7712" width="2.28515625" style="390" customWidth="1"/>
    <col min="7713" max="7713" width="8.5703125" style="390" customWidth="1"/>
    <col min="7714" max="7714" width="4.28515625" style="390" customWidth="1"/>
    <col min="7715" max="7936" width="11.42578125" style="390"/>
    <col min="7937" max="7937" width="3.85546875" style="390" customWidth="1"/>
    <col min="7938" max="7938" width="24.85546875" style="390" customWidth="1"/>
    <col min="7939" max="7939" width="9.5703125" style="390" customWidth="1"/>
    <col min="7940" max="7940" width="8.140625" style="390" customWidth="1"/>
    <col min="7941" max="7941" width="8.28515625" style="390" customWidth="1"/>
    <col min="7942" max="7942" width="9" style="390" customWidth="1"/>
    <col min="7943" max="7943" width="7.42578125" style="390" customWidth="1"/>
    <col min="7944" max="7944" width="7" style="390" customWidth="1"/>
    <col min="7945" max="7945" width="7.28515625" style="390" customWidth="1"/>
    <col min="7946" max="7946" width="7.7109375" style="390" customWidth="1"/>
    <col min="7947" max="7947" width="8.7109375" style="390" customWidth="1"/>
    <col min="7948" max="7948" width="8.140625" style="390" customWidth="1"/>
    <col min="7949" max="7949" width="10.28515625" style="390" customWidth="1"/>
    <col min="7950" max="7950" width="7.42578125" style="390" customWidth="1"/>
    <col min="7951" max="7951" width="7.28515625" style="390" customWidth="1"/>
    <col min="7952" max="7952" width="8.28515625" style="390" customWidth="1"/>
    <col min="7953" max="7953" width="7.7109375" style="390" customWidth="1"/>
    <col min="7954" max="7954" width="7.140625" style="390" customWidth="1"/>
    <col min="7955" max="7955" width="8.28515625" style="390" customWidth="1"/>
    <col min="7956" max="7956" width="7" style="390" customWidth="1"/>
    <col min="7957" max="7957" width="9.42578125" style="390" customWidth="1"/>
    <col min="7958" max="7958" width="6.7109375" style="390" customWidth="1"/>
    <col min="7959" max="7959" width="8.5703125" style="390" customWidth="1"/>
    <col min="7960" max="7960" width="7.140625" style="390" customWidth="1"/>
    <col min="7961" max="7961" width="10.140625" style="390" customWidth="1"/>
    <col min="7962" max="7962" width="10.85546875" style="390" customWidth="1"/>
    <col min="7963" max="7963" width="6.140625" style="390" customWidth="1"/>
    <col min="7964" max="7964" width="5.28515625" style="390" customWidth="1"/>
    <col min="7965" max="7965" width="5.140625" style="390" customWidth="1"/>
    <col min="7966" max="7966" width="5" style="390" customWidth="1"/>
    <col min="7967" max="7967" width="0.42578125" style="390" customWidth="1"/>
    <col min="7968" max="7968" width="2.28515625" style="390" customWidth="1"/>
    <col min="7969" max="7969" width="8.5703125" style="390" customWidth="1"/>
    <col min="7970" max="7970" width="4.28515625" style="390" customWidth="1"/>
    <col min="7971" max="8192" width="11.42578125" style="390"/>
    <col min="8193" max="8193" width="3.85546875" style="390" customWidth="1"/>
    <col min="8194" max="8194" width="24.85546875" style="390" customWidth="1"/>
    <col min="8195" max="8195" width="9.5703125" style="390" customWidth="1"/>
    <col min="8196" max="8196" width="8.140625" style="390" customWidth="1"/>
    <col min="8197" max="8197" width="8.28515625" style="390" customWidth="1"/>
    <col min="8198" max="8198" width="9" style="390" customWidth="1"/>
    <col min="8199" max="8199" width="7.42578125" style="390" customWidth="1"/>
    <col min="8200" max="8200" width="7" style="390" customWidth="1"/>
    <col min="8201" max="8201" width="7.28515625" style="390" customWidth="1"/>
    <col min="8202" max="8202" width="7.7109375" style="390" customWidth="1"/>
    <col min="8203" max="8203" width="8.7109375" style="390" customWidth="1"/>
    <col min="8204" max="8204" width="8.140625" style="390" customWidth="1"/>
    <col min="8205" max="8205" width="10.28515625" style="390" customWidth="1"/>
    <col min="8206" max="8206" width="7.42578125" style="390" customWidth="1"/>
    <col min="8207" max="8207" width="7.28515625" style="390" customWidth="1"/>
    <col min="8208" max="8208" width="8.28515625" style="390" customWidth="1"/>
    <col min="8209" max="8209" width="7.7109375" style="390" customWidth="1"/>
    <col min="8210" max="8210" width="7.140625" style="390" customWidth="1"/>
    <col min="8211" max="8211" width="8.28515625" style="390" customWidth="1"/>
    <col min="8212" max="8212" width="7" style="390" customWidth="1"/>
    <col min="8213" max="8213" width="9.42578125" style="390" customWidth="1"/>
    <col min="8214" max="8214" width="6.7109375" style="390" customWidth="1"/>
    <col min="8215" max="8215" width="8.5703125" style="390" customWidth="1"/>
    <col min="8216" max="8216" width="7.140625" style="390" customWidth="1"/>
    <col min="8217" max="8217" width="10.140625" style="390" customWidth="1"/>
    <col min="8218" max="8218" width="10.85546875" style="390" customWidth="1"/>
    <col min="8219" max="8219" width="6.140625" style="390" customWidth="1"/>
    <col min="8220" max="8220" width="5.28515625" style="390" customWidth="1"/>
    <col min="8221" max="8221" width="5.140625" style="390" customWidth="1"/>
    <col min="8222" max="8222" width="5" style="390" customWidth="1"/>
    <col min="8223" max="8223" width="0.42578125" style="390" customWidth="1"/>
    <col min="8224" max="8224" width="2.28515625" style="390" customWidth="1"/>
    <col min="8225" max="8225" width="8.5703125" style="390" customWidth="1"/>
    <col min="8226" max="8226" width="4.28515625" style="390" customWidth="1"/>
    <col min="8227" max="8448" width="11.42578125" style="390"/>
    <col min="8449" max="8449" width="3.85546875" style="390" customWidth="1"/>
    <col min="8450" max="8450" width="24.85546875" style="390" customWidth="1"/>
    <col min="8451" max="8451" width="9.5703125" style="390" customWidth="1"/>
    <col min="8452" max="8452" width="8.140625" style="390" customWidth="1"/>
    <col min="8453" max="8453" width="8.28515625" style="390" customWidth="1"/>
    <col min="8454" max="8454" width="9" style="390" customWidth="1"/>
    <col min="8455" max="8455" width="7.42578125" style="390" customWidth="1"/>
    <col min="8456" max="8456" width="7" style="390" customWidth="1"/>
    <col min="8457" max="8457" width="7.28515625" style="390" customWidth="1"/>
    <col min="8458" max="8458" width="7.7109375" style="390" customWidth="1"/>
    <col min="8459" max="8459" width="8.7109375" style="390" customWidth="1"/>
    <col min="8460" max="8460" width="8.140625" style="390" customWidth="1"/>
    <col min="8461" max="8461" width="10.28515625" style="390" customWidth="1"/>
    <col min="8462" max="8462" width="7.42578125" style="390" customWidth="1"/>
    <col min="8463" max="8463" width="7.28515625" style="390" customWidth="1"/>
    <col min="8464" max="8464" width="8.28515625" style="390" customWidth="1"/>
    <col min="8465" max="8465" width="7.7109375" style="390" customWidth="1"/>
    <col min="8466" max="8466" width="7.140625" style="390" customWidth="1"/>
    <col min="8467" max="8467" width="8.28515625" style="390" customWidth="1"/>
    <col min="8468" max="8468" width="7" style="390" customWidth="1"/>
    <col min="8469" max="8469" width="9.42578125" style="390" customWidth="1"/>
    <col min="8470" max="8470" width="6.7109375" style="390" customWidth="1"/>
    <col min="8471" max="8471" width="8.5703125" style="390" customWidth="1"/>
    <col min="8472" max="8472" width="7.140625" style="390" customWidth="1"/>
    <col min="8473" max="8473" width="10.140625" style="390" customWidth="1"/>
    <col min="8474" max="8474" width="10.85546875" style="390" customWidth="1"/>
    <col min="8475" max="8475" width="6.140625" style="390" customWidth="1"/>
    <col min="8476" max="8476" width="5.28515625" style="390" customWidth="1"/>
    <col min="8477" max="8477" width="5.140625" style="390" customWidth="1"/>
    <col min="8478" max="8478" width="5" style="390" customWidth="1"/>
    <col min="8479" max="8479" width="0.42578125" style="390" customWidth="1"/>
    <col min="8480" max="8480" width="2.28515625" style="390" customWidth="1"/>
    <col min="8481" max="8481" width="8.5703125" style="390" customWidth="1"/>
    <col min="8482" max="8482" width="4.28515625" style="390" customWidth="1"/>
    <col min="8483" max="8704" width="11.42578125" style="390"/>
    <col min="8705" max="8705" width="3.85546875" style="390" customWidth="1"/>
    <col min="8706" max="8706" width="24.85546875" style="390" customWidth="1"/>
    <col min="8707" max="8707" width="9.5703125" style="390" customWidth="1"/>
    <col min="8708" max="8708" width="8.140625" style="390" customWidth="1"/>
    <col min="8709" max="8709" width="8.28515625" style="390" customWidth="1"/>
    <col min="8710" max="8710" width="9" style="390" customWidth="1"/>
    <col min="8711" max="8711" width="7.42578125" style="390" customWidth="1"/>
    <col min="8712" max="8712" width="7" style="390" customWidth="1"/>
    <col min="8713" max="8713" width="7.28515625" style="390" customWidth="1"/>
    <col min="8714" max="8714" width="7.7109375" style="390" customWidth="1"/>
    <col min="8715" max="8715" width="8.7109375" style="390" customWidth="1"/>
    <col min="8716" max="8716" width="8.140625" style="390" customWidth="1"/>
    <col min="8717" max="8717" width="10.28515625" style="390" customWidth="1"/>
    <col min="8718" max="8718" width="7.42578125" style="390" customWidth="1"/>
    <col min="8719" max="8719" width="7.28515625" style="390" customWidth="1"/>
    <col min="8720" max="8720" width="8.28515625" style="390" customWidth="1"/>
    <col min="8721" max="8721" width="7.7109375" style="390" customWidth="1"/>
    <col min="8722" max="8722" width="7.140625" style="390" customWidth="1"/>
    <col min="8723" max="8723" width="8.28515625" style="390" customWidth="1"/>
    <col min="8724" max="8724" width="7" style="390" customWidth="1"/>
    <col min="8725" max="8725" width="9.42578125" style="390" customWidth="1"/>
    <col min="8726" max="8726" width="6.7109375" style="390" customWidth="1"/>
    <col min="8727" max="8727" width="8.5703125" style="390" customWidth="1"/>
    <col min="8728" max="8728" width="7.140625" style="390" customWidth="1"/>
    <col min="8729" max="8729" width="10.140625" style="390" customWidth="1"/>
    <col min="8730" max="8730" width="10.85546875" style="390" customWidth="1"/>
    <col min="8731" max="8731" width="6.140625" style="390" customWidth="1"/>
    <col min="8732" max="8732" width="5.28515625" style="390" customWidth="1"/>
    <col min="8733" max="8733" width="5.140625" style="390" customWidth="1"/>
    <col min="8734" max="8734" width="5" style="390" customWidth="1"/>
    <col min="8735" max="8735" width="0.42578125" style="390" customWidth="1"/>
    <col min="8736" max="8736" width="2.28515625" style="390" customWidth="1"/>
    <col min="8737" max="8737" width="8.5703125" style="390" customWidth="1"/>
    <col min="8738" max="8738" width="4.28515625" style="390" customWidth="1"/>
    <col min="8739" max="8960" width="11.42578125" style="390"/>
    <col min="8961" max="8961" width="3.85546875" style="390" customWidth="1"/>
    <col min="8962" max="8962" width="24.85546875" style="390" customWidth="1"/>
    <col min="8963" max="8963" width="9.5703125" style="390" customWidth="1"/>
    <col min="8964" max="8964" width="8.140625" style="390" customWidth="1"/>
    <col min="8965" max="8965" width="8.28515625" style="390" customWidth="1"/>
    <col min="8966" max="8966" width="9" style="390" customWidth="1"/>
    <col min="8967" max="8967" width="7.42578125" style="390" customWidth="1"/>
    <col min="8968" max="8968" width="7" style="390" customWidth="1"/>
    <col min="8969" max="8969" width="7.28515625" style="390" customWidth="1"/>
    <col min="8970" max="8970" width="7.7109375" style="390" customWidth="1"/>
    <col min="8971" max="8971" width="8.7109375" style="390" customWidth="1"/>
    <col min="8972" max="8972" width="8.140625" style="390" customWidth="1"/>
    <col min="8973" max="8973" width="10.28515625" style="390" customWidth="1"/>
    <col min="8974" max="8974" width="7.42578125" style="390" customWidth="1"/>
    <col min="8975" max="8975" width="7.28515625" style="390" customWidth="1"/>
    <col min="8976" max="8976" width="8.28515625" style="390" customWidth="1"/>
    <col min="8977" max="8977" width="7.7109375" style="390" customWidth="1"/>
    <col min="8978" max="8978" width="7.140625" style="390" customWidth="1"/>
    <col min="8979" max="8979" width="8.28515625" style="390" customWidth="1"/>
    <col min="8980" max="8980" width="7" style="390" customWidth="1"/>
    <col min="8981" max="8981" width="9.42578125" style="390" customWidth="1"/>
    <col min="8982" max="8982" width="6.7109375" style="390" customWidth="1"/>
    <col min="8983" max="8983" width="8.5703125" style="390" customWidth="1"/>
    <col min="8984" max="8984" width="7.140625" style="390" customWidth="1"/>
    <col min="8985" max="8985" width="10.140625" style="390" customWidth="1"/>
    <col min="8986" max="8986" width="10.85546875" style="390" customWidth="1"/>
    <col min="8987" max="8987" width="6.140625" style="390" customWidth="1"/>
    <col min="8988" max="8988" width="5.28515625" style="390" customWidth="1"/>
    <col min="8989" max="8989" width="5.140625" style="390" customWidth="1"/>
    <col min="8990" max="8990" width="5" style="390" customWidth="1"/>
    <col min="8991" max="8991" width="0.42578125" style="390" customWidth="1"/>
    <col min="8992" max="8992" width="2.28515625" style="390" customWidth="1"/>
    <col min="8993" max="8993" width="8.5703125" style="390" customWidth="1"/>
    <col min="8994" max="8994" width="4.28515625" style="390" customWidth="1"/>
    <col min="8995" max="9216" width="11.42578125" style="390"/>
    <col min="9217" max="9217" width="3.85546875" style="390" customWidth="1"/>
    <col min="9218" max="9218" width="24.85546875" style="390" customWidth="1"/>
    <col min="9219" max="9219" width="9.5703125" style="390" customWidth="1"/>
    <col min="9220" max="9220" width="8.140625" style="390" customWidth="1"/>
    <col min="9221" max="9221" width="8.28515625" style="390" customWidth="1"/>
    <col min="9222" max="9222" width="9" style="390" customWidth="1"/>
    <col min="9223" max="9223" width="7.42578125" style="390" customWidth="1"/>
    <col min="9224" max="9224" width="7" style="390" customWidth="1"/>
    <col min="9225" max="9225" width="7.28515625" style="390" customWidth="1"/>
    <col min="9226" max="9226" width="7.7109375" style="390" customWidth="1"/>
    <col min="9227" max="9227" width="8.7109375" style="390" customWidth="1"/>
    <col min="9228" max="9228" width="8.140625" style="390" customWidth="1"/>
    <col min="9229" max="9229" width="10.28515625" style="390" customWidth="1"/>
    <col min="9230" max="9230" width="7.42578125" style="390" customWidth="1"/>
    <col min="9231" max="9231" width="7.28515625" style="390" customWidth="1"/>
    <col min="9232" max="9232" width="8.28515625" style="390" customWidth="1"/>
    <col min="9233" max="9233" width="7.7109375" style="390" customWidth="1"/>
    <col min="9234" max="9234" width="7.140625" style="390" customWidth="1"/>
    <col min="9235" max="9235" width="8.28515625" style="390" customWidth="1"/>
    <col min="9236" max="9236" width="7" style="390" customWidth="1"/>
    <col min="9237" max="9237" width="9.42578125" style="390" customWidth="1"/>
    <col min="9238" max="9238" width="6.7109375" style="390" customWidth="1"/>
    <col min="9239" max="9239" width="8.5703125" style="390" customWidth="1"/>
    <col min="9240" max="9240" width="7.140625" style="390" customWidth="1"/>
    <col min="9241" max="9241" width="10.140625" style="390" customWidth="1"/>
    <col min="9242" max="9242" width="10.85546875" style="390" customWidth="1"/>
    <col min="9243" max="9243" width="6.140625" style="390" customWidth="1"/>
    <col min="9244" max="9244" width="5.28515625" style="390" customWidth="1"/>
    <col min="9245" max="9245" width="5.140625" style="390" customWidth="1"/>
    <col min="9246" max="9246" width="5" style="390" customWidth="1"/>
    <col min="9247" max="9247" width="0.42578125" style="390" customWidth="1"/>
    <col min="9248" max="9248" width="2.28515625" style="390" customWidth="1"/>
    <col min="9249" max="9249" width="8.5703125" style="390" customWidth="1"/>
    <col min="9250" max="9250" width="4.28515625" style="390" customWidth="1"/>
    <col min="9251" max="9472" width="11.42578125" style="390"/>
    <col min="9473" max="9473" width="3.85546875" style="390" customWidth="1"/>
    <col min="9474" max="9474" width="24.85546875" style="390" customWidth="1"/>
    <col min="9475" max="9475" width="9.5703125" style="390" customWidth="1"/>
    <col min="9476" max="9476" width="8.140625" style="390" customWidth="1"/>
    <col min="9477" max="9477" width="8.28515625" style="390" customWidth="1"/>
    <col min="9478" max="9478" width="9" style="390" customWidth="1"/>
    <col min="9479" max="9479" width="7.42578125" style="390" customWidth="1"/>
    <col min="9480" max="9480" width="7" style="390" customWidth="1"/>
    <col min="9481" max="9481" width="7.28515625" style="390" customWidth="1"/>
    <col min="9482" max="9482" width="7.7109375" style="390" customWidth="1"/>
    <col min="9483" max="9483" width="8.7109375" style="390" customWidth="1"/>
    <col min="9484" max="9484" width="8.140625" style="390" customWidth="1"/>
    <col min="9485" max="9485" width="10.28515625" style="390" customWidth="1"/>
    <col min="9486" max="9486" width="7.42578125" style="390" customWidth="1"/>
    <col min="9487" max="9487" width="7.28515625" style="390" customWidth="1"/>
    <col min="9488" max="9488" width="8.28515625" style="390" customWidth="1"/>
    <col min="9489" max="9489" width="7.7109375" style="390" customWidth="1"/>
    <col min="9490" max="9490" width="7.140625" style="390" customWidth="1"/>
    <col min="9491" max="9491" width="8.28515625" style="390" customWidth="1"/>
    <col min="9492" max="9492" width="7" style="390" customWidth="1"/>
    <col min="9493" max="9493" width="9.42578125" style="390" customWidth="1"/>
    <col min="9494" max="9494" width="6.7109375" style="390" customWidth="1"/>
    <col min="9495" max="9495" width="8.5703125" style="390" customWidth="1"/>
    <col min="9496" max="9496" width="7.140625" style="390" customWidth="1"/>
    <col min="9497" max="9497" width="10.140625" style="390" customWidth="1"/>
    <col min="9498" max="9498" width="10.85546875" style="390" customWidth="1"/>
    <col min="9499" max="9499" width="6.140625" style="390" customWidth="1"/>
    <col min="9500" max="9500" width="5.28515625" style="390" customWidth="1"/>
    <col min="9501" max="9501" width="5.140625" style="390" customWidth="1"/>
    <col min="9502" max="9502" width="5" style="390" customWidth="1"/>
    <col min="9503" max="9503" width="0.42578125" style="390" customWidth="1"/>
    <col min="9504" max="9504" width="2.28515625" style="390" customWidth="1"/>
    <col min="9505" max="9505" width="8.5703125" style="390" customWidth="1"/>
    <col min="9506" max="9506" width="4.28515625" style="390" customWidth="1"/>
    <col min="9507" max="9728" width="11.42578125" style="390"/>
    <col min="9729" max="9729" width="3.85546875" style="390" customWidth="1"/>
    <col min="9730" max="9730" width="24.85546875" style="390" customWidth="1"/>
    <col min="9731" max="9731" width="9.5703125" style="390" customWidth="1"/>
    <col min="9732" max="9732" width="8.140625" style="390" customWidth="1"/>
    <col min="9733" max="9733" width="8.28515625" style="390" customWidth="1"/>
    <col min="9734" max="9734" width="9" style="390" customWidth="1"/>
    <col min="9735" max="9735" width="7.42578125" style="390" customWidth="1"/>
    <col min="9736" max="9736" width="7" style="390" customWidth="1"/>
    <col min="9737" max="9737" width="7.28515625" style="390" customWidth="1"/>
    <col min="9738" max="9738" width="7.7109375" style="390" customWidth="1"/>
    <col min="9739" max="9739" width="8.7109375" style="390" customWidth="1"/>
    <col min="9740" max="9740" width="8.140625" style="390" customWidth="1"/>
    <col min="9741" max="9741" width="10.28515625" style="390" customWidth="1"/>
    <col min="9742" max="9742" width="7.42578125" style="390" customWidth="1"/>
    <col min="9743" max="9743" width="7.28515625" style="390" customWidth="1"/>
    <col min="9744" max="9744" width="8.28515625" style="390" customWidth="1"/>
    <col min="9745" max="9745" width="7.7109375" style="390" customWidth="1"/>
    <col min="9746" max="9746" width="7.140625" style="390" customWidth="1"/>
    <col min="9747" max="9747" width="8.28515625" style="390" customWidth="1"/>
    <col min="9748" max="9748" width="7" style="390" customWidth="1"/>
    <col min="9749" max="9749" width="9.42578125" style="390" customWidth="1"/>
    <col min="9750" max="9750" width="6.7109375" style="390" customWidth="1"/>
    <col min="9751" max="9751" width="8.5703125" style="390" customWidth="1"/>
    <col min="9752" max="9752" width="7.140625" style="390" customWidth="1"/>
    <col min="9753" max="9753" width="10.140625" style="390" customWidth="1"/>
    <col min="9754" max="9754" width="10.85546875" style="390" customWidth="1"/>
    <col min="9755" max="9755" width="6.140625" style="390" customWidth="1"/>
    <col min="9756" max="9756" width="5.28515625" style="390" customWidth="1"/>
    <col min="9757" max="9757" width="5.140625" style="390" customWidth="1"/>
    <col min="9758" max="9758" width="5" style="390" customWidth="1"/>
    <col min="9759" max="9759" width="0.42578125" style="390" customWidth="1"/>
    <col min="9760" max="9760" width="2.28515625" style="390" customWidth="1"/>
    <col min="9761" max="9761" width="8.5703125" style="390" customWidth="1"/>
    <col min="9762" max="9762" width="4.28515625" style="390" customWidth="1"/>
    <col min="9763" max="9984" width="11.42578125" style="390"/>
    <col min="9985" max="9985" width="3.85546875" style="390" customWidth="1"/>
    <col min="9986" max="9986" width="24.85546875" style="390" customWidth="1"/>
    <col min="9987" max="9987" width="9.5703125" style="390" customWidth="1"/>
    <col min="9988" max="9988" width="8.140625" style="390" customWidth="1"/>
    <col min="9989" max="9989" width="8.28515625" style="390" customWidth="1"/>
    <col min="9990" max="9990" width="9" style="390" customWidth="1"/>
    <col min="9991" max="9991" width="7.42578125" style="390" customWidth="1"/>
    <col min="9992" max="9992" width="7" style="390" customWidth="1"/>
    <col min="9993" max="9993" width="7.28515625" style="390" customWidth="1"/>
    <col min="9994" max="9994" width="7.7109375" style="390" customWidth="1"/>
    <col min="9995" max="9995" width="8.7109375" style="390" customWidth="1"/>
    <col min="9996" max="9996" width="8.140625" style="390" customWidth="1"/>
    <col min="9997" max="9997" width="10.28515625" style="390" customWidth="1"/>
    <col min="9998" max="9998" width="7.42578125" style="390" customWidth="1"/>
    <col min="9999" max="9999" width="7.28515625" style="390" customWidth="1"/>
    <col min="10000" max="10000" width="8.28515625" style="390" customWidth="1"/>
    <col min="10001" max="10001" width="7.7109375" style="390" customWidth="1"/>
    <col min="10002" max="10002" width="7.140625" style="390" customWidth="1"/>
    <col min="10003" max="10003" width="8.28515625" style="390" customWidth="1"/>
    <col min="10004" max="10004" width="7" style="390" customWidth="1"/>
    <col min="10005" max="10005" width="9.42578125" style="390" customWidth="1"/>
    <col min="10006" max="10006" width="6.7109375" style="390" customWidth="1"/>
    <col min="10007" max="10007" width="8.5703125" style="390" customWidth="1"/>
    <col min="10008" max="10008" width="7.140625" style="390" customWidth="1"/>
    <col min="10009" max="10009" width="10.140625" style="390" customWidth="1"/>
    <col min="10010" max="10010" width="10.85546875" style="390" customWidth="1"/>
    <col min="10011" max="10011" width="6.140625" style="390" customWidth="1"/>
    <col min="10012" max="10012" width="5.28515625" style="390" customWidth="1"/>
    <col min="10013" max="10013" width="5.140625" style="390" customWidth="1"/>
    <col min="10014" max="10014" width="5" style="390" customWidth="1"/>
    <col min="10015" max="10015" width="0.42578125" style="390" customWidth="1"/>
    <col min="10016" max="10016" width="2.28515625" style="390" customWidth="1"/>
    <col min="10017" max="10017" width="8.5703125" style="390" customWidth="1"/>
    <col min="10018" max="10018" width="4.28515625" style="390" customWidth="1"/>
    <col min="10019" max="10240" width="11.42578125" style="390"/>
    <col min="10241" max="10241" width="3.85546875" style="390" customWidth="1"/>
    <col min="10242" max="10242" width="24.85546875" style="390" customWidth="1"/>
    <col min="10243" max="10243" width="9.5703125" style="390" customWidth="1"/>
    <col min="10244" max="10244" width="8.140625" style="390" customWidth="1"/>
    <col min="10245" max="10245" width="8.28515625" style="390" customWidth="1"/>
    <col min="10246" max="10246" width="9" style="390" customWidth="1"/>
    <col min="10247" max="10247" width="7.42578125" style="390" customWidth="1"/>
    <col min="10248" max="10248" width="7" style="390" customWidth="1"/>
    <col min="10249" max="10249" width="7.28515625" style="390" customWidth="1"/>
    <col min="10250" max="10250" width="7.7109375" style="390" customWidth="1"/>
    <col min="10251" max="10251" width="8.7109375" style="390" customWidth="1"/>
    <col min="10252" max="10252" width="8.140625" style="390" customWidth="1"/>
    <col min="10253" max="10253" width="10.28515625" style="390" customWidth="1"/>
    <col min="10254" max="10254" width="7.42578125" style="390" customWidth="1"/>
    <col min="10255" max="10255" width="7.28515625" style="390" customWidth="1"/>
    <col min="10256" max="10256" width="8.28515625" style="390" customWidth="1"/>
    <col min="10257" max="10257" width="7.7109375" style="390" customWidth="1"/>
    <col min="10258" max="10258" width="7.140625" style="390" customWidth="1"/>
    <col min="10259" max="10259" width="8.28515625" style="390" customWidth="1"/>
    <col min="10260" max="10260" width="7" style="390" customWidth="1"/>
    <col min="10261" max="10261" width="9.42578125" style="390" customWidth="1"/>
    <col min="10262" max="10262" width="6.7109375" style="390" customWidth="1"/>
    <col min="10263" max="10263" width="8.5703125" style="390" customWidth="1"/>
    <col min="10264" max="10264" width="7.140625" style="390" customWidth="1"/>
    <col min="10265" max="10265" width="10.140625" style="390" customWidth="1"/>
    <col min="10266" max="10266" width="10.85546875" style="390" customWidth="1"/>
    <col min="10267" max="10267" width="6.140625" style="390" customWidth="1"/>
    <col min="10268" max="10268" width="5.28515625" style="390" customWidth="1"/>
    <col min="10269" max="10269" width="5.140625" style="390" customWidth="1"/>
    <col min="10270" max="10270" width="5" style="390" customWidth="1"/>
    <col min="10271" max="10271" width="0.42578125" style="390" customWidth="1"/>
    <col min="10272" max="10272" width="2.28515625" style="390" customWidth="1"/>
    <col min="10273" max="10273" width="8.5703125" style="390" customWidth="1"/>
    <col min="10274" max="10274" width="4.28515625" style="390" customWidth="1"/>
    <col min="10275" max="10496" width="11.42578125" style="390"/>
    <col min="10497" max="10497" width="3.85546875" style="390" customWidth="1"/>
    <col min="10498" max="10498" width="24.85546875" style="390" customWidth="1"/>
    <col min="10499" max="10499" width="9.5703125" style="390" customWidth="1"/>
    <col min="10500" max="10500" width="8.140625" style="390" customWidth="1"/>
    <col min="10501" max="10501" width="8.28515625" style="390" customWidth="1"/>
    <col min="10502" max="10502" width="9" style="390" customWidth="1"/>
    <col min="10503" max="10503" width="7.42578125" style="390" customWidth="1"/>
    <col min="10504" max="10504" width="7" style="390" customWidth="1"/>
    <col min="10505" max="10505" width="7.28515625" style="390" customWidth="1"/>
    <col min="10506" max="10506" width="7.7109375" style="390" customWidth="1"/>
    <col min="10507" max="10507" width="8.7109375" style="390" customWidth="1"/>
    <col min="10508" max="10508" width="8.140625" style="390" customWidth="1"/>
    <col min="10509" max="10509" width="10.28515625" style="390" customWidth="1"/>
    <col min="10510" max="10510" width="7.42578125" style="390" customWidth="1"/>
    <col min="10511" max="10511" width="7.28515625" style="390" customWidth="1"/>
    <col min="10512" max="10512" width="8.28515625" style="390" customWidth="1"/>
    <col min="10513" max="10513" width="7.7109375" style="390" customWidth="1"/>
    <col min="10514" max="10514" width="7.140625" style="390" customWidth="1"/>
    <col min="10515" max="10515" width="8.28515625" style="390" customWidth="1"/>
    <col min="10516" max="10516" width="7" style="390" customWidth="1"/>
    <col min="10517" max="10517" width="9.42578125" style="390" customWidth="1"/>
    <col min="10518" max="10518" width="6.7109375" style="390" customWidth="1"/>
    <col min="10519" max="10519" width="8.5703125" style="390" customWidth="1"/>
    <col min="10520" max="10520" width="7.140625" style="390" customWidth="1"/>
    <col min="10521" max="10521" width="10.140625" style="390" customWidth="1"/>
    <col min="10522" max="10522" width="10.85546875" style="390" customWidth="1"/>
    <col min="10523" max="10523" width="6.140625" style="390" customWidth="1"/>
    <col min="10524" max="10524" width="5.28515625" style="390" customWidth="1"/>
    <col min="10525" max="10525" width="5.140625" style="390" customWidth="1"/>
    <col min="10526" max="10526" width="5" style="390" customWidth="1"/>
    <col min="10527" max="10527" width="0.42578125" style="390" customWidth="1"/>
    <col min="10528" max="10528" width="2.28515625" style="390" customWidth="1"/>
    <col min="10529" max="10529" width="8.5703125" style="390" customWidth="1"/>
    <col min="10530" max="10530" width="4.28515625" style="390" customWidth="1"/>
    <col min="10531" max="10752" width="11.42578125" style="390"/>
    <col min="10753" max="10753" width="3.85546875" style="390" customWidth="1"/>
    <col min="10754" max="10754" width="24.85546875" style="390" customWidth="1"/>
    <col min="10755" max="10755" width="9.5703125" style="390" customWidth="1"/>
    <col min="10756" max="10756" width="8.140625" style="390" customWidth="1"/>
    <col min="10757" max="10757" width="8.28515625" style="390" customWidth="1"/>
    <col min="10758" max="10758" width="9" style="390" customWidth="1"/>
    <col min="10759" max="10759" width="7.42578125" style="390" customWidth="1"/>
    <col min="10760" max="10760" width="7" style="390" customWidth="1"/>
    <col min="10761" max="10761" width="7.28515625" style="390" customWidth="1"/>
    <col min="10762" max="10762" width="7.7109375" style="390" customWidth="1"/>
    <col min="10763" max="10763" width="8.7109375" style="390" customWidth="1"/>
    <col min="10764" max="10764" width="8.140625" style="390" customWidth="1"/>
    <col min="10765" max="10765" width="10.28515625" style="390" customWidth="1"/>
    <col min="10766" max="10766" width="7.42578125" style="390" customWidth="1"/>
    <col min="10767" max="10767" width="7.28515625" style="390" customWidth="1"/>
    <col min="10768" max="10768" width="8.28515625" style="390" customWidth="1"/>
    <col min="10769" max="10769" width="7.7109375" style="390" customWidth="1"/>
    <col min="10770" max="10770" width="7.140625" style="390" customWidth="1"/>
    <col min="10771" max="10771" width="8.28515625" style="390" customWidth="1"/>
    <col min="10772" max="10772" width="7" style="390" customWidth="1"/>
    <col min="10773" max="10773" width="9.42578125" style="390" customWidth="1"/>
    <col min="10774" max="10774" width="6.7109375" style="390" customWidth="1"/>
    <col min="10775" max="10775" width="8.5703125" style="390" customWidth="1"/>
    <col min="10776" max="10776" width="7.140625" style="390" customWidth="1"/>
    <col min="10777" max="10777" width="10.140625" style="390" customWidth="1"/>
    <col min="10778" max="10778" width="10.85546875" style="390" customWidth="1"/>
    <col min="10779" max="10779" width="6.140625" style="390" customWidth="1"/>
    <col min="10780" max="10780" width="5.28515625" style="390" customWidth="1"/>
    <col min="10781" max="10781" width="5.140625" style="390" customWidth="1"/>
    <col min="10782" max="10782" width="5" style="390" customWidth="1"/>
    <col min="10783" max="10783" width="0.42578125" style="390" customWidth="1"/>
    <col min="10784" max="10784" width="2.28515625" style="390" customWidth="1"/>
    <col min="10785" max="10785" width="8.5703125" style="390" customWidth="1"/>
    <col min="10786" max="10786" width="4.28515625" style="390" customWidth="1"/>
    <col min="10787" max="11008" width="11.42578125" style="390"/>
    <col min="11009" max="11009" width="3.85546875" style="390" customWidth="1"/>
    <col min="11010" max="11010" width="24.85546875" style="390" customWidth="1"/>
    <col min="11011" max="11011" width="9.5703125" style="390" customWidth="1"/>
    <col min="11012" max="11012" width="8.140625" style="390" customWidth="1"/>
    <col min="11013" max="11013" width="8.28515625" style="390" customWidth="1"/>
    <col min="11014" max="11014" width="9" style="390" customWidth="1"/>
    <col min="11015" max="11015" width="7.42578125" style="390" customWidth="1"/>
    <col min="11016" max="11016" width="7" style="390" customWidth="1"/>
    <col min="11017" max="11017" width="7.28515625" style="390" customWidth="1"/>
    <col min="11018" max="11018" width="7.7109375" style="390" customWidth="1"/>
    <col min="11019" max="11019" width="8.7109375" style="390" customWidth="1"/>
    <col min="11020" max="11020" width="8.140625" style="390" customWidth="1"/>
    <col min="11021" max="11021" width="10.28515625" style="390" customWidth="1"/>
    <col min="11022" max="11022" width="7.42578125" style="390" customWidth="1"/>
    <col min="11023" max="11023" width="7.28515625" style="390" customWidth="1"/>
    <col min="11024" max="11024" width="8.28515625" style="390" customWidth="1"/>
    <col min="11025" max="11025" width="7.7109375" style="390" customWidth="1"/>
    <col min="11026" max="11026" width="7.140625" style="390" customWidth="1"/>
    <col min="11027" max="11027" width="8.28515625" style="390" customWidth="1"/>
    <col min="11028" max="11028" width="7" style="390" customWidth="1"/>
    <col min="11029" max="11029" width="9.42578125" style="390" customWidth="1"/>
    <col min="11030" max="11030" width="6.7109375" style="390" customWidth="1"/>
    <col min="11031" max="11031" width="8.5703125" style="390" customWidth="1"/>
    <col min="11032" max="11032" width="7.140625" style="390" customWidth="1"/>
    <col min="11033" max="11033" width="10.140625" style="390" customWidth="1"/>
    <col min="11034" max="11034" width="10.85546875" style="390" customWidth="1"/>
    <col min="11035" max="11035" width="6.140625" style="390" customWidth="1"/>
    <col min="11036" max="11036" width="5.28515625" style="390" customWidth="1"/>
    <col min="11037" max="11037" width="5.140625" style="390" customWidth="1"/>
    <col min="11038" max="11038" width="5" style="390" customWidth="1"/>
    <col min="11039" max="11039" width="0.42578125" style="390" customWidth="1"/>
    <col min="11040" max="11040" width="2.28515625" style="390" customWidth="1"/>
    <col min="11041" max="11041" width="8.5703125" style="390" customWidth="1"/>
    <col min="11042" max="11042" width="4.28515625" style="390" customWidth="1"/>
    <col min="11043" max="11264" width="11.42578125" style="390"/>
    <col min="11265" max="11265" width="3.85546875" style="390" customWidth="1"/>
    <col min="11266" max="11266" width="24.85546875" style="390" customWidth="1"/>
    <col min="11267" max="11267" width="9.5703125" style="390" customWidth="1"/>
    <col min="11268" max="11268" width="8.140625" style="390" customWidth="1"/>
    <col min="11269" max="11269" width="8.28515625" style="390" customWidth="1"/>
    <col min="11270" max="11270" width="9" style="390" customWidth="1"/>
    <col min="11271" max="11271" width="7.42578125" style="390" customWidth="1"/>
    <col min="11272" max="11272" width="7" style="390" customWidth="1"/>
    <col min="11273" max="11273" width="7.28515625" style="390" customWidth="1"/>
    <col min="11274" max="11274" width="7.7109375" style="390" customWidth="1"/>
    <col min="11275" max="11275" width="8.7109375" style="390" customWidth="1"/>
    <col min="11276" max="11276" width="8.140625" style="390" customWidth="1"/>
    <col min="11277" max="11277" width="10.28515625" style="390" customWidth="1"/>
    <col min="11278" max="11278" width="7.42578125" style="390" customWidth="1"/>
    <col min="11279" max="11279" width="7.28515625" style="390" customWidth="1"/>
    <col min="11280" max="11280" width="8.28515625" style="390" customWidth="1"/>
    <col min="11281" max="11281" width="7.7109375" style="390" customWidth="1"/>
    <col min="11282" max="11282" width="7.140625" style="390" customWidth="1"/>
    <col min="11283" max="11283" width="8.28515625" style="390" customWidth="1"/>
    <col min="11284" max="11284" width="7" style="390" customWidth="1"/>
    <col min="11285" max="11285" width="9.42578125" style="390" customWidth="1"/>
    <col min="11286" max="11286" width="6.7109375" style="390" customWidth="1"/>
    <col min="11287" max="11287" width="8.5703125" style="390" customWidth="1"/>
    <col min="11288" max="11288" width="7.140625" style="390" customWidth="1"/>
    <col min="11289" max="11289" width="10.140625" style="390" customWidth="1"/>
    <col min="11290" max="11290" width="10.85546875" style="390" customWidth="1"/>
    <col min="11291" max="11291" width="6.140625" style="390" customWidth="1"/>
    <col min="11292" max="11292" width="5.28515625" style="390" customWidth="1"/>
    <col min="11293" max="11293" width="5.140625" style="390" customWidth="1"/>
    <col min="11294" max="11294" width="5" style="390" customWidth="1"/>
    <col min="11295" max="11295" width="0.42578125" style="390" customWidth="1"/>
    <col min="11296" max="11296" width="2.28515625" style="390" customWidth="1"/>
    <col min="11297" max="11297" width="8.5703125" style="390" customWidth="1"/>
    <col min="11298" max="11298" width="4.28515625" style="390" customWidth="1"/>
    <col min="11299" max="11520" width="11.42578125" style="390"/>
    <col min="11521" max="11521" width="3.85546875" style="390" customWidth="1"/>
    <col min="11522" max="11522" width="24.85546875" style="390" customWidth="1"/>
    <col min="11523" max="11523" width="9.5703125" style="390" customWidth="1"/>
    <col min="11524" max="11524" width="8.140625" style="390" customWidth="1"/>
    <col min="11525" max="11525" width="8.28515625" style="390" customWidth="1"/>
    <col min="11526" max="11526" width="9" style="390" customWidth="1"/>
    <col min="11527" max="11527" width="7.42578125" style="390" customWidth="1"/>
    <col min="11528" max="11528" width="7" style="390" customWidth="1"/>
    <col min="11529" max="11529" width="7.28515625" style="390" customWidth="1"/>
    <col min="11530" max="11530" width="7.7109375" style="390" customWidth="1"/>
    <col min="11531" max="11531" width="8.7109375" style="390" customWidth="1"/>
    <col min="11532" max="11532" width="8.140625" style="390" customWidth="1"/>
    <col min="11533" max="11533" width="10.28515625" style="390" customWidth="1"/>
    <col min="11534" max="11534" width="7.42578125" style="390" customWidth="1"/>
    <col min="11535" max="11535" width="7.28515625" style="390" customWidth="1"/>
    <col min="11536" max="11536" width="8.28515625" style="390" customWidth="1"/>
    <col min="11537" max="11537" width="7.7109375" style="390" customWidth="1"/>
    <col min="11538" max="11538" width="7.140625" style="390" customWidth="1"/>
    <col min="11539" max="11539" width="8.28515625" style="390" customWidth="1"/>
    <col min="11540" max="11540" width="7" style="390" customWidth="1"/>
    <col min="11541" max="11541" width="9.42578125" style="390" customWidth="1"/>
    <col min="11542" max="11542" width="6.7109375" style="390" customWidth="1"/>
    <col min="11543" max="11543" width="8.5703125" style="390" customWidth="1"/>
    <col min="11544" max="11544" width="7.140625" style="390" customWidth="1"/>
    <col min="11545" max="11545" width="10.140625" style="390" customWidth="1"/>
    <col min="11546" max="11546" width="10.85546875" style="390" customWidth="1"/>
    <col min="11547" max="11547" width="6.140625" style="390" customWidth="1"/>
    <col min="11548" max="11548" width="5.28515625" style="390" customWidth="1"/>
    <col min="11549" max="11549" width="5.140625" style="390" customWidth="1"/>
    <col min="11550" max="11550" width="5" style="390" customWidth="1"/>
    <col min="11551" max="11551" width="0.42578125" style="390" customWidth="1"/>
    <col min="11552" max="11552" width="2.28515625" style="390" customWidth="1"/>
    <col min="11553" max="11553" width="8.5703125" style="390" customWidth="1"/>
    <col min="11554" max="11554" width="4.28515625" style="390" customWidth="1"/>
    <col min="11555" max="11776" width="11.42578125" style="390"/>
    <col min="11777" max="11777" width="3.85546875" style="390" customWidth="1"/>
    <col min="11778" max="11778" width="24.85546875" style="390" customWidth="1"/>
    <col min="11779" max="11779" width="9.5703125" style="390" customWidth="1"/>
    <col min="11780" max="11780" width="8.140625" style="390" customWidth="1"/>
    <col min="11781" max="11781" width="8.28515625" style="390" customWidth="1"/>
    <col min="11782" max="11782" width="9" style="390" customWidth="1"/>
    <col min="11783" max="11783" width="7.42578125" style="390" customWidth="1"/>
    <col min="11784" max="11784" width="7" style="390" customWidth="1"/>
    <col min="11785" max="11785" width="7.28515625" style="390" customWidth="1"/>
    <col min="11786" max="11786" width="7.7109375" style="390" customWidth="1"/>
    <col min="11787" max="11787" width="8.7109375" style="390" customWidth="1"/>
    <col min="11788" max="11788" width="8.140625" style="390" customWidth="1"/>
    <col min="11789" max="11789" width="10.28515625" style="390" customWidth="1"/>
    <col min="11790" max="11790" width="7.42578125" style="390" customWidth="1"/>
    <col min="11791" max="11791" width="7.28515625" style="390" customWidth="1"/>
    <col min="11792" max="11792" width="8.28515625" style="390" customWidth="1"/>
    <col min="11793" max="11793" width="7.7109375" style="390" customWidth="1"/>
    <col min="11794" max="11794" width="7.140625" style="390" customWidth="1"/>
    <col min="11795" max="11795" width="8.28515625" style="390" customWidth="1"/>
    <col min="11796" max="11796" width="7" style="390" customWidth="1"/>
    <col min="11797" max="11797" width="9.42578125" style="390" customWidth="1"/>
    <col min="11798" max="11798" width="6.7109375" style="390" customWidth="1"/>
    <col min="11799" max="11799" width="8.5703125" style="390" customWidth="1"/>
    <col min="11800" max="11800" width="7.140625" style="390" customWidth="1"/>
    <col min="11801" max="11801" width="10.140625" style="390" customWidth="1"/>
    <col min="11802" max="11802" width="10.85546875" style="390" customWidth="1"/>
    <col min="11803" max="11803" width="6.140625" style="390" customWidth="1"/>
    <col min="11804" max="11804" width="5.28515625" style="390" customWidth="1"/>
    <col min="11805" max="11805" width="5.140625" style="390" customWidth="1"/>
    <col min="11806" max="11806" width="5" style="390" customWidth="1"/>
    <col min="11807" max="11807" width="0.42578125" style="390" customWidth="1"/>
    <col min="11808" max="11808" width="2.28515625" style="390" customWidth="1"/>
    <col min="11809" max="11809" width="8.5703125" style="390" customWidth="1"/>
    <col min="11810" max="11810" width="4.28515625" style="390" customWidth="1"/>
    <col min="11811" max="12032" width="11.42578125" style="390"/>
    <col min="12033" max="12033" width="3.85546875" style="390" customWidth="1"/>
    <col min="12034" max="12034" width="24.85546875" style="390" customWidth="1"/>
    <col min="12035" max="12035" width="9.5703125" style="390" customWidth="1"/>
    <col min="12036" max="12036" width="8.140625" style="390" customWidth="1"/>
    <col min="12037" max="12037" width="8.28515625" style="390" customWidth="1"/>
    <col min="12038" max="12038" width="9" style="390" customWidth="1"/>
    <col min="12039" max="12039" width="7.42578125" style="390" customWidth="1"/>
    <col min="12040" max="12040" width="7" style="390" customWidth="1"/>
    <col min="12041" max="12041" width="7.28515625" style="390" customWidth="1"/>
    <col min="12042" max="12042" width="7.7109375" style="390" customWidth="1"/>
    <col min="12043" max="12043" width="8.7109375" style="390" customWidth="1"/>
    <col min="12044" max="12044" width="8.140625" style="390" customWidth="1"/>
    <col min="12045" max="12045" width="10.28515625" style="390" customWidth="1"/>
    <col min="12046" max="12046" width="7.42578125" style="390" customWidth="1"/>
    <col min="12047" max="12047" width="7.28515625" style="390" customWidth="1"/>
    <col min="12048" max="12048" width="8.28515625" style="390" customWidth="1"/>
    <col min="12049" max="12049" width="7.7109375" style="390" customWidth="1"/>
    <col min="12050" max="12050" width="7.140625" style="390" customWidth="1"/>
    <col min="12051" max="12051" width="8.28515625" style="390" customWidth="1"/>
    <col min="12052" max="12052" width="7" style="390" customWidth="1"/>
    <col min="12053" max="12053" width="9.42578125" style="390" customWidth="1"/>
    <col min="12054" max="12054" width="6.7109375" style="390" customWidth="1"/>
    <col min="12055" max="12055" width="8.5703125" style="390" customWidth="1"/>
    <col min="12056" max="12056" width="7.140625" style="390" customWidth="1"/>
    <col min="12057" max="12057" width="10.140625" style="390" customWidth="1"/>
    <col min="12058" max="12058" width="10.85546875" style="390" customWidth="1"/>
    <col min="12059" max="12059" width="6.140625" style="390" customWidth="1"/>
    <col min="12060" max="12060" width="5.28515625" style="390" customWidth="1"/>
    <col min="12061" max="12061" width="5.140625" style="390" customWidth="1"/>
    <col min="12062" max="12062" width="5" style="390" customWidth="1"/>
    <col min="12063" max="12063" width="0.42578125" style="390" customWidth="1"/>
    <col min="12064" max="12064" width="2.28515625" style="390" customWidth="1"/>
    <col min="12065" max="12065" width="8.5703125" style="390" customWidth="1"/>
    <col min="12066" max="12066" width="4.28515625" style="390" customWidth="1"/>
    <col min="12067" max="12288" width="11.42578125" style="390"/>
    <col min="12289" max="12289" width="3.85546875" style="390" customWidth="1"/>
    <col min="12290" max="12290" width="24.85546875" style="390" customWidth="1"/>
    <col min="12291" max="12291" width="9.5703125" style="390" customWidth="1"/>
    <col min="12292" max="12292" width="8.140625" style="390" customWidth="1"/>
    <col min="12293" max="12293" width="8.28515625" style="390" customWidth="1"/>
    <col min="12294" max="12294" width="9" style="390" customWidth="1"/>
    <col min="12295" max="12295" width="7.42578125" style="390" customWidth="1"/>
    <col min="12296" max="12296" width="7" style="390" customWidth="1"/>
    <col min="12297" max="12297" width="7.28515625" style="390" customWidth="1"/>
    <col min="12298" max="12298" width="7.7109375" style="390" customWidth="1"/>
    <col min="12299" max="12299" width="8.7109375" style="390" customWidth="1"/>
    <col min="12300" max="12300" width="8.140625" style="390" customWidth="1"/>
    <col min="12301" max="12301" width="10.28515625" style="390" customWidth="1"/>
    <col min="12302" max="12302" width="7.42578125" style="390" customWidth="1"/>
    <col min="12303" max="12303" width="7.28515625" style="390" customWidth="1"/>
    <col min="12304" max="12304" width="8.28515625" style="390" customWidth="1"/>
    <col min="12305" max="12305" width="7.7109375" style="390" customWidth="1"/>
    <col min="12306" max="12306" width="7.140625" style="390" customWidth="1"/>
    <col min="12307" max="12307" width="8.28515625" style="390" customWidth="1"/>
    <col min="12308" max="12308" width="7" style="390" customWidth="1"/>
    <col min="12309" max="12309" width="9.42578125" style="390" customWidth="1"/>
    <col min="12310" max="12310" width="6.7109375" style="390" customWidth="1"/>
    <col min="12311" max="12311" width="8.5703125" style="390" customWidth="1"/>
    <col min="12312" max="12312" width="7.140625" style="390" customWidth="1"/>
    <col min="12313" max="12313" width="10.140625" style="390" customWidth="1"/>
    <col min="12314" max="12314" width="10.85546875" style="390" customWidth="1"/>
    <col min="12315" max="12315" width="6.140625" style="390" customWidth="1"/>
    <col min="12316" max="12316" width="5.28515625" style="390" customWidth="1"/>
    <col min="12317" max="12317" width="5.140625" style="390" customWidth="1"/>
    <col min="12318" max="12318" width="5" style="390" customWidth="1"/>
    <col min="12319" max="12319" width="0.42578125" style="390" customWidth="1"/>
    <col min="12320" max="12320" width="2.28515625" style="390" customWidth="1"/>
    <col min="12321" max="12321" width="8.5703125" style="390" customWidth="1"/>
    <col min="12322" max="12322" width="4.28515625" style="390" customWidth="1"/>
    <col min="12323" max="12544" width="11.42578125" style="390"/>
    <col min="12545" max="12545" width="3.85546875" style="390" customWidth="1"/>
    <col min="12546" max="12546" width="24.85546875" style="390" customWidth="1"/>
    <col min="12547" max="12547" width="9.5703125" style="390" customWidth="1"/>
    <col min="12548" max="12548" width="8.140625" style="390" customWidth="1"/>
    <col min="12549" max="12549" width="8.28515625" style="390" customWidth="1"/>
    <col min="12550" max="12550" width="9" style="390" customWidth="1"/>
    <col min="12551" max="12551" width="7.42578125" style="390" customWidth="1"/>
    <col min="12552" max="12552" width="7" style="390" customWidth="1"/>
    <col min="12553" max="12553" width="7.28515625" style="390" customWidth="1"/>
    <col min="12554" max="12554" width="7.7109375" style="390" customWidth="1"/>
    <col min="12555" max="12555" width="8.7109375" style="390" customWidth="1"/>
    <col min="12556" max="12556" width="8.140625" style="390" customWidth="1"/>
    <col min="12557" max="12557" width="10.28515625" style="390" customWidth="1"/>
    <col min="12558" max="12558" width="7.42578125" style="390" customWidth="1"/>
    <col min="12559" max="12559" width="7.28515625" style="390" customWidth="1"/>
    <col min="12560" max="12560" width="8.28515625" style="390" customWidth="1"/>
    <col min="12561" max="12561" width="7.7109375" style="390" customWidth="1"/>
    <col min="12562" max="12562" width="7.140625" style="390" customWidth="1"/>
    <col min="12563" max="12563" width="8.28515625" style="390" customWidth="1"/>
    <col min="12564" max="12564" width="7" style="390" customWidth="1"/>
    <col min="12565" max="12565" width="9.42578125" style="390" customWidth="1"/>
    <col min="12566" max="12566" width="6.7109375" style="390" customWidth="1"/>
    <col min="12567" max="12567" width="8.5703125" style="390" customWidth="1"/>
    <col min="12568" max="12568" width="7.140625" style="390" customWidth="1"/>
    <col min="12569" max="12569" width="10.140625" style="390" customWidth="1"/>
    <col min="12570" max="12570" width="10.85546875" style="390" customWidth="1"/>
    <col min="12571" max="12571" width="6.140625" style="390" customWidth="1"/>
    <col min="12572" max="12572" width="5.28515625" style="390" customWidth="1"/>
    <col min="12573" max="12573" width="5.140625" style="390" customWidth="1"/>
    <col min="12574" max="12574" width="5" style="390" customWidth="1"/>
    <col min="12575" max="12575" width="0.42578125" style="390" customWidth="1"/>
    <col min="12576" max="12576" width="2.28515625" style="390" customWidth="1"/>
    <col min="12577" max="12577" width="8.5703125" style="390" customWidth="1"/>
    <col min="12578" max="12578" width="4.28515625" style="390" customWidth="1"/>
    <col min="12579" max="12800" width="11.42578125" style="390"/>
    <col min="12801" max="12801" width="3.85546875" style="390" customWidth="1"/>
    <col min="12802" max="12802" width="24.85546875" style="390" customWidth="1"/>
    <col min="12803" max="12803" width="9.5703125" style="390" customWidth="1"/>
    <col min="12804" max="12804" width="8.140625" style="390" customWidth="1"/>
    <col min="12805" max="12805" width="8.28515625" style="390" customWidth="1"/>
    <col min="12806" max="12806" width="9" style="390" customWidth="1"/>
    <col min="12807" max="12807" width="7.42578125" style="390" customWidth="1"/>
    <col min="12808" max="12808" width="7" style="390" customWidth="1"/>
    <col min="12809" max="12809" width="7.28515625" style="390" customWidth="1"/>
    <col min="12810" max="12810" width="7.7109375" style="390" customWidth="1"/>
    <col min="12811" max="12811" width="8.7109375" style="390" customWidth="1"/>
    <col min="12812" max="12812" width="8.140625" style="390" customWidth="1"/>
    <col min="12813" max="12813" width="10.28515625" style="390" customWidth="1"/>
    <col min="12814" max="12814" width="7.42578125" style="390" customWidth="1"/>
    <col min="12815" max="12815" width="7.28515625" style="390" customWidth="1"/>
    <col min="12816" max="12816" width="8.28515625" style="390" customWidth="1"/>
    <col min="12817" max="12817" width="7.7109375" style="390" customWidth="1"/>
    <col min="12818" max="12818" width="7.140625" style="390" customWidth="1"/>
    <col min="12819" max="12819" width="8.28515625" style="390" customWidth="1"/>
    <col min="12820" max="12820" width="7" style="390" customWidth="1"/>
    <col min="12821" max="12821" width="9.42578125" style="390" customWidth="1"/>
    <col min="12822" max="12822" width="6.7109375" style="390" customWidth="1"/>
    <col min="12823" max="12823" width="8.5703125" style="390" customWidth="1"/>
    <col min="12824" max="12824" width="7.140625" style="390" customWidth="1"/>
    <col min="12825" max="12825" width="10.140625" style="390" customWidth="1"/>
    <col min="12826" max="12826" width="10.85546875" style="390" customWidth="1"/>
    <col min="12827" max="12827" width="6.140625" style="390" customWidth="1"/>
    <col min="12828" max="12828" width="5.28515625" style="390" customWidth="1"/>
    <col min="12829" max="12829" width="5.140625" style="390" customWidth="1"/>
    <col min="12830" max="12830" width="5" style="390" customWidth="1"/>
    <col min="12831" max="12831" width="0.42578125" style="390" customWidth="1"/>
    <col min="12832" max="12832" width="2.28515625" style="390" customWidth="1"/>
    <col min="12833" max="12833" width="8.5703125" style="390" customWidth="1"/>
    <col min="12834" max="12834" width="4.28515625" style="390" customWidth="1"/>
    <col min="12835" max="13056" width="11.42578125" style="390"/>
    <col min="13057" max="13057" width="3.85546875" style="390" customWidth="1"/>
    <col min="13058" max="13058" width="24.85546875" style="390" customWidth="1"/>
    <col min="13059" max="13059" width="9.5703125" style="390" customWidth="1"/>
    <col min="13060" max="13060" width="8.140625" style="390" customWidth="1"/>
    <col min="13061" max="13061" width="8.28515625" style="390" customWidth="1"/>
    <col min="13062" max="13062" width="9" style="390" customWidth="1"/>
    <col min="13063" max="13063" width="7.42578125" style="390" customWidth="1"/>
    <col min="13064" max="13064" width="7" style="390" customWidth="1"/>
    <col min="13065" max="13065" width="7.28515625" style="390" customWidth="1"/>
    <col min="13066" max="13066" width="7.7109375" style="390" customWidth="1"/>
    <col min="13067" max="13067" width="8.7109375" style="390" customWidth="1"/>
    <col min="13068" max="13068" width="8.140625" style="390" customWidth="1"/>
    <col min="13069" max="13069" width="10.28515625" style="390" customWidth="1"/>
    <col min="13070" max="13070" width="7.42578125" style="390" customWidth="1"/>
    <col min="13071" max="13071" width="7.28515625" style="390" customWidth="1"/>
    <col min="13072" max="13072" width="8.28515625" style="390" customWidth="1"/>
    <col min="13073" max="13073" width="7.7109375" style="390" customWidth="1"/>
    <col min="13074" max="13074" width="7.140625" style="390" customWidth="1"/>
    <col min="13075" max="13075" width="8.28515625" style="390" customWidth="1"/>
    <col min="13076" max="13076" width="7" style="390" customWidth="1"/>
    <col min="13077" max="13077" width="9.42578125" style="390" customWidth="1"/>
    <col min="13078" max="13078" width="6.7109375" style="390" customWidth="1"/>
    <col min="13079" max="13079" width="8.5703125" style="390" customWidth="1"/>
    <col min="13080" max="13080" width="7.140625" style="390" customWidth="1"/>
    <col min="13081" max="13081" width="10.140625" style="390" customWidth="1"/>
    <col min="13082" max="13082" width="10.85546875" style="390" customWidth="1"/>
    <col min="13083" max="13083" width="6.140625" style="390" customWidth="1"/>
    <col min="13084" max="13084" width="5.28515625" style="390" customWidth="1"/>
    <col min="13085" max="13085" width="5.140625" style="390" customWidth="1"/>
    <col min="13086" max="13086" width="5" style="390" customWidth="1"/>
    <col min="13087" max="13087" width="0.42578125" style="390" customWidth="1"/>
    <col min="13088" max="13088" width="2.28515625" style="390" customWidth="1"/>
    <col min="13089" max="13089" width="8.5703125" style="390" customWidth="1"/>
    <col min="13090" max="13090" width="4.28515625" style="390" customWidth="1"/>
    <col min="13091" max="13312" width="11.42578125" style="390"/>
    <col min="13313" max="13313" width="3.85546875" style="390" customWidth="1"/>
    <col min="13314" max="13314" width="24.85546875" style="390" customWidth="1"/>
    <col min="13315" max="13315" width="9.5703125" style="390" customWidth="1"/>
    <col min="13316" max="13316" width="8.140625" style="390" customWidth="1"/>
    <col min="13317" max="13317" width="8.28515625" style="390" customWidth="1"/>
    <col min="13318" max="13318" width="9" style="390" customWidth="1"/>
    <col min="13319" max="13319" width="7.42578125" style="390" customWidth="1"/>
    <col min="13320" max="13320" width="7" style="390" customWidth="1"/>
    <col min="13321" max="13321" width="7.28515625" style="390" customWidth="1"/>
    <col min="13322" max="13322" width="7.7109375" style="390" customWidth="1"/>
    <col min="13323" max="13323" width="8.7109375" style="390" customWidth="1"/>
    <col min="13324" max="13324" width="8.140625" style="390" customWidth="1"/>
    <col min="13325" max="13325" width="10.28515625" style="390" customWidth="1"/>
    <col min="13326" max="13326" width="7.42578125" style="390" customWidth="1"/>
    <col min="13327" max="13327" width="7.28515625" style="390" customWidth="1"/>
    <col min="13328" max="13328" width="8.28515625" style="390" customWidth="1"/>
    <col min="13329" max="13329" width="7.7109375" style="390" customWidth="1"/>
    <col min="13330" max="13330" width="7.140625" style="390" customWidth="1"/>
    <col min="13331" max="13331" width="8.28515625" style="390" customWidth="1"/>
    <col min="13332" max="13332" width="7" style="390" customWidth="1"/>
    <col min="13333" max="13333" width="9.42578125" style="390" customWidth="1"/>
    <col min="13334" max="13334" width="6.7109375" style="390" customWidth="1"/>
    <col min="13335" max="13335" width="8.5703125" style="390" customWidth="1"/>
    <col min="13336" max="13336" width="7.140625" style="390" customWidth="1"/>
    <col min="13337" max="13337" width="10.140625" style="390" customWidth="1"/>
    <col min="13338" max="13338" width="10.85546875" style="390" customWidth="1"/>
    <col min="13339" max="13339" width="6.140625" style="390" customWidth="1"/>
    <col min="13340" max="13340" width="5.28515625" style="390" customWidth="1"/>
    <col min="13341" max="13341" width="5.140625" style="390" customWidth="1"/>
    <col min="13342" max="13342" width="5" style="390" customWidth="1"/>
    <col min="13343" max="13343" width="0.42578125" style="390" customWidth="1"/>
    <col min="13344" max="13344" width="2.28515625" style="390" customWidth="1"/>
    <col min="13345" max="13345" width="8.5703125" style="390" customWidth="1"/>
    <col min="13346" max="13346" width="4.28515625" style="390" customWidth="1"/>
    <col min="13347" max="13568" width="11.42578125" style="390"/>
    <col min="13569" max="13569" width="3.85546875" style="390" customWidth="1"/>
    <col min="13570" max="13570" width="24.85546875" style="390" customWidth="1"/>
    <col min="13571" max="13571" width="9.5703125" style="390" customWidth="1"/>
    <col min="13572" max="13572" width="8.140625" style="390" customWidth="1"/>
    <col min="13573" max="13573" width="8.28515625" style="390" customWidth="1"/>
    <col min="13574" max="13574" width="9" style="390" customWidth="1"/>
    <col min="13575" max="13575" width="7.42578125" style="390" customWidth="1"/>
    <col min="13576" max="13576" width="7" style="390" customWidth="1"/>
    <col min="13577" max="13577" width="7.28515625" style="390" customWidth="1"/>
    <col min="13578" max="13578" width="7.7109375" style="390" customWidth="1"/>
    <col min="13579" max="13579" width="8.7109375" style="390" customWidth="1"/>
    <col min="13580" max="13580" width="8.140625" style="390" customWidth="1"/>
    <col min="13581" max="13581" width="10.28515625" style="390" customWidth="1"/>
    <col min="13582" max="13582" width="7.42578125" style="390" customWidth="1"/>
    <col min="13583" max="13583" width="7.28515625" style="390" customWidth="1"/>
    <col min="13584" max="13584" width="8.28515625" style="390" customWidth="1"/>
    <col min="13585" max="13585" width="7.7109375" style="390" customWidth="1"/>
    <col min="13586" max="13586" width="7.140625" style="390" customWidth="1"/>
    <col min="13587" max="13587" width="8.28515625" style="390" customWidth="1"/>
    <col min="13588" max="13588" width="7" style="390" customWidth="1"/>
    <col min="13589" max="13589" width="9.42578125" style="390" customWidth="1"/>
    <col min="13590" max="13590" width="6.7109375" style="390" customWidth="1"/>
    <col min="13591" max="13591" width="8.5703125" style="390" customWidth="1"/>
    <col min="13592" max="13592" width="7.140625" style="390" customWidth="1"/>
    <col min="13593" max="13593" width="10.140625" style="390" customWidth="1"/>
    <col min="13594" max="13594" width="10.85546875" style="390" customWidth="1"/>
    <col min="13595" max="13595" width="6.140625" style="390" customWidth="1"/>
    <col min="13596" max="13596" width="5.28515625" style="390" customWidth="1"/>
    <col min="13597" max="13597" width="5.140625" style="390" customWidth="1"/>
    <col min="13598" max="13598" width="5" style="390" customWidth="1"/>
    <col min="13599" max="13599" width="0.42578125" style="390" customWidth="1"/>
    <col min="13600" max="13600" width="2.28515625" style="390" customWidth="1"/>
    <col min="13601" max="13601" width="8.5703125" style="390" customWidth="1"/>
    <col min="13602" max="13602" width="4.28515625" style="390" customWidth="1"/>
    <col min="13603" max="13824" width="11.42578125" style="390"/>
    <col min="13825" max="13825" width="3.85546875" style="390" customWidth="1"/>
    <col min="13826" max="13826" width="24.85546875" style="390" customWidth="1"/>
    <col min="13827" max="13827" width="9.5703125" style="390" customWidth="1"/>
    <col min="13828" max="13828" width="8.140625" style="390" customWidth="1"/>
    <col min="13829" max="13829" width="8.28515625" style="390" customWidth="1"/>
    <col min="13830" max="13830" width="9" style="390" customWidth="1"/>
    <col min="13831" max="13831" width="7.42578125" style="390" customWidth="1"/>
    <col min="13832" max="13832" width="7" style="390" customWidth="1"/>
    <col min="13833" max="13833" width="7.28515625" style="390" customWidth="1"/>
    <col min="13834" max="13834" width="7.7109375" style="390" customWidth="1"/>
    <col min="13835" max="13835" width="8.7109375" style="390" customWidth="1"/>
    <col min="13836" max="13836" width="8.140625" style="390" customWidth="1"/>
    <col min="13837" max="13837" width="10.28515625" style="390" customWidth="1"/>
    <col min="13838" max="13838" width="7.42578125" style="390" customWidth="1"/>
    <col min="13839" max="13839" width="7.28515625" style="390" customWidth="1"/>
    <col min="13840" max="13840" width="8.28515625" style="390" customWidth="1"/>
    <col min="13841" max="13841" width="7.7109375" style="390" customWidth="1"/>
    <col min="13842" max="13842" width="7.140625" style="390" customWidth="1"/>
    <col min="13843" max="13843" width="8.28515625" style="390" customWidth="1"/>
    <col min="13844" max="13844" width="7" style="390" customWidth="1"/>
    <col min="13845" max="13845" width="9.42578125" style="390" customWidth="1"/>
    <col min="13846" max="13846" width="6.7109375" style="390" customWidth="1"/>
    <col min="13847" max="13847" width="8.5703125" style="390" customWidth="1"/>
    <col min="13848" max="13848" width="7.140625" style="390" customWidth="1"/>
    <col min="13849" max="13849" width="10.140625" style="390" customWidth="1"/>
    <col min="13850" max="13850" width="10.85546875" style="390" customWidth="1"/>
    <col min="13851" max="13851" width="6.140625" style="390" customWidth="1"/>
    <col min="13852" max="13852" width="5.28515625" style="390" customWidth="1"/>
    <col min="13853" max="13853" width="5.140625" style="390" customWidth="1"/>
    <col min="13854" max="13854" width="5" style="390" customWidth="1"/>
    <col min="13855" max="13855" width="0.42578125" style="390" customWidth="1"/>
    <col min="13856" max="13856" width="2.28515625" style="390" customWidth="1"/>
    <col min="13857" max="13857" width="8.5703125" style="390" customWidth="1"/>
    <col min="13858" max="13858" width="4.28515625" style="390" customWidth="1"/>
    <col min="13859" max="14080" width="11.42578125" style="390"/>
    <col min="14081" max="14081" width="3.85546875" style="390" customWidth="1"/>
    <col min="14082" max="14082" width="24.85546875" style="390" customWidth="1"/>
    <col min="14083" max="14083" width="9.5703125" style="390" customWidth="1"/>
    <col min="14084" max="14084" width="8.140625" style="390" customWidth="1"/>
    <col min="14085" max="14085" width="8.28515625" style="390" customWidth="1"/>
    <col min="14086" max="14086" width="9" style="390" customWidth="1"/>
    <col min="14087" max="14087" width="7.42578125" style="390" customWidth="1"/>
    <col min="14088" max="14088" width="7" style="390" customWidth="1"/>
    <col min="14089" max="14089" width="7.28515625" style="390" customWidth="1"/>
    <col min="14090" max="14090" width="7.7109375" style="390" customWidth="1"/>
    <col min="14091" max="14091" width="8.7109375" style="390" customWidth="1"/>
    <col min="14092" max="14092" width="8.140625" style="390" customWidth="1"/>
    <col min="14093" max="14093" width="10.28515625" style="390" customWidth="1"/>
    <col min="14094" max="14094" width="7.42578125" style="390" customWidth="1"/>
    <col min="14095" max="14095" width="7.28515625" style="390" customWidth="1"/>
    <col min="14096" max="14096" width="8.28515625" style="390" customWidth="1"/>
    <col min="14097" max="14097" width="7.7109375" style="390" customWidth="1"/>
    <col min="14098" max="14098" width="7.140625" style="390" customWidth="1"/>
    <col min="14099" max="14099" width="8.28515625" style="390" customWidth="1"/>
    <col min="14100" max="14100" width="7" style="390" customWidth="1"/>
    <col min="14101" max="14101" width="9.42578125" style="390" customWidth="1"/>
    <col min="14102" max="14102" width="6.7109375" style="390" customWidth="1"/>
    <col min="14103" max="14103" width="8.5703125" style="390" customWidth="1"/>
    <col min="14104" max="14104" width="7.140625" style="390" customWidth="1"/>
    <col min="14105" max="14105" width="10.140625" style="390" customWidth="1"/>
    <col min="14106" max="14106" width="10.85546875" style="390" customWidth="1"/>
    <col min="14107" max="14107" width="6.140625" style="390" customWidth="1"/>
    <col min="14108" max="14108" width="5.28515625" style="390" customWidth="1"/>
    <col min="14109" max="14109" width="5.140625" style="390" customWidth="1"/>
    <col min="14110" max="14110" width="5" style="390" customWidth="1"/>
    <col min="14111" max="14111" width="0.42578125" style="390" customWidth="1"/>
    <col min="14112" max="14112" width="2.28515625" style="390" customWidth="1"/>
    <col min="14113" max="14113" width="8.5703125" style="390" customWidth="1"/>
    <col min="14114" max="14114" width="4.28515625" style="390" customWidth="1"/>
    <col min="14115" max="14336" width="11.42578125" style="390"/>
    <col min="14337" max="14337" width="3.85546875" style="390" customWidth="1"/>
    <col min="14338" max="14338" width="24.85546875" style="390" customWidth="1"/>
    <col min="14339" max="14339" width="9.5703125" style="390" customWidth="1"/>
    <col min="14340" max="14340" width="8.140625" style="390" customWidth="1"/>
    <col min="14341" max="14341" width="8.28515625" style="390" customWidth="1"/>
    <col min="14342" max="14342" width="9" style="390" customWidth="1"/>
    <col min="14343" max="14343" width="7.42578125" style="390" customWidth="1"/>
    <col min="14344" max="14344" width="7" style="390" customWidth="1"/>
    <col min="14345" max="14345" width="7.28515625" style="390" customWidth="1"/>
    <col min="14346" max="14346" width="7.7109375" style="390" customWidth="1"/>
    <col min="14347" max="14347" width="8.7109375" style="390" customWidth="1"/>
    <col min="14348" max="14348" width="8.140625" style="390" customWidth="1"/>
    <col min="14349" max="14349" width="10.28515625" style="390" customWidth="1"/>
    <col min="14350" max="14350" width="7.42578125" style="390" customWidth="1"/>
    <col min="14351" max="14351" width="7.28515625" style="390" customWidth="1"/>
    <col min="14352" max="14352" width="8.28515625" style="390" customWidth="1"/>
    <col min="14353" max="14353" width="7.7109375" style="390" customWidth="1"/>
    <col min="14354" max="14354" width="7.140625" style="390" customWidth="1"/>
    <col min="14355" max="14355" width="8.28515625" style="390" customWidth="1"/>
    <col min="14356" max="14356" width="7" style="390" customWidth="1"/>
    <col min="14357" max="14357" width="9.42578125" style="390" customWidth="1"/>
    <col min="14358" max="14358" width="6.7109375" style="390" customWidth="1"/>
    <col min="14359" max="14359" width="8.5703125" style="390" customWidth="1"/>
    <col min="14360" max="14360" width="7.140625" style="390" customWidth="1"/>
    <col min="14361" max="14361" width="10.140625" style="390" customWidth="1"/>
    <col min="14362" max="14362" width="10.85546875" style="390" customWidth="1"/>
    <col min="14363" max="14363" width="6.140625" style="390" customWidth="1"/>
    <col min="14364" max="14364" width="5.28515625" style="390" customWidth="1"/>
    <col min="14365" max="14365" width="5.140625" style="390" customWidth="1"/>
    <col min="14366" max="14366" width="5" style="390" customWidth="1"/>
    <col min="14367" max="14367" width="0.42578125" style="390" customWidth="1"/>
    <col min="14368" max="14368" width="2.28515625" style="390" customWidth="1"/>
    <col min="14369" max="14369" width="8.5703125" style="390" customWidth="1"/>
    <col min="14370" max="14370" width="4.28515625" style="390" customWidth="1"/>
    <col min="14371" max="14592" width="11.42578125" style="390"/>
    <col min="14593" max="14593" width="3.85546875" style="390" customWidth="1"/>
    <col min="14594" max="14594" width="24.85546875" style="390" customWidth="1"/>
    <col min="14595" max="14595" width="9.5703125" style="390" customWidth="1"/>
    <col min="14596" max="14596" width="8.140625" style="390" customWidth="1"/>
    <col min="14597" max="14597" width="8.28515625" style="390" customWidth="1"/>
    <col min="14598" max="14598" width="9" style="390" customWidth="1"/>
    <col min="14599" max="14599" width="7.42578125" style="390" customWidth="1"/>
    <col min="14600" max="14600" width="7" style="390" customWidth="1"/>
    <col min="14601" max="14601" width="7.28515625" style="390" customWidth="1"/>
    <col min="14602" max="14602" width="7.7109375" style="390" customWidth="1"/>
    <col min="14603" max="14603" width="8.7109375" style="390" customWidth="1"/>
    <col min="14604" max="14604" width="8.140625" style="390" customWidth="1"/>
    <col min="14605" max="14605" width="10.28515625" style="390" customWidth="1"/>
    <col min="14606" max="14606" width="7.42578125" style="390" customWidth="1"/>
    <col min="14607" max="14607" width="7.28515625" style="390" customWidth="1"/>
    <col min="14608" max="14608" width="8.28515625" style="390" customWidth="1"/>
    <col min="14609" max="14609" width="7.7109375" style="390" customWidth="1"/>
    <col min="14610" max="14610" width="7.140625" style="390" customWidth="1"/>
    <col min="14611" max="14611" width="8.28515625" style="390" customWidth="1"/>
    <col min="14612" max="14612" width="7" style="390" customWidth="1"/>
    <col min="14613" max="14613" width="9.42578125" style="390" customWidth="1"/>
    <col min="14614" max="14614" width="6.7109375" style="390" customWidth="1"/>
    <col min="14615" max="14615" width="8.5703125" style="390" customWidth="1"/>
    <col min="14616" max="14616" width="7.140625" style="390" customWidth="1"/>
    <col min="14617" max="14617" width="10.140625" style="390" customWidth="1"/>
    <col min="14618" max="14618" width="10.85546875" style="390" customWidth="1"/>
    <col min="14619" max="14619" width="6.140625" style="390" customWidth="1"/>
    <col min="14620" max="14620" width="5.28515625" style="390" customWidth="1"/>
    <col min="14621" max="14621" width="5.140625" style="390" customWidth="1"/>
    <col min="14622" max="14622" width="5" style="390" customWidth="1"/>
    <col min="14623" max="14623" width="0.42578125" style="390" customWidth="1"/>
    <col min="14624" max="14624" width="2.28515625" style="390" customWidth="1"/>
    <col min="14625" max="14625" width="8.5703125" style="390" customWidth="1"/>
    <col min="14626" max="14626" width="4.28515625" style="390" customWidth="1"/>
    <col min="14627" max="14848" width="11.42578125" style="390"/>
    <col min="14849" max="14849" width="3.85546875" style="390" customWidth="1"/>
    <col min="14850" max="14850" width="24.85546875" style="390" customWidth="1"/>
    <col min="14851" max="14851" width="9.5703125" style="390" customWidth="1"/>
    <col min="14852" max="14852" width="8.140625" style="390" customWidth="1"/>
    <col min="14853" max="14853" width="8.28515625" style="390" customWidth="1"/>
    <col min="14854" max="14854" width="9" style="390" customWidth="1"/>
    <col min="14855" max="14855" width="7.42578125" style="390" customWidth="1"/>
    <col min="14856" max="14856" width="7" style="390" customWidth="1"/>
    <col min="14857" max="14857" width="7.28515625" style="390" customWidth="1"/>
    <col min="14858" max="14858" width="7.7109375" style="390" customWidth="1"/>
    <col min="14859" max="14859" width="8.7109375" style="390" customWidth="1"/>
    <col min="14860" max="14860" width="8.140625" style="390" customWidth="1"/>
    <col min="14861" max="14861" width="10.28515625" style="390" customWidth="1"/>
    <col min="14862" max="14862" width="7.42578125" style="390" customWidth="1"/>
    <col min="14863" max="14863" width="7.28515625" style="390" customWidth="1"/>
    <col min="14864" max="14864" width="8.28515625" style="390" customWidth="1"/>
    <col min="14865" max="14865" width="7.7109375" style="390" customWidth="1"/>
    <col min="14866" max="14866" width="7.140625" style="390" customWidth="1"/>
    <col min="14867" max="14867" width="8.28515625" style="390" customWidth="1"/>
    <col min="14868" max="14868" width="7" style="390" customWidth="1"/>
    <col min="14869" max="14869" width="9.42578125" style="390" customWidth="1"/>
    <col min="14870" max="14870" width="6.7109375" style="390" customWidth="1"/>
    <col min="14871" max="14871" width="8.5703125" style="390" customWidth="1"/>
    <col min="14872" max="14872" width="7.140625" style="390" customWidth="1"/>
    <col min="14873" max="14873" width="10.140625" style="390" customWidth="1"/>
    <col min="14874" max="14874" width="10.85546875" style="390" customWidth="1"/>
    <col min="14875" max="14875" width="6.140625" style="390" customWidth="1"/>
    <col min="14876" max="14876" width="5.28515625" style="390" customWidth="1"/>
    <col min="14877" max="14877" width="5.140625" style="390" customWidth="1"/>
    <col min="14878" max="14878" width="5" style="390" customWidth="1"/>
    <col min="14879" max="14879" width="0.42578125" style="390" customWidth="1"/>
    <col min="14880" max="14880" width="2.28515625" style="390" customWidth="1"/>
    <col min="14881" max="14881" width="8.5703125" style="390" customWidth="1"/>
    <col min="14882" max="14882" width="4.28515625" style="390" customWidth="1"/>
    <col min="14883" max="15104" width="11.42578125" style="390"/>
    <col min="15105" max="15105" width="3.85546875" style="390" customWidth="1"/>
    <col min="15106" max="15106" width="24.85546875" style="390" customWidth="1"/>
    <col min="15107" max="15107" width="9.5703125" style="390" customWidth="1"/>
    <col min="15108" max="15108" width="8.140625" style="390" customWidth="1"/>
    <col min="15109" max="15109" width="8.28515625" style="390" customWidth="1"/>
    <col min="15110" max="15110" width="9" style="390" customWidth="1"/>
    <col min="15111" max="15111" width="7.42578125" style="390" customWidth="1"/>
    <col min="15112" max="15112" width="7" style="390" customWidth="1"/>
    <col min="15113" max="15113" width="7.28515625" style="390" customWidth="1"/>
    <col min="15114" max="15114" width="7.7109375" style="390" customWidth="1"/>
    <col min="15115" max="15115" width="8.7109375" style="390" customWidth="1"/>
    <col min="15116" max="15116" width="8.140625" style="390" customWidth="1"/>
    <col min="15117" max="15117" width="10.28515625" style="390" customWidth="1"/>
    <col min="15118" max="15118" width="7.42578125" style="390" customWidth="1"/>
    <col min="15119" max="15119" width="7.28515625" style="390" customWidth="1"/>
    <col min="15120" max="15120" width="8.28515625" style="390" customWidth="1"/>
    <col min="15121" max="15121" width="7.7109375" style="390" customWidth="1"/>
    <col min="15122" max="15122" width="7.140625" style="390" customWidth="1"/>
    <col min="15123" max="15123" width="8.28515625" style="390" customWidth="1"/>
    <col min="15124" max="15124" width="7" style="390" customWidth="1"/>
    <col min="15125" max="15125" width="9.42578125" style="390" customWidth="1"/>
    <col min="15126" max="15126" width="6.7109375" style="390" customWidth="1"/>
    <col min="15127" max="15127" width="8.5703125" style="390" customWidth="1"/>
    <col min="15128" max="15128" width="7.140625" style="390" customWidth="1"/>
    <col min="15129" max="15129" width="10.140625" style="390" customWidth="1"/>
    <col min="15130" max="15130" width="10.85546875" style="390" customWidth="1"/>
    <col min="15131" max="15131" width="6.140625" style="390" customWidth="1"/>
    <col min="15132" max="15132" width="5.28515625" style="390" customWidth="1"/>
    <col min="15133" max="15133" width="5.140625" style="390" customWidth="1"/>
    <col min="15134" max="15134" width="5" style="390" customWidth="1"/>
    <col min="15135" max="15135" width="0.42578125" style="390" customWidth="1"/>
    <col min="15136" max="15136" width="2.28515625" style="390" customWidth="1"/>
    <col min="15137" max="15137" width="8.5703125" style="390" customWidth="1"/>
    <col min="15138" max="15138" width="4.28515625" style="390" customWidth="1"/>
    <col min="15139" max="15360" width="11.42578125" style="390"/>
    <col min="15361" max="15361" width="3.85546875" style="390" customWidth="1"/>
    <col min="15362" max="15362" width="24.85546875" style="390" customWidth="1"/>
    <col min="15363" max="15363" width="9.5703125" style="390" customWidth="1"/>
    <col min="15364" max="15364" width="8.140625" style="390" customWidth="1"/>
    <col min="15365" max="15365" width="8.28515625" style="390" customWidth="1"/>
    <col min="15366" max="15366" width="9" style="390" customWidth="1"/>
    <col min="15367" max="15367" width="7.42578125" style="390" customWidth="1"/>
    <col min="15368" max="15368" width="7" style="390" customWidth="1"/>
    <col min="15369" max="15369" width="7.28515625" style="390" customWidth="1"/>
    <col min="15370" max="15370" width="7.7109375" style="390" customWidth="1"/>
    <col min="15371" max="15371" width="8.7109375" style="390" customWidth="1"/>
    <col min="15372" max="15372" width="8.140625" style="390" customWidth="1"/>
    <col min="15373" max="15373" width="10.28515625" style="390" customWidth="1"/>
    <col min="15374" max="15374" width="7.42578125" style="390" customWidth="1"/>
    <col min="15375" max="15375" width="7.28515625" style="390" customWidth="1"/>
    <col min="15376" max="15376" width="8.28515625" style="390" customWidth="1"/>
    <col min="15377" max="15377" width="7.7109375" style="390" customWidth="1"/>
    <col min="15378" max="15378" width="7.140625" style="390" customWidth="1"/>
    <col min="15379" max="15379" width="8.28515625" style="390" customWidth="1"/>
    <col min="15380" max="15380" width="7" style="390" customWidth="1"/>
    <col min="15381" max="15381" width="9.42578125" style="390" customWidth="1"/>
    <col min="15382" max="15382" width="6.7109375" style="390" customWidth="1"/>
    <col min="15383" max="15383" width="8.5703125" style="390" customWidth="1"/>
    <col min="15384" max="15384" width="7.140625" style="390" customWidth="1"/>
    <col min="15385" max="15385" width="10.140625" style="390" customWidth="1"/>
    <col min="15386" max="15386" width="10.85546875" style="390" customWidth="1"/>
    <col min="15387" max="15387" width="6.140625" style="390" customWidth="1"/>
    <col min="15388" max="15388" width="5.28515625" style="390" customWidth="1"/>
    <col min="15389" max="15389" width="5.140625" style="390" customWidth="1"/>
    <col min="15390" max="15390" width="5" style="390" customWidth="1"/>
    <col min="15391" max="15391" width="0.42578125" style="390" customWidth="1"/>
    <col min="15392" max="15392" width="2.28515625" style="390" customWidth="1"/>
    <col min="15393" max="15393" width="8.5703125" style="390" customWidth="1"/>
    <col min="15394" max="15394" width="4.28515625" style="390" customWidth="1"/>
    <col min="15395" max="15616" width="11.42578125" style="390"/>
    <col min="15617" max="15617" width="3.85546875" style="390" customWidth="1"/>
    <col min="15618" max="15618" width="24.85546875" style="390" customWidth="1"/>
    <col min="15619" max="15619" width="9.5703125" style="390" customWidth="1"/>
    <col min="15620" max="15620" width="8.140625" style="390" customWidth="1"/>
    <col min="15621" max="15621" width="8.28515625" style="390" customWidth="1"/>
    <col min="15622" max="15622" width="9" style="390" customWidth="1"/>
    <col min="15623" max="15623" width="7.42578125" style="390" customWidth="1"/>
    <col min="15624" max="15624" width="7" style="390" customWidth="1"/>
    <col min="15625" max="15625" width="7.28515625" style="390" customWidth="1"/>
    <col min="15626" max="15626" width="7.7109375" style="390" customWidth="1"/>
    <col min="15627" max="15627" width="8.7109375" style="390" customWidth="1"/>
    <col min="15628" max="15628" width="8.140625" style="390" customWidth="1"/>
    <col min="15629" max="15629" width="10.28515625" style="390" customWidth="1"/>
    <col min="15630" max="15630" width="7.42578125" style="390" customWidth="1"/>
    <col min="15631" max="15631" width="7.28515625" style="390" customWidth="1"/>
    <col min="15632" max="15632" width="8.28515625" style="390" customWidth="1"/>
    <col min="15633" max="15633" width="7.7109375" style="390" customWidth="1"/>
    <col min="15634" max="15634" width="7.140625" style="390" customWidth="1"/>
    <col min="15635" max="15635" width="8.28515625" style="390" customWidth="1"/>
    <col min="15636" max="15636" width="7" style="390" customWidth="1"/>
    <col min="15637" max="15637" width="9.42578125" style="390" customWidth="1"/>
    <col min="15638" max="15638" width="6.7109375" style="390" customWidth="1"/>
    <col min="15639" max="15639" width="8.5703125" style="390" customWidth="1"/>
    <col min="15640" max="15640" width="7.140625" style="390" customWidth="1"/>
    <col min="15641" max="15641" width="10.140625" style="390" customWidth="1"/>
    <col min="15642" max="15642" width="10.85546875" style="390" customWidth="1"/>
    <col min="15643" max="15643" width="6.140625" style="390" customWidth="1"/>
    <col min="15644" max="15644" width="5.28515625" style="390" customWidth="1"/>
    <col min="15645" max="15645" width="5.140625" style="390" customWidth="1"/>
    <col min="15646" max="15646" width="5" style="390" customWidth="1"/>
    <col min="15647" max="15647" width="0.42578125" style="390" customWidth="1"/>
    <col min="15648" max="15648" width="2.28515625" style="390" customWidth="1"/>
    <col min="15649" max="15649" width="8.5703125" style="390" customWidth="1"/>
    <col min="15650" max="15650" width="4.28515625" style="390" customWidth="1"/>
    <col min="15651" max="15872" width="11.42578125" style="390"/>
    <col min="15873" max="15873" width="3.85546875" style="390" customWidth="1"/>
    <col min="15874" max="15874" width="24.85546875" style="390" customWidth="1"/>
    <col min="15875" max="15875" width="9.5703125" style="390" customWidth="1"/>
    <col min="15876" max="15876" width="8.140625" style="390" customWidth="1"/>
    <col min="15877" max="15877" width="8.28515625" style="390" customWidth="1"/>
    <col min="15878" max="15878" width="9" style="390" customWidth="1"/>
    <col min="15879" max="15879" width="7.42578125" style="390" customWidth="1"/>
    <col min="15880" max="15880" width="7" style="390" customWidth="1"/>
    <col min="15881" max="15881" width="7.28515625" style="390" customWidth="1"/>
    <col min="15882" max="15882" width="7.7109375" style="390" customWidth="1"/>
    <col min="15883" max="15883" width="8.7109375" style="390" customWidth="1"/>
    <col min="15884" max="15884" width="8.140625" style="390" customWidth="1"/>
    <col min="15885" max="15885" width="10.28515625" style="390" customWidth="1"/>
    <col min="15886" max="15886" width="7.42578125" style="390" customWidth="1"/>
    <col min="15887" max="15887" width="7.28515625" style="390" customWidth="1"/>
    <col min="15888" max="15888" width="8.28515625" style="390" customWidth="1"/>
    <col min="15889" max="15889" width="7.7109375" style="390" customWidth="1"/>
    <col min="15890" max="15890" width="7.140625" style="390" customWidth="1"/>
    <col min="15891" max="15891" width="8.28515625" style="390" customWidth="1"/>
    <col min="15892" max="15892" width="7" style="390" customWidth="1"/>
    <col min="15893" max="15893" width="9.42578125" style="390" customWidth="1"/>
    <col min="15894" max="15894" width="6.7109375" style="390" customWidth="1"/>
    <col min="15895" max="15895" width="8.5703125" style="390" customWidth="1"/>
    <col min="15896" max="15896" width="7.140625" style="390" customWidth="1"/>
    <col min="15897" max="15897" width="10.140625" style="390" customWidth="1"/>
    <col min="15898" max="15898" width="10.85546875" style="390" customWidth="1"/>
    <col min="15899" max="15899" width="6.140625" style="390" customWidth="1"/>
    <col min="15900" max="15900" width="5.28515625" style="390" customWidth="1"/>
    <col min="15901" max="15901" width="5.140625" style="390" customWidth="1"/>
    <col min="15902" max="15902" width="5" style="390" customWidth="1"/>
    <col min="15903" max="15903" width="0.42578125" style="390" customWidth="1"/>
    <col min="15904" max="15904" width="2.28515625" style="390" customWidth="1"/>
    <col min="15905" max="15905" width="8.5703125" style="390" customWidth="1"/>
    <col min="15906" max="15906" width="4.28515625" style="390" customWidth="1"/>
    <col min="15907" max="16128" width="11.42578125" style="390"/>
    <col min="16129" max="16129" width="3.85546875" style="390" customWidth="1"/>
    <col min="16130" max="16130" width="24.85546875" style="390" customWidth="1"/>
    <col min="16131" max="16131" width="9.5703125" style="390" customWidth="1"/>
    <col min="16132" max="16132" width="8.140625" style="390" customWidth="1"/>
    <col min="16133" max="16133" width="8.28515625" style="390" customWidth="1"/>
    <col min="16134" max="16134" width="9" style="390" customWidth="1"/>
    <col min="16135" max="16135" width="7.42578125" style="390" customWidth="1"/>
    <col min="16136" max="16136" width="7" style="390" customWidth="1"/>
    <col min="16137" max="16137" width="7.28515625" style="390" customWidth="1"/>
    <col min="16138" max="16138" width="7.7109375" style="390" customWidth="1"/>
    <col min="16139" max="16139" width="8.7109375" style="390" customWidth="1"/>
    <col min="16140" max="16140" width="8.140625" style="390" customWidth="1"/>
    <col min="16141" max="16141" width="10.28515625" style="390" customWidth="1"/>
    <col min="16142" max="16142" width="7.42578125" style="390" customWidth="1"/>
    <col min="16143" max="16143" width="7.28515625" style="390" customWidth="1"/>
    <col min="16144" max="16144" width="8.28515625" style="390" customWidth="1"/>
    <col min="16145" max="16145" width="7.7109375" style="390" customWidth="1"/>
    <col min="16146" max="16146" width="7.140625" style="390" customWidth="1"/>
    <col min="16147" max="16147" width="8.28515625" style="390" customWidth="1"/>
    <col min="16148" max="16148" width="7" style="390" customWidth="1"/>
    <col min="16149" max="16149" width="9.42578125" style="390" customWidth="1"/>
    <col min="16150" max="16150" width="6.7109375" style="390" customWidth="1"/>
    <col min="16151" max="16151" width="8.5703125" style="390" customWidth="1"/>
    <col min="16152" max="16152" width="7.140625" style="390" customWidth="1"/>
    <col min="16153" max="16153" width="10.140625" style="390" customWidth="1"/>
    <col min="16154" max="16154" width="10.85546875" style="390" customWidth="1"/>
    <col min="16155" max="16155" width="6.140625" style="390" customWidth="1"/>
    <col min="16156" max="16156" width="5.28515625" style="390" customWidth="1"/>
    <col min="16157" max="16157" width="5.140625" style="390" customWidth="1"/>
    <col min="16158" max="16158" width="5" style="390" customWidth="1"/>
    <col min="16159" max="16159" width="0.42578125" style="390" customWidth="1"/>
    <col min="16160" max="16160" width="2.28515625" style="390" customWidth="1"/>
    <col min="16161" max="16161" width="8.5703125" style="390" customWidth="1"/>
    <col min="16162" max="16162" width="4.28515625" style="390" customWidth="1"/>
    <col min="16163" max="16384" width="11.42578125" style="390"/>
  </cols>
  <sheetData>
    <row r="1" spans="2:34" ht="15" x14ac:dyDescent="0.2">
      <c r="M1" s="391"/>
      <c r="Z1" s="392" t="s">
        <v>278</v>
      </c>
    </row>
    <row r="2" spans="2:34" ht="15.75" x14ac:dyDescent="0.25">
      <c r="C2" s="393"/>
      <c r="D2" s="393"/>
      <c r="E2" s="393"/>
      <c r="F2" s="393" t="s">
        <v>279</v>
      </c>
      <c r="G2" s="393"/>
      <c r="H2" s="393"/>
      <c r="I2" s="393"/>
      <c r="J2" s="393"/>
      <c r="K2" s="393"/>
      <c r="L2" s="393"/>
      <c r="M2" s="393"/>
      <c r="N2" s="393"/>
      <c r="O2" s="393"/>
      <c r="P2" s="393"/>
      <c r="Q2" s="393"/>
      <c r="R2" s="393"/>
      <c r="S2" s="393"/>
      <c r="T2" s="393"/>
      <c r="U2" s="393"/>
      <c r="V2" s="393"/>
      <c r="W2" s="393"/>
      <c r="X2" s="393"/>
      <c r="Y2" s="393"/>
      <c r="Z2" s="392" t="s">
        <v>280</v>
      </c>
      <c r="AA2" s="393"/>
    </row>
    <row r="3" spans="2:34" ht="15.75" thickBot="1" x14ac:dyDescent="0.25">
      <c r="C3" s="394"/>
      <c r="D3" s="394"/>
      <c r="E3" s="394"/>
      <c r="F3" s="394" t="s">
        <v>281</v>
      </c>
      <c r="G3" s="394"/>
      <c r="H3" s="394"/>
      <c r="I3" s="394"/>
      <c r="J3" s="394"/>
      <c r="K3" s="394"/>
      <c r="L3" s="394"/>
      <c r="M3" s="394"/>
      <c r="N3" s="394"/>
      <c r="O3" s="394"/>
      <c r="P3" s="394"/>
      <c r="Q3" s="394"/>
      <c r="R3" s="394"/>
      <c r="S3" s="394"/>
      <c r="T3" s="394"/>
      <c r="U3" s="394"/>
      <c r="V3" s="394"/>
      <c r="W3" s="394"/>
      <c r="X3" s="394"/>
      <c r="Y3" s="394"/>
      <c r="Z3" s="392" t="s">
        <v>282</v>
      </c>
      <c r="AA3" s="394"/>
    </row>
    <row r="4" spans="2:34" ht="16.5" thickTop="1" thickBot="1" x14ac:dyDescent="0.25">
      <c r="B4" s="395" t="s">
        <v>283</v>
      </c>
      <c r="C4" s="1710" t="s">
        <v>284</v>
      </c>
      <c r="D4" s="1710"/>
      <c r="E4" s="1710"/>
      <c r="F4" s="1710"/>
      <c r="G4" s="1710"/>
      <c r="H4" s="1710"/>
      <c r="I4" s="1710"/>
      <c r="J4" s="1710"/>
      <c r="K4" s="1710"/>
      <c r="L4" s="1710"/>
      <c r="M4" s="1710"/>
      <c r="N4" s="394"/>
      <c r="O4" s="394"/>
      <c r="P4" s="394"/>
      <c r="Q4" s="394"/>
      <c r="R4" s="394"/>
      <c r="S4" s="394"/>
      <c r="T4" s="394"/>
      <c r="U4" s="394"/>
      <c r="V4" s="394"/>
      <c r="W4" s="394"/>
      <c r="X4" s="394"/>
      <c r="Y4" s="394"/>
      <c r="Z4" s="392" t="s">
        <v>285</v>
      </c>
      <c r="AA4" s="394"/>
      <c r="AB4" s="396"/>
      <c r="AC4" s="396"/>
      <c r="AD4" s="396"/>
      <c r="AE4" s="396"/>
      <c r="AF4" s="396"/>
      <c r="AG4" s="396"/>
      <c r="AH4" s="396"/>
    </row>
    <row r="5" spans="2:34" ht="16.5" thickTop="1" thickBot="1" x14ac:dyDescent="0.25">
      <c r="B5" s="397" t="s">
        <v>286</v>
      </c>
      <c r="C5" s="1700"/>
      <c r="D5" s="1700"/>
      <c r="E5" s="1700"/>
      <c r="F5" s="1700"/>
      <c r="G5" s="1700"/>
      <c r="H5" s="1700"/>
      <c r="I5" s="1700"/>
      <c r="J5" s="1700"/>
      <c r="K5" s="1700"/>
      <c r="L5" s="1700"/>
      <c r="M5" s="1700"/>
      <c r="N5" s="394"/>
      <c r="O5" s="394"/>
      <c r="P5" s="394"/>
      <c r="Q5" s="394"/>
      <c r="R5" s="398"/>
      <c r="S5" s="398"/>
      <c r="T5" s="398"/>
      <c r="U5" s="398"/>
      <c r="V5" s="398"/>
      <c r="W5" s="398"/>
      <c r="X5" s="398"/>
      <c r="Y5" s="398"/>
      <c r="Z5" s="392" t="s">
        <v>287</v>
      </c>
      <c r="AA5" s="398"/>
      <c r="AB5" s="394"/>
      <c r="AC5" s="394"/>
      <c r="AD5" s="394"/>
      <c r="AE5" s="394"/>
      <c r="AF5" s="394"/>
      <c r="AG5" s="394"/>
      <c r="AH5" s="394"/>
    </row>
    <row r="6" spans="2:34" ht="30.75" thickBot="1" x14ac:dyDescent="0.25">
      <c r="B6" s="399" t="s">
        <v>288</v>
      </c>
      <c r="C6" s="1700"/>
      <c r="D6" s="1700"/>
      <c r="E6" s="1700"/>
      <c r="F6" s="1700"/>
      <c r="G6" s="1700"/>
      <c r="H6" s="1700"/>
      <c r="I6" s="1700"/>
      <c r="J6" s="1700"/>
      <c r="K6" s="1700"/>
      <c r="L6" s="1700"/>
      <c r="M6" s="1700"/>
      <c r="N6" s="394"/>
      <c r="O6" s="394"/>
      <c r="P6" s="394"/>
      <c r="Q6" s="394"/>
      <c r="R6" s="400"/>
      <c r="S6" s="400"/>
      <c r="T6" s="400"/>
      <c r="U6" s="400"/>
      <c r="V6" s="400"/>
      <c r="W6" s="400"/>
      <c r="X6" s="400"/>
      <c r="Y6" s="400"/>
      <c r="Z6" s="392" t="s">
        <v>289</v>
      </c>
      <c r="AA6" s="400"/>
      <c r="AB6" s="394"/>
      <c r="AC6" s="394"/>
      <c r="AD6" s="394"/>
      <c r="AE6" s="394"/>
      <c r="AF6" s="394"/>
      <c r="AG6" s="394"/>
      <c r="AH6" s="394"/>
    </row>
    <row r="7" spans="2:34" ht="15.75" thickBot="1" x14ac:dyDescent="0.25">
      <c r="B7" s="401" t="s">
        <v>290</v>
      </c>
      <c r="C7" s="1700"/>
      <c r="D7" s="1700"/>
      <c r="E7" s="1700"/>
      <c r="F7" s="1700"/>
      <c r="G7" s="1700"/>
      <c r="H7" s="1700"/>
      <c r="I7" s="1700"/>
      <c r="J7" s="1700"/>
      <c r="K7" s="1700"/>
      <c r="L7" s="1700"/>
      <c r="M7" s="1700"/>
      <c r="N7" s="394"/>
      <c r="O7" s="394"/>
      <c r="P7" s="394"/>
      <c r="Q7" s="394"/>
      <c r="R7" s="398"/>
      <c r="S7" s="398"/>
      <c r="T7" s="398"/>
      <c r="U7" s="398"/>
      <c r="V7" s="398"/>
      <c r="W7" s="398"/>
      <c r="X7" s="398"/>
      <c r="Y7" s="398"/>
      <c r="Z7" s="392" t="s">
        <v>291</v>
      </c>
      <c r="AA7" s="398"/>
      <c r="AB7" s="394"/>
      <c r="AC7" s="394"/>
      <c r="AD7" s="394"/>
      <c r="AE7" s="394"/>
      <c r="AF7" s="394"/>
      <c r="AG7" s="394"/>
      <c r="AH7" s="394"/>
    </row>
    <row r="8" spans="2:34" ht="12.75" hidden="1" customHeight="1" x14ac:dyDescent="0.2">
      <c r="B8" s="402"/>
      <c r="C8" s="403"/>
      <c r="D8" s="403"/>
      <c r="E8" s="403"/>
      <c r="F8" s="403"/>
      <c r="G8" s="403"/>
      <c r="H8" s="403"/>
      <c r="I8" s="403"/>
      <c r="J8" s="403"/>
      <c r="K8" s="403"/>
      <c r="L8" s="403"/>
      <c r="M8" s="404"/>
      <c r="N8" s="394"/>
      <c r="O8" s="394"/>
      <c r="P8" s="394"/>
      <c r="Q8" s="394"/>
      <c r="R8" s="398"/>
      <c r="S8" s="398"/>
      <c r="T8" s="398"/>
      <c r="U8" s="398"/>
      <c r="V8" s="398"/>
      <c r="W8" s="398"/>
      <c r="X8" s="398"/>
      <c r="Y8" s="398"/>
      <c r="Z8" s="392" t="s">
        <v>292</v>
      </c>
      <c r="AA8" s="398"/>
      <c r="AB8" s="405"/>
      <c r="AC8" s="405"/>
      <c r="AD8" s="405"/>
      <c r="AE8" s="405"/>
      <c r="AF8" s="405"/>
      <c r="AG8" s="405"/>
      <c r="AH8" s="405"/>
    </row>
    <row r="9" spans="2:34" ht="14.25" hidden="1" customHeight="1" x14ac:dyDescent="0.2">
      <c r="B9" s="1711"/>
      <c r="C9" s="1702"/>
      <c r="D9" s="1702"/>
      <c r="E9" s="1702"/>
      <c r="F9" s="1702"/>
      <c r="G9" s="1702"/>
      <c r="H9" s="1702"/>
      <c r="I9" s="1702"/>
      <c r="J9" s="1702"/>
      <c r="K9" s="1702"/>
      <c r="L9" s="1702"/>
      <c r="M9" s="404"/>
      <c r="N9" s="394"/>
      <c r="O9" s="394"/>
      <c r="P9" s="394"/>
      <c r="Q9" s="394"/>
      <c r="R9" s="398"/>
      <c r="S9" s="398"/>
      <c r="T9" s="398"/>
      <c r="U9" s="398"/>
      <c r="V9" s="398"/>
      <c r="W9" s="398"/>
      <c r="X9" s="398"/>
      <c r="Y9" s="398"/>
      <c r="Z9" s="392" t="s">
        <v>293</v>
      </c>
      <c r="AA9" s="398"/>
      <c r="AB9" s="405"/>
      <c r="AC9" s="405"/>
      <c r="AD9" s="405"/>
      <c r="AE9" s="1678"/>
      <c r="AF9" s="1678"/>
      <c r="AG9" s="1703"/>
      <c r="AH9" s="1703"/>
    </row>
    <row r="10" spans="2:34" ht="19.5" hidden="1" customHeight="1" x14ac:dyDescent="0.2">
      <c r="B10" s="1708"/>
      <c r="C10" s="1704"/>
      <c r="D10" s="1704"/>
      <c r="E10" s="1709"/>
      <c r="F10" s="1709"/>
      <c r="G10" s="1704"/>
      <c r="H10" s="1704"/>
      <c r="I10" s="1704"/>
      <c r="J10" s="1704"/>
      <c r="K10" s="1704"/>
      <c r="L10" s="1704"/>
      <c r="M10" s="404"/>
      <c r="N10" s="394"/>
      <c r="O10" s="394"/>
      <c r="P10" s="394"/>
      <c r="Q10" s="394"/>
      <c r="R10" s="398"/>
      <c r="S10" s="398"/>
      <c r="T10" s="398"/>
      <c r="U10" s="398"/>
      <c r="V10" s="398"/>
      <c r="W10" s="398"/>
      <c r="X10" s="398"/>
      <c r="Y10" s="398"/>
      <c r="Z10" s="392" t="s">
        <v>294</v>
      </c>
      <c r="AA10" s="398"/>
      <c r="AB10" s="405"/>
      <c r="AC10" s="405"/>
      <c r="AD10" s="405"/>
      <c r="AE10" s="1678"/>
      <c r="AF10" s="1678"/>
      <c r="AG10" s="1678"/>
      <c r="AH10" s="1678"/>
    </row>
    <row r="11" spans="2:34" ht="14.25" hidden="1" customHeight="1" x14ac:dyDescent="0.2">
      <c r="B11" s="1707"/>
      <c r="C11" s="1706"/>
      <c r="D11" s="1706"/>
      <c r="E11" s="1706"/>
      <c r="F11" s="1706"/>
      <c r="G11" s="1706"/>
      <c r="H11" s="1706"/>
      <c r="I11" s="1706"/>
      <c r="J11" s="1706"/>
      <c r="K11" s="1706"/>
      <c r="L11" s="1706"/>
      <c r="M11" s="404"/>
      <c r="N11" s="394"/>
      <c r="O11" s="394"/>
      <c r="P11" s="394"/>
      <c r="Q11" s="394"/>
      <c r="R11" s="398"/>
      <c r="S11" s="398"/>
      <c r="T11" s="398"/>
      <c r="U11" s="398"/>
      <c r="V11" s="398"/>
      <c r="W11" s="398"/>
      <c r="X11" s="398"/>
      <c r="Y11" s="398"/>
      <c r="Z11" s="392" t="s">
        <v>295</v>
      </c>
      <c r="AA11" s="398"/>
      <c r="AB11" s="405"/>
      <c r="AC11" s="405"/>
      <c r="AD11" s="405"/>
      <c r="AE11" s="1678"/>
      <c r="AF11" s="1678"/>
      <c r="AG11" s="1703"/>
      <c r="AH11" s="1703"/>
    </row>
    <row r="12" spans="2:34" ht="21.75" hidden="1" customHeight="1" x14ac:dyDescent="0.2">
      <c r="B12" s="1708"/>
      <c r="C12" s="1705"/>
      <c r="D12" s="1705"/>
      <c r="E12" s="1705"/>
      <c r="F12" s="1705"/>
      <c r="G12" s="1705"/>
      <c r="H12" s="1705"/>
      <c r="I12" s="1705"/>
      <c r="J12" s="1705"/>
      <c r="K12" s="1705"/>
      <c r="L12" s="1705"/>
      <c r="M12" s="404"/>
      <c r="N12" s="394"/>
      <c r="O12" s="394"/>
      <c r="P12" s="394"/>
      <c r="Q12" s="394"/>
      <c r="R12" s="398"/>
      <c r="S12" s="398"/>
      <c r="T12" s="398"/>
      <c r="U12" s="398"/>
      <c r="V12" s="398"/>
      <c r="W12" s="398"/>
      <c r="X12" s="398"/>
      <c r="Y12" s="398"/>
      <c r="Z12" s="392" t="s">
        <v>296</v>
      </c>
      <c r="AA12" s="398"/>
      <c r="AB12" s="405"/>
      <c r="AC12" s="405"/>
      <c r="AD12" s="405"/>
      <c r="AE12" s="1678"/>
      <c r="AF12" s="1678"/>
      <c r="AG12" s="1678"/>
      <c r="AH12" s="1678"/>
    </row>
    <row r="13" spans="2:34" ht="21.75" customHeight="1" thickBot="1" x14ac:dyDescent="0.25">
      <c r="B13" s="406" t="s">
        <v>297</v>
      </c>
      <c r="C13" s="1700"/>
      <c r="D13" s="1700"/>
      <c r="E13" s="1700"/>
      <c r="F13" s="1700"/>
      <c r="G13" s="1700"/>
      <c r="H13" s="1700"/>
      <c r="I13" s="1700"/>
      <c r="J13" s="1700"/>
      <c r="K13" s="1700"/>
      <c r="L13" s="1700"/>
      <c r="M13" s="1700"/>
      <c r="N13" s="394"/>
      <c r="O13" s="394"/>
      <c r="P13" s="394"/>
      <c r="Q13" s="394"/>
      <c r="R13" s="398"/>
      <c r="S13" s="398"/>
      <c r="T13" s="398"/>
      <c r="U13" s="398"/>
      <c r="V13" s="398"/>
      <c r="W13" s="398"/>
      <c r="X13" s="398"/>
      <c r="Y13" s="398"/>
      <c r="Z13" s="392" t="s">
        <v>298</v>
      </c>
      <c r="AA13" s="398"/>
      <c r="AB13" s="405"/>
      <c r="AC13" s="405"/>
      <c r="AD13" s="405"/>
      <c r="AE13" s="407"/>
      <c r="AF13" s="407"/>
      <c r="AG13" s="407"/>
      <c r="AH13" s="407"/>
    </row>
    <row r="14" spans="2:34" ht="16.5" thickTop="1" thickBot="1" x14ac:dyDescent="0.25">
      <c r="B14" s="1683" t="s">
        <v>299</v>
      </c>
      <c r="C14" s="1702" t="s">
        <v>300</v>
      </c>
      <c r="D14" s="1702"/>
      <c r="E14" s="1702"/>
      <c r="F14" s="1702"/>
      <c r="G14" s="1702"/>
      <c r="H14" s="1702"/>
      <c r="I14" s="1702"/>
      <c r="J14" s="1702"/>
      <c r="K14" s="1702"/>
      <c r="L14" s="1702"/>
      <c r="M14" s="1702"/>
      <c r="N14" s="394"/>
      <c r="O14" s="394"/>
      <c r="P14" s="394"/>
      <c r="Q14" s="394"/>
      <c r="R14" s="398"/>
      <c r="S14" s="398"/>
      <c r="T14" s="398"/>
      <c r="U14" s="398"/>
      <c r="V14" s="398"/>
      <c r="W14" s="398"/>
      <c r="X14" s="398"/>
      <c r="Y14" s="398"/>
      <c r="Z14" s="392" t="s">
        <v>301</v>
      </c>
      <c r="AA14" s="398"/>
      <c r="AB14" s="405"/>
      <c r="AC14" s="405"/>
      <c r="AD14" s="405"/>
      <c r="AE14" s="1678"/>
      <c r="AF14" s="1678"/>
      <c r="AG14" s="1703"/>
      <c r="AH14" s="1703"/>
    </row>
    <row r="15" spans="2:34" ht="15.75" thickBot="1" x14ac:dyDescent="0.25">
      <c r="B15" s="1701"/>
      <c r="C15" s="1704" t="s">
        <v>302</v>
      </c>
      <c r="D15" s="1704"/>
      <c r="E15" s="1704"/>
      <c r="F15" s="1704"/>
      <c r="G15" s="1704"/>
      <c r="H15" s="1704"/>
      <c r="I15" s="1704"/>
      <c r="J15" s="1704"/>
      <c r="K15" s="1704"/>
      <c r="L15" s="1704"/>
      <c r="M15" s="1704"/>
      <c r="N15" s="394"/>
      <c r="O15" s="394"/>
      <c r="P15" s="394"/>
      <c r="Q15" s="394"/>
      <c r="R15" s="398"/>
      <c r="S15" s="398"/>
      <c r="T15" s="398"/>
      <c r="U15" s="398"/>
      <c r="V15" s="398"/>
      <c r="W15" s="398"/>
      <c r="X15" s="398"/>
      <c r="Y15" s="398"/>
      <c r="Z15" s="392" t="s">
        <v>303</v>
      </c>
      <c r="AA15" s="398"/>
      <c r="AB15" s="405"/>
      <c r="AC15" s="405"/>
      <c r="AD15" s="405"/>
      <c r="AE15" s="1678"/>
      <c r="AF15" s="1678"/>
      <c r="AG15" s="1678"/>
      <c r="AH15" s="1678"/>
    </row>
    <row r="16" spans="2:34" ht="29.25" customHeight="1" thickBot="1" x14ac:dyDescent="0.25">
      <c r="B16" s="1701"/>
      <c r="C16" s="1696" t="s">
        <v>304</v>
      </c>
      <c r="D16" s="1696"/>
      <c r="E16" s="1696"/>
      <c r="F16" s="1696"/>
      <c r="G16" s="1696"/>
      <c r="H16" s="1696"/>
      <c r="I16" s="1696"/>
      <c r="J16" s="1696"/>
      <c r="K16" s="1696"/>
      <c r="L16" s="1696"/>
      <c r="M16" s="1696"/>
      <c r="N16" s="394"/>
      <c r="O16" s="394"/>
      <c r="P16" s="394"/>
      <c r="Q16" s="394"/>
      <c r="R16" s="398"/>
      <c r="S16" s="398"/>
      <c r="T16" s="398"/>
      <c r="U16" s="398"/>
      <c r="V16" s="398"/>
      <c r="W16" s="398"/>
      <c r="X16" s="398"/>
      <c r="Y16" s="398"/>
      <c r="Z16" s="392" t="s">
        <v>305</v>
      </c>
      <c r="AA16" s="398"/>
      <c r="AB16" s="405"/>
      <c r="AC16" s="405"/>
      <c r="AD16" s="405"/>
      <c r="AE16" s="1678"/>
      <c r="AF16" s="1678"/>
      <c r="AG16" s="1678"/>
      <c r="AH16" s="1678"/>
    </row>
    <row r="17" spans="2:34" ht="29.25" customHeight="1" thickBot="1" x14ac:dyDescent="0.25">
      <c r="B17" s="408" t="s">
        <v>306</v>
      </c>
      <c r="C17" s="1697" t="s">
        <v>307</v>
      </c>
      <c r="D17" s="1698"/>
      <c r="E17" s="1697" t="s">
        <v>308</v>
      </c>
      <c r="F17" s="1698"/>
      <c r="G17" s="1699" t="s">
        <v>309</v>
      </c>
      <c r="H17" s="1699"/>
      <c r="I17" s="1698"/>
      <c r="J17" s="1697" t="s">
        <v>310</v>
      </c>
      <c r="K17" s="1698"/>
      <c r="L17" s="1697" t="s">
        <v>311</v>
      </c>
      <c r="M17" s="1698"/>
      <c r="N17" s="394"/>
      <c r="O17" s="394"/>
      <c r="P17" s="394"/>
      <c r="Q17" s="394"/>
      <c r="R17" s="398"/>
      <c r="S17" s="398"/>
      <c r="T17" s="398"/>
      <c r="U17" s="398"/>
      <c r="V17" s="398"/>
      <c r="W17" s="398"/>
      <c r="X17" s="398"/>
      <c r="Y17" s="398"/>
      <c r="Z17" s="392" t="s">
        <v>312</v>
      </c>
      <c r="AA17" s="398"/>
      <c r="AB17" s="405"/>
      <c r="AC17" s="405"/>
      <c r="AD17" s="405"/>
      <c r="AE17" s="407"/>
      <c r="AF17" s="407"/>
      <c r="AG17" s="407"/>
      <c r="AH17" s="407"/>
    </row>
    <row r="18" spans="2:34" ht="29.25" customHeight="1" thickBot="1" x14ac:dyDescent="0.25">
      <c r="B18" s="406" t="s">
        <v>313</v>
      </c>
      <c r="C18" s="1691"/>
      <c r="D18" s="1692"/>
      <c r="E18" s="1693"/>
      <c r="F18" s="1694"/>
      <c r="G18" s="1693"/>
      <c r="H18" s="1695"/>
      <c r="I18" s="1694"/>
      <c r="J18" s="1696"/>
      <c r="K18" s="1696"/>
      <c r="L18" s="1696"/>
      <c r="M18" s="1696"/>
      <c r="N18" s="394"/>
      <c r="O18" s="394"/>
      <c r="P18" s="394"/>
      <c r="Q18" s="394"/>
      <c r="R18" s="398"/>
      <c r="S18" s="398"/>
      <c r="T18" s="398"/>
      <c r="U18" s="398"/>
      <c r="V18" s="398"/>
      <c r="W18" s="398"/>
      <c r="X18" s="398"/>
      <c r="Y18" s="398"/>
      <c r="Z18" s="392" t="s">
        <v>314</v>
      </c>
      <c r="AA18" s="398"/>
      <c r="AB18" s="405"/>
      <c r="AC18" s="405"/>
      <c r="AD18" s="405"/>
      <c r="AE18" s="407"/>
      <c r="AF18" s="407"/>
      <c r="AG18" s="407"/>
      <c r="AH18" s="407"/>
    </row>
    <row r="19" spans="2:34" ht="13.5" customHeight="1" thickTop="1" x14ac:dyDescent="0.2">
      <c r="B19" s="1683" t="s">
        <v>315</v>
      </c>
      <c r="C19" s="1685"/>
      <c r="D19" s="1686"/>
      <c r="E19" s="1686"/>
      <c r="F19" s="1686"/>
      <c r="G19" s="1686"/>
      <c r="H19" s="1686"/>
      <c r="I19" s="1686"/>
      <c r="J19" s="1686"/>
      <c r="K19" s="1686"/>
      <c r="L19" s="1686"/>
      <c r="M19" s="1687"/>
      <c r="N19" s="394"/>
      <c r="O19" s="394"/>
      <c r="P19" s="394"/>
      <c r="Q19" s="394"/>
      <c r="R19" s="398"/>
      <c r="S19" s="398"/>
      <c r="T19" s="398"/>
      <c r="U19" s="398"/>
      <c r="V19" s="398"/>
      <c r="W19" s="398"/>
      <c r="X19" s="398"/>
      <c r="Y19" s="398"/>
      <c r="Z19" s="392" t="s">
        <v>316</v>
      </c>
      <c r="AA19" s="398"/>
      <c r="AB19" s="394"/>
      <c r="AC19" s="394"/>
      <c r="AD19" s="394"/>
      <c r="AE19" s="394"/>
      <c r="AF19" s="394"/>
      <c r="AG19" s="1678"/>
      <c r="AH19" s="394"/>
    </row>
    <row r="20" spans="2:34" ht="41.25" customHeight="1" thickBot="1" x14ac:dyDescent="0.25">
      <c r="B20" s="1684"/>
      <c r="C20" s="1688"/>
      <c r="D20" s="1689"/>
      <c r="E20" s="1689"/>
      <c r="F20" s="1689"/>
      <c r="G20" s="1689"/>
      <c r="H20" s="1689"/>
      <c r="I20" s="1689"/>
      <c r="J20" s="1689"/>
      <c r="K20" s="1689"/>
      <c r="L20" s="1689"/>
      <c r="M20" s="1690"/>
      <c r="N20" s="394"/>
      <c r="O20" s="394"/>
      <c r="P20" s="394"/>
      <c r="Q20" s="394"/>
      <c r="R20" s="398"/>
      <c r="S20" s="398"/>
      <c r="T20" s="398"/>
      <c r="U20" s="398"/>
      <c r="V20" s="398"/>
      <c r="W20" s="398"/>
      <c r="X20" s="398"/>
      <c r="Y20" s="398"/>
      <c r="Z20" s="392" t="s">
        <v>317</v>
      </c>
      <c r="AA20" s="398"/>
      <c r="AB20" s="394"/>
      <c r="AC20" s="394"/>
      <c r="AD20" s="394"/>
      <c r="AE20" s="394"/>
      <c r="AF20" s="394"/>
      <c r="AG20" s="1678"/>
      <c r="AH20" s="394"/>
    </row>
    <row r="21" spans="2:34" ht="23.25" customHeight="1" thickTop="1" thickBot="1" x14ac:dyDescent="0.25">
      <c r="B21" s="409"/>
      <c r="C21" s="410"/>
      <c r="D21" s="410"/>
      <c r="E21" s="410"/>
      <c r="F21" s="410"/>
      <c r="G21" s="410"/>
      <c r="H21" s="410"/>
      <c r="I21" s="410"/>
      <c r="J21" s="410"/>
      <c r="K21" s="400"/>
      <c r="L21" s="400"/>
      <c r="M21" s="400"/>
      <c r="N21" s="400"/>
      <c r="O21" s="400"/>
      <c r="P21" s="400"/>
      <c r="Q21" s="400"/>
      <c r="R21" s="400"/>
      <c r="S21" s="400"/>
      <c r="T21" s="400"/>
      <c r="U21" s="400"/>
      <c r="V21" s="400"/>
      <c r="W21" s="400"/>
      <c r="X21" s="400"/>
      <c r="Y21" s="400"/>
      <c r="Z21" s="392" t="s">
        <v>318</v>
      </c>
      <c r="AA21" s="400"/>
      <c r="AB21" s="394"/>
      <c r="AC21" s="394"/>
      <c r="AD21" s="394"/>
      <c r="AE21" s="394"/>
      <c r="AF21" s="394"/>
      <c r="AG21" s="394"/>
      <c r="AH21" s="394"/>
    </row>
    <row r="22" spans="2:34" ht="130.5" customHeight="1" thickTop="1" thickBot="1" x14ac:dyDescent="0.25">
      <c r="B22" s="411" t="s">
        <v>319</v>
      </c>
      <c r="C22" s="1679" t="s">
        <v>320</v>
      </c>
      <c r="D22" s="1680"/>
      <c r="E22" s="1681"/>
      <c r="F22" s="1679" t="s">
        <v>321</v>
      </c>
      <c r="G22" s="1680"/>
      <c r="H22" s="1681"/>
      <c r="I22" s="1679" t="s">
        <v>322</v>
      </c>
      <c r="J22" s="1680"/>
      <c r="K22" s="1681"/>
      <c r="L22" s="1682" t="s">
        <v>323</v>
      </c>
      <c r="M22" s="1682"/>
      <c r="N22" s="398"/>
      <c r="O22" s="400"/>
      <c r="P22" s="400"/>
      <c r="Q22" s="400"/>
      <c r="R22" s="400"/>
      <c r="S22" s="400"/>
      <c r="T22" s="400"/>
      <c r="U22" s="400"/>
      <c r="V22" s="400"/>
      <c r="W22" s="400"/>
      <c r="X22" s="400"/>
      <c r="Y22" s="400"/>
      <c r="Z22" s="392" t="s">
        <v>324</v>
      </c>
      <c r="AA22" s="400"/>
      <c r="AB22" s="394"/>
      <c r="AC22" s="394"/>
      <c r="AD22" s="394"/>
      <c r="AE22" s="394"/>
      <c r="AF22" s="394"/>
      <c r="AG22" s="394"/>
      <c r="AH22" s="394"/>
    </row>
    <row r="23" spans="2:34" ht="45.75" customHeight="1" thickTop="1" thickBot="1" x14ac:dyDescent="0.25">
      <c r="B23" s="412" t="s">
        <v>325</v>
      </c>
      <c r="C23" s="1669"/>
      <c r="D23" s="1670"/>
      <c r="E23" s="1671"/>
      <c r="F23" s="1669"/>
      <c r="G23" s="1670"/>
      <c r="H23" s="1671"/>
      <c r="I23" s="1669"/>
      <c r="J23" s="1670"/>
      <c r="K23" s="1671"/>
      <c r="L23" s="1669"/>
      <c r="M23" s="1671"/>
      <c r="N23" s="400"/>
      <c r="O23" s="400"/>
      <c r="P23" s="400"/>
      <c r="Q23" s="400"/>
      <c r="R23" s="400"/>
      <c r="S23" s="400"/>
      <c r="T23" s="400"/>
      <c r="U23" s="400"/>
      <c r="V23" s="400"/>
      <c r="W23" s="400"/>
      <c r="X23" s="400"/>
      <c r="Y23" s="400"/>
      <c r="Z23" s="392" t="s">
        <v>326</v>
      </c>
      <c r="AA23" s="400"/>
      <c r="AB23" s="394"/>
      <c r="AC23" s="394"/>
      <c r="AD23" s="394"/>
      <c r="AE23" s="394"/>
      <c r="AF23" s="394"/>
      <c r="AG23" s="394"/>
      <c r="AH23" s="394"/>
    </row>
    <row r="24" spans="2:34" ht="35.25" customHeight="1" thickTop="1" thickBot="1" x14ac:dyDescent="0.25">
      <c r="B24" s="413"/>
      <c r="C24" s="414"/>
      <c r="D24" s="414"/>
      <c r="E24" s="414"/>
      <c r="F24" s="414"/>
      <c r="G24" s="414"/>
      <c r="H24" s="414"/>
      <c r="I24" s="414"/>
      <c r="J24" s="414"/>
      <c r="K24" s="414"/>
      <c r="L24" s="414"/>
      <c r="M24" s="414"/>
      <c r="N24" s="400"/>
      <c r="O24" s="400"/>
      <c r="P24" s="400"/>
      <c r="Q24" s="400"/>
      <c r="R24" s="400"/>
      <c r="S24" s="400"/>
      <c r="T24" s="400"/>
      <c r="U24" s="400"/>
      <c r="V24" s="400"/>
      <c r="W24" s="400"/>
      <c r="X24" s="400"/>
      <c r="Y24" s="400"/>
      <c r="Z24" s="392" t="s">
        <v>327</v>
      </c>
      <c r="AA24" s="400"/>
      <c r="AB24" s="394"/>
      <c r="AC24" s="394"/>
      <c r="AD24" s="394"/>
      <c r="AE24" s="394"/>
      <c r="AF24" s="394"/>
      <c r="AG24" s="394"/>
      <c r="AH24" s="394"/>
    </row>
    <row r="25" spans="2:34" ht="51" customHeight="1" thickTop="1" thickBot="1" x14ac:dyDescent="0.25">
      <c r="B25" s="415" t="s">
        <v>328</v>
      </c>
      <c r="C25" s="1669"/>
      <c r="D25" s="1670"/>
      <c r="E25" s="1670"/>
      <c r="F25" s="1670"/>
      <c r="G25" s="1670"/>
      <c r="H25" s="1670"/>
      <c r="I25" s="1670"/>
      <c r="J25" s="1670"/>
      <c r="K25" s="1670"/>
      <c r="L25" s="1670"/>
      <c r="M25" s="1671"/>
      <c r="N25" s="394"/>
      <c r="O25" s="394"/>
      <c r="P25" s="394"/>
      <c r="Q25" s="394"/>
      <c r="R25" s="394"/>
      <c r="S25" s="394"/>
      <c r="T25" s="394"/>
      <c r="U25" s="394"/>
      <c r="V25" s="394"/>
      <c r="W25" s="394"/>
      <c r="X25" s="394"/>
      <c r="Y25" s="394"/>
      <c r="Z25" s="392" t="s">
        <v>329</v>
      </c>
      <c r="AA25" s="394"/>
      <c r="AB25" s="394"/>
      <c r="AC25" s="394"/>
      <c r="AD25" s="394"/>
      <c r="AE25" s="405"/>
      <c r="AF25" s="405"/>
      <c r="AG25" s="405"/>
      <c r="AH25" s="405"/>
    </row>
    <row r="26" spans="2:34" ht="16.5" hidden="1" thickTop="1" thickBot="1" x14ac:dyDescent="0.25">
      <c r="B26" s="416"/>
      <c r="C26" s="417"/>
      <c r="D26" s="418"/>
      <c r="E26" s="418"/>
      <c r="F26" s="418"/>
      <c r="G26" s="418"/>
      <c r="H26" s="418"/>
      <c r="I26" s="418"/>
      <c r="J26" s="418"/>
      <c r="K26" s="418"/>
      <c r="L26" s="418"/>
      <c r="M26" s="418"/>
      <c r="N26" s="405"/>
      <c r="O26" s="405"/>
      <c r="P26" s="405"/>
      <c r="Q26" s="405"/>
      <c r="R26" s="405"/>
      <c r="S26" s="405"/>
      <c r="T26" s="405"/>
      <c r="U26" s="405"/>
      <c r="V26" s="405"/>
      <c r="W26" s="405"/>
      <c r="X26" s="405"/>
      <c r="Y26" s="405"/>
      <c r="Z26" s="392" t="s">
        <v>330</v>
      </c>
      <c r="AA26" s="405"/>
      <c r="AB26" s="394"/>
      <c r="AC26" s="394"/>
      <c r="AD26" s="394"/>
      <c r="AE26" s="405"/>
      <c r="AF26" s="405"/>
      <c r="AG26" s="405"/>
      <c r="AH26" s="405"/>
    </row>
    <row r="27" spans="2:34" ht="63.75" customHeight="1" thickTop="1" thickBot="1" x14ac:dyDescent="0.25">
      <c r="B27" s="415" t="s">
        <v>325</v>
      </c>
      <c r="C27" s="1669"/>
      <c r="D27" s="1670"/>
      <c r="E27" s="1670"/>
      <c r="F27" s="1670"/>
      <c r="G27" s="1670"/>
      <c r="H27" s="1670"/>
      <c r="I27" s="1670"/>
      <c r="J27" s="1670"/>
      <c r="K27" s="1670"/>
      <c r="L27" s="1670"/>
      <c r="M27" s="1671"/>
      <c r="N27" s="398"/>
      <c r="O27" s="398"/>
      <c r="P27" s="398"/>
      <c r="Q27" s="398"/>
      <c r="R27" s="398"/>
      <c r="S27" s="398"/>
      <c r="T27" s="398"/>
      <c r="U27" s="398"/>
      <c r="V27" s="398"/>
      <c r="W27" s="398"/>
      <c r="X27" s="398"/>
      <c r="Y27" s="398"/>
      <c r="Z27" s="392" t="s">
        <v>331</v>
      </c>
      <c r="AA27" s="398"/>
      <c r="AB27" s="394"/>
      <c r="AC27" s="394"/>
      <c r="AD27" s="394"/>
      <c r="AE27" s="405"/>
      <c r="AF27" s="405"/>
      <c r="AG27" s="405"/>
      <c r="AH27" s="405"/>
    </row>
    <row r="28" spans="2:34" ht="27" customHeight="1" thickTop="1" thickBot="1" x14ac:dyDescent="0.25">
      <c r="B28" s="419"/>
      <c r="C28" s="405"/>
      <c r="D28" s="405"/>
      <c r="E28" s="405"/>
      <c r="F28" s="405"/>
      <c r="G28" s="405"/>
      <c r="H28" s="405"/>
      <c r="I28" s="405"/>
      <c r="J28" s="405"/>
      <c r="K28" s="405"/>
      <c r="L28" s="405"/>
      <c r="M28" s="405"/>
      <c r="N28" s="419"/>
      <c r="O28" s="419"/>
      <c r="P28" s="419"/>
      <c r="Q28" s="419"/>
      <c r="R28" s="419"/>
      <c r="S28" s="419"/>
      <c r="T28" s="419"/>
      <c r="U28" s="419"/>
      <c r="V28" s="419"/>
      <c r="W28" s="419"/>
      <c r="X28" s="419"/>
      <c r="Y28" s="419"/>
      <c r="Z28" s="392" t="s">
        <v>332</v>
      </c>
      <c r="AA28" s="419"/>
      <c r="AB28" s="394"/>
      <c r="AC28" s="394"/>
      <c r="AD28" s="394"/>
      <c r="AE28" s="405"/>
      <c r="AF28" s="405"/>
      <c r="AG28" s="405"/>
      <c r="AH28" s="405"/>
    </row>
    <row r="29" spans="2:34" ht="17.25" customHeight="1" thickTop="1" thickBot="1" x14ac:dyDescent="0.25">
      <c r="B29" s="420"/>
      <c r="C29" s="418"/>
      <c r="D29" s="418"/>
      <c r="E29" s="418"/>
      <c r="F29" s="418"/>
      <c r="G29" s="418"/>
      <c r="H29" s="418"/>
      <c r="I29" s="418"/>
      <c r="J29" s="418"/>
      <c r="K29" s="418"/>
      <c r="L29" s="418"/>
      <c r="M29" s="418"/>
      <c r="N29" s="418"/>
      <c r="O29" s="418"/>
      <c r="P29" s="418"/>
      <c r="Q29" s="419"/>
      <c r="R29" s="419"/>
      <c r="S29" s="419"/>
      <c r="T29" s="419"/>
      <c r="U29" s="419"/>
      <c r="V29" s="419"/>
      <c r="W29" s="419"/>
      <c r="X29" s="419"/>
      <c r="Y29" s="419"/>
      <c r="Z29" s="392" t="s">
        <v>333</v>
      </c>
      <c r="AA29" s="419"/>
      <c r="AB29" s="405"/>
      <c r="AC29" s="405"/>
      <c r="AD29" s="405"/>
      <c r="AE29" s="405"/>
      <c r="AF29" s="405"/>
      <c r="AG29" s="405"/>
      <c r="AH29" s="405"/>
    </row>
    <row r="30" spans="2:34" ht="19.5" customHeight="1" thickTop="1" thickBot="1" x14ac:dyDescent="0.25">
      <c r="B30" s="1672" t="s">
        <v>334</v>
      </c>
      <c r="C30" s="421" t="s">
        <v>335</v>
      </c>
      <c r="D30" s="422"/>
      <c r="E30" s="422"/>
      <c r="F30" s="422"/>
      <c r="G30" s="422"/>
      <c r="H30" s="422"/>
      <c r="I30" s="422"/>
      <c r="J30" s="422"/>
      <c r="K30" s="422"/>
      <c r="L30" s="422"/>
      <c r="M30" s="422"/>
      <c r="N30" s="422"/>
      <c r="O30" s="422"/>
      <c r="P30" s="1675" t="s">
        <v>304</v>
      </c>
      <c r="R30" s="419"/>
      <c r="S30" s="419"/>
      <c r="T30" s="398"/>
      <c r="U30" s="398"/>
      <c r="V30" s="398"/>
      <c r="W30" s="398"/>
      <c r="X30" s="398"/>
      <c r="Y30" s="398"/>
      <c r="Z30" s="392" t="s">
        <v>336</v>
      </c>
      <c r="AA30" s="423"/>
      <c r="AB30" s="424"/>
      <c r="AC30" s="405"/>
      <c r="AD30" s="405"/>
      <c r="AE30" s="405"/>
      <c r="AF30" s="405"/>
      <c r="AG30" s="405"/>
      <c r="AH30" s="405"/>
    </row>
    <row r="31" spans="2:34" ht="27.75" customHeight="1" thickBot="1" x14ac:dyDescent="0.25">
      <c r="B31" s="1673"/>
      <c r="C31" s="425" t="s">
        <v>337</v>
      </c>
      <c r="D31" s="426"/>
      <c r="E31" s="427"/>
      <c r="F31" s="427"/>
      <c r="G31" s="427"/>
      <c r="H31" s="427"/>
      <c r="I31" s="427"/>
      <c r="J31" s="427"/>
      <c r="K31" s="427"/>
      <c r="L31" s="427"/>
      <c r="M31" s="427"/>
      <c r="N31" s="427"/>
      <c r="O31" s="427"/>
      <c r="P31" s="1676"/>
      <c r="R31" s="419"/>
      <c r="S31" s="419"/>
      <c r="T31" s="398"/>
      <c r="U31" s="398"/>
      <c r="V31" s="398"/>
      <c r="W31" s="398"/>
      <c r="X31" s="398"/>
      <c r="Y31" s="398"/>
      <c r="Z31" s="392" t="s">
        <v>338</v>
      </c>
      <c r="AA31" s="398"/>
      <c r="AB31" s="405"/>
      <c r="AC31" s="405"/>
      <c r="AD31" s="405"/>
      <c r="AE31" s="405"/>
      <c r="AF31" s="405"/>
      <c r="AG31" s="405"/>
      <c r="AH31" s="405"/>
    </row>
    <row r="32" spans="2:34" ht="27.75" customHeight="1" thickTop="1" thickBot="1" x14ac:dyDescent="0.25">
      <c r="B32" s="1673"/>
      <c r="C32" s="421" t="s">
        <v>335</v>
      </c>
      <c r="D32" s="422"/>
      <c r="E32" s="422"/>
      <c r="F32" s="422"/>
      <c r="G32" s="422"/>
      <c r="H32" s="422"/>
      <c r="I32" s="422"/>
      <c r="J32" s="422"/>
      <c r="K32" s="422"/>
      <c r="L32" s="422"/>
      <c r="M32" s="422"/>
      <c r="N32" s="422"/>
      <c r="O32" s="422"/>
      <c r="P32" s="1675">
        <f>SUM(D31:O31,D33:O33)</f>
        <v>0</v>
      </c>
      <c r="R32" s="419"/>
      <c r="S32" s="419"/>
      <c r="T32" s="398"/>
      <c r="U32" s="398"/>
      <c r="V32" s="398"/>
      <c r="W32" s="398"/>
      <c r="X32" s="398"/>
      <c r="Y32" s="398"/>
      <c r="Z32" s="392" t="s">
        <v>339</v>
      </c>
      <c r="AA32" s="398"/>
      <c r="AB32" s="405"/>
      <c r="AC32" s="405"/>
      <c r="AD32" s="405"/>
      <c r="AE32" s="405"/>
      <c r="AF32" s="405"/>
      <c r="AG32" s="405"/>
      <c r="AH32" s="405"/>
    </row>
    <row r="33" spans="2:27" ht="15.75" thickBot="1" x14ac:dyDescent="0.25">
      <c r="B33" s="1674"/>
      <c r="C33" s="425" t="s">
        <v>337</v>
      </c>
      <c r="D33" s="426"/>
      <c r="E33" s="427"/>
      <c r="F33" s="427"/>
      <c r="G33" s="427"/>
      <c r="H33" s="427"/>
      <c r="I33" s="427"/>
      <c r="J33" s="427"/>
      <c r="K33" s="427"/>
      <c r="L33" s="427"/>
      <c r="M33" s="427"/>
      <c r="N33" s="427"/>
      <c r="O33" s="427"/>
      <c r="P33" s="1676"/>
      <c r="Q33" s="391"/>
      <c r="R33" s="391"/>
      <c r="S33" s="391"/>
      <c r="T33" s="391"/>
      <c r="U33" s="391"/>
      <c r="V33" s="391"/>
      <c r="W33" s="391"/>
      <c r="X33" s="391"/>
      <c r="Y33" s="391"/>
      <c r="Z33" s="392" t="s">
        <v>340</v>
      </c>
      <c r="AA33" s="391"/>
    </row>
    <row r="34" spans="2:27" ht="15.75" thickTop="1" x14ac:dyDescent="0.2">
      <c r="B34" s="1677" t="s">
        <v>341</v>
      </c>
      <c r="C34" s="1677"/>
      <c r="D34" s="1677"/>
      <c r="E34" s="1677"/>
      <c r="F34" s="1677"/>
      <c r="G34" s="1677"/>
      <c r="H34" s="1677"/>
      <c r="I34" s="1677"/>
      <c r="J34" s="1677"/>
      <c r="K34" s="1677"/>
      <c r="L34" s="1677"/>
      <c r="M34" s="1677"/>
      <c r="N34" s="391"/>
      <c r="O34" s="391"/>
      <c r="P34" s="391"/>
      <c r="Q34" s="391"/>
      <c r="R34" s="391"/>
      <c r="S34" s="391"/>
      <c r="T34" s="391"/>
      <c r="U34" s="391"/>
      <c r="V34" s="391"/>
      <c r="W34" s="391"/>
      <c r="X34" s="391"/>
      <c r="Y34" s="391"/>
      <c r="Z34" s="392" t="s">
        <v>342</v>
      </c>
      <c r="AA34" s="391"/>
    </row>
    <row r="35" spans="2:27" ht="48.75" customHeight="1" x14ac:dyDescent="0.2">
      <c r="B35" s="1666" t="s">
        <v>343</v>
      </c>
      <c r="C35" s="1666"/>
      <c r="D35" s="1666"/>
      <c r="E35" s="1666"/>
      <c r="F35" s="1666"/>
      <c r="G35" s="1666"/>
      <c r="H35" s="1666"/>
      <c r="I35" s="1666"/>
      <c r="J35" s="1666"/>
      <c r="K35" s="1666"/>
      <c r="L35" s="1666"/>
      <c r="M35" s="1666"/>
      <c r="N35" s="391"/>
      <c r="O35" s="391"/>
      <c r="P35" s="391"/>
      <c r="Q35" s="391"/>
      <c r="R35" s="391"/>
      <c r="S35" s="391"/>
      <c r="T35" s="391"/>
      <c r="U35" s="391"/>
      <c r="V35" s="391"/>
      <c r="W35" s="391"/>
      <c r="X35" s="391"/>
      <c r="Y35" s="391"/>
      <c r="Z35" s="392" t="s">
        <v>344</v>
      </c>
      <c r="AA35" s="391"/>
    </row>
    <row r="36" spans="2:27" s="428" customFormat="1" ht="60" customHeight="1" x14ac:dyDescent="0.25">
      <c r="B36" s="1667" t="s">
        <v>345</v>
      </c>
      <c r="C36" s="1667"/>
      <c r="D36" s="1667"/>
      <c r="E36" s="1667"/>
      <c r="F36" s="1667"/>
      <c r="G36" s="1667"/>
      <c r="H36" s="1667"/>
      <c r="I36" s="1667"/>
      <c r="J36" s="1667"/>
      <c r="K36" s="1667"/>
      <c r="L36" s="1667"/>
      <c r="M36" s="1667"/>
      <c r="Z36" s="392" t="s">
        <v>346</v>
      </c>
    </row>
    <row r="37" spans="2:27" ht="38.25" customHeight="1" x14ac:dyDescent="0.2">
      <c r="B37" s="1668" t="s">
        <v>347</v>
      </c>
      <c r="C37" s="1668"/>
      <c r="D37" s="1668"/>
      <c r="E37" s="1668"/>
      <c r="F37" s="1668"/>
      <c r="G37" s="1668"/>
      <c r="H37" s="1668"/>
      <c r="I37" s="1668"/>
      <c r="J37" s="1668"/>
      <c r="K37" s="1668"/>
      <c r="L37" s="1668"/>
      <c r="M37" s="1668"/>
      <c r="Z37" s="392" t="s">
        <v>348</v>
      </c>
    </row>
    <row r="38" spans="2:27" ht="30" x14ac:dyDescent="0.2">
      <c r="Z38" s="392" t="s">
        <v>349</v>
      </c>
    </row>
    <row r="39" spans="2:27" ht="15" x14ac:dyDescent="0.2">
      <c r="Z39" s="392" t="s">
        <v>350</v>
      </c>
    </row>
    <row r="40" spans="2:27" ht="15" x14ac:dyDescent="0.2">
      <c r="Z40" s="392" t="s">
        <v>351</v>
      </c>
    </row>
    <row r="41" spans="2:27" ht="15" x14ac:dyDescent="0.2">
      <c r="Z41" s="392" t="s">
        <v>352</v>
      </c>
    </row>
    <row r="42" spans="2:27" ht="15" x14ac:dyDescent="0.2">
      <c r="Z42" s="392" t="s">
        <v>353</v>
      </c>
    </row>
    <row r="43" spans="2:27" ht="15" x14ac:dyDescent="0.2">
      <c r="Z43" s="392" t="s">
        <v>354</v>
      </c>
    </row>
    <row r="44" spans="2:27" ht="15" x14ac:dyDescent="0.2">
      <c r="Z44" s="392" t="s">
        <v>355</v>
      </c>
    </row>
    <row r="45" spans="2:27" ht="60" x14ac:dyDescent="0.2">
      <c r="Z45" s="392" t="s">
        <v>356</v>
      </c>
    </row>
    <row r="46" spans="2:27" ht="15" x14ac:dyDescent="0.2">
      <c r="Z46" s="392" t="s">
        <v>357</v>
      </c>
    </row>
    <row r="47" spans="2:27" ht="30" x14ac:dyDescent="0.2">
      <c r="Z47" s="392" t="s">
        <v>358</v>
      </c>
    </row>
    <row r="48" spans="2:27" ht="30" x14ac:dyDescent="0.2">
      <c r="Z48" s="392" t="s">
        <v>359</v>
      </c>
    </row>
    <row r="49" spans="26:26" ht="15" x14ac:dyDescent="0.2">
      <c r="Z49" s="392" t="s">
        <v>360</v>
      </c>
    </row>
    <row r="50" spans="26:26" ht="15" x14ac:dyDescent="0.2">
      <c r="Z50" s="392" t="s">
        <v>361</v>
      </c>
    </row>
    <row r="51" spans="26:26" ht="15" x14ac:dyDescent="0.2">
      <c r="Z51" s="392" t="s">
        <v>362</v>
      </c>
    </row>
    <row r="52" spans="26:26" ht="30" x14ac:dyDescent="0.2">
      <c r="Z52" s="392" t="s">
        <v>363</v>
      </c>
    </row>
    <row r="53" spans="26:26" ht="15" x14ac:dyDescent="0.2">
      <c r="Z53" s="392" t="s">
        <v>364</v>
      </c>
    </row>
    <row r="54" spans="26:26" ht="15" x14ac:dyDescent="0.2">
      <c r="Z54" s="392" t="s">
        <v>365</v>
      </c>
    </row>
    <row r="55" spans="26:26" ht="45" x14ac:dyDescent="0.2">
      <c r="Z55" s="392" t="s">
        <v>366</v>
      </c>
    </row>
    <row r="56" spans="26:26" ht="15" x14ac:dyDescent="0.2">
      <c r="Z56" s="392" t="s">
        <v>367</v>
      </c>
    </row>
    <row r="57" spans="26:26" ht="15" x14ac:dyDescent="0.2">
      <c r="Z57" s="392" t="s">
        <v>368</v>
      </c>
    </row>
    <row r="58" spans="26:26" ht="15" x14ac:dyDescent="0.2">
      <c r="Z58" s="392" t="s">
        <v>369</v>
      </c>
    </row>
    <row r="59" spans="26:26" ht="45" x14ac:dyDescent="0.2">
      <c r="Z59" s="392" t="s">
        <v>370</v>
      </c>
    </row>
    <row r="60" spans="26:26" ht="15" x14ac:dyDescent="0.2">
      <c r="Z60" s="392" t="s">
        <v>371</v>
      </c>
    </row>
    <row r="61" spans="26:26" ht="30" x14ac:dyDescent="0.2">
      <c r="Z61" s="392" t="s">
        <v>372</v>
      </c>
    </row>
    <row r="62" spans="26:26" ht="15" x14ac:dyDescent="0.2">
      <c r="Z62" s="392" t="s">
        <v>373</v>
      </c>
    </row>
    <row r="63" spans="26:26" ht="15" x14ac:dyDescent="0.2">
      <c r="Z63" s="392" t="s">
        <v>374</v>
      </c>
    </row>
    <row r="64" spans="26:26" ht="45" x14ac:dyDescent="0.2">
      <c r="Z64" s="392" t="s">
        <v>375</v>
      </c>
    </row>
    <row r="65" spans="26:26" ht="15" x14ac:dyDescent="0.2">
      <c r="Z65" s="392" t="s">
        <v>376</v>
      </c>
    </row>
    <row r="66" spans="26:26" ht="15" x14ac:dyDescent="0.2">
      <c r="Z66" s="392" t="s">
        <v>377</v>
      </c>
    </row>
    <row r="67" spans="26:26" ht="15" x14ac:dyDescent="0.2">
      <c r="Z67" s="392" t="s">
        <v>378</v>
      </c>
    </row>
    <row r="68" spans="26:26" ht="15" x14ac:dyDescent="0.2">
      <c r="Z68" s="392" t="s">
        <v>379</v>
      </c>
    </row>
    <row r="69" spans="26:26" ht="15" x14ac:dyDescent="0.2">
      <c r="Z69" s="392" t="s">
        <v>380</v>
      </c>
    </row>
    <row r="70" spans="26:26" ht="15" x14ac:dyDescent="0.2">
      <c r="Z70" s="392" t="s">
        <v>381</v>
      </c>
    </row>
    <row r="71" spans="26:26" ht="15" x14ac:dyDescent="0.2">
      <c r="Z71" s="392" t="s">
        <v>382</v>
      </c>
    </row>
    <row r="72" spans="26:26" ht="15" x14ac:dyDescent="0.2">
      <c r="Z72" s="392" t="s">
        <v>383</v>
      </c>
    </row>
    <row r="73" spans="26:26" ht="15" x14ac:dyDescent="0.2">
      <c r="Z73" s="392" t="s">
        <v>384</v>
      </c>
    </row>
    <row r="74" spans="26:26" ht="15" x14ac:dyDescent="0.2">
      <c r="Z74" s="392" t="s">
        <v>385</v>
      </c>
    </row>
    <row r="75" spans="26:26" ht="15" x14ac:dyDescent="0.2">
      <c r="Z75" s="392" t="s">
        <v>386</v>
      </c>
    </row>
    <row r="76" spans="26:26" ht="15" x14ac:dyDescent="0.2">
      <c r="Z76" s="392" t="s">
        <v>387</v>
      </c>
    </row>
    <row r="77" spans="26:26" ht="15" x14ac:dyDescent="0.2">
      <c r="Z77" s="392" t="s">
        <v>388</v>
      </c>
    </row>
    <row r="78" spans="26:26" ht="15" x14ac:dyDescent="0.2">
      <c r="Z78" s="392" t="s">
        <v>389</v>
      </c>
    </row>
    <row r="79" spans="26:26" ht="30" x14ac:dyDescent="0.2">
      <c r="Z79" s="392" t="s">
        <v>390</v>
      </c>
    </row>
    <row r="80" spans="26:26" ht="30" x14ac:dyDescent="0.2">
      <c r="Z80" s="392" t="s">
        <v>391</v>
      </c>
    </row>
    <row r="81" spans="26:26" ht="15" x14ac:dyDescent="0.2">
      <c r="Z81" s="392" t="s">
        <v>392</v>
      </c>
    </row>
    <row r="82" spans="26:26" ht="15" x14ac:dyDescent="0.2">
      <c r="Z82" s="392" t="s">
        <v>393</v>
      </c>
    </row>
    <row r="83" spans="26:26" ht="15" x14ac:dyDescent="0.2">
      <c r="Z83" s="392" t="s">
        <v>394</v>
      </c>
    </row>
    <row r="84" spans="26:26" ht="15" x14ac:dyDescent="0.2">
      <c r="Z84" s="392" t="s">
        <v>395</v>
      </c>
    </row>
    <row r="85" spans="26:26" ht="15" x14ac:dyDescent="0.2">
      <c r="Z85" s="392" t="s">
        <v>396</v>
      </c>
    </row>
    <row r="86" spans="26:26" ht="15" x14ac:dyDescent="0.2">
      <c r="Z86" s="392" t="s">
        <v>397</v>
      </c>
    </row>
    <row r="87" spans="26:26" ht="15" x14ac:dyDescent="0.2">
      <c r="Z87" s="392" t="s">
        <v>398</v>
      </c>
    </row>
    <row r="88" spans="26:26" ht="15" x14ac:dyDescent="0.2">
      <c r="Z88" s="392" t="s">
        <v>399</v>
      </c>
    </row>
    <row r="89" spans="26:26" ht="15" x14ac:dyDescent="0.2">
      <c r="Z89" s="392" t="s">
        <v>400</v>
      </c>
    </row>
    <row r="90" spans="26:26" ht="15" x14ac:dyDescent="0.2">
      <c r="Z90" s="392" t="s">
        <v>401</v>
      </c>
    </row>
    <row r="91" spans="26:26" ht="15" x14ac:dyDescent="0.2">
      <c r="Z91" s="392" t="s">
        <v>402</v>
      </c>
    </row>
    <row r="92" spans="26:26" ht="30" x14ac:dyDescent="0.2">
      <c r="Z92" s="392" t="s">
        <v>403</v>
      </c>
    </row>
    <row r="93" spans="26:26" ht="30" x14ac:dyDescent="0.2">
      <c r="Z93" s="392" t="s">
        <v>404</v>
      </c>
    </row>
    <row r="94" spans="26:26" ht="15" x14ac:dyDescent="0.2">
      <c r="Z94" s="392" t="s">
        <v>405</v>
      </c>
    </row>
    <row r="95" spans="26:26" ht="15" x14ac:dyDescent="0.2">
      <c r="Z95" s="392" t="s">
        <v>406</v>
      </c>
    </row>
    <row r="96" spans="26:26" ht="15" x14ac:dyDescent="0.2">
      <c r="Z96" s="392" t="s">
        <v>407</v>
      </c>
    </row>
    <row r="97" spans="26:26" ht="15" x14ac:dyDescent="0.2">
      <c r="Z97" s="392" t="s">
        <v>408</v>
      </c>
    </row>
    <row r="98" spans="26:26" ht="15" x14ac:dyDescent="0.2">
      <c r="Z98" s="392" t="s">
        <v>409</v>
      </c>
    </row>
    <row r="99" spans="26:26" ht="15" x14ac:dyDescent="0.2">
      <c r="Z99" s="392" t="s">
        <v>410</v>
      </c>
    </row>
    <row r="100" spans="26:26" ht="15" x14ac:dyDescent="0.2">
      <c r="Z100" s="392" t="s">
        <v>411</v>
      </c>
    </row>
    <row r="101" spans="26:26" ht="15" x14ac:dyDescent="0.2">
      <c r="Z101" s="392" t="s">
        <v>412</v>
      </c>
    </row>
    <row r="102" spans="26:26" ht="15" x14ac:dyDescent="0.2">
      <c r="Z102" s="392" t="s">
        <v>413</v>
      </c>
    </row>
    <row r="103" spans="26:26" ht="15" x14ac:dyDescent="0.2">
      <c r="Z103" s="392" t="s">
        <v>414</v>
      </c>
    </row>
    <row r="104" spans="26:26" ht="15" x14ac:dyDescent="0.2">
      <c r="Z104" s="392" t="s">
        <v>415</v>
      </c>
    </row>
    <row r="105" spans="26:26" ht="15" x14ac:dyDescent="0.2">
      <c r="Z105" s="392" t="s">
        <v>416</v>
      </c>
    </row>
    <row r="106" spans="26:26" ht="15" x14ac:dyDescent="0.2">
      <c r="Z106" s="392" t="s">
        <v>417</v>
      </c>
    </row>
    <row r="107" spans="26:26" ht="15" x14ac:dyDescent="0.2">
      <c r="Z107" s="392" t="s">
        <v>418</v>
      </c>
    </row>
    <row r="108" spans="26:26" ht="15" x14ac:dyDescent="0.2">
      <c r="Z108" s="392" t="s">
        <v>419</v>
      </c>
    </row>
    <row r="109" spans="26:26" ht="15" x14ac:dyDescent="0.2">
      <c r="Z109" s="392" t="s">
        <v>420</v>
      </c>
    </row>
    <row r="110" spans="26:26" ht="30" x14ac:dyDescent="0.2">
      <c r="Z110" s="392" t="s">
        <v>421</v>
      </c>
    </row>
    <row r="111" spans="26:26" ht="15" x14ac:dyDescent="0.2">
      <c r="Z111" s="392" t="s">
        <v>422</v>
      </c>
    </row>
    <row r="112" spans="26:26" ht="30" x14ac:dyDescent="0.2">
      <c r="Z112" s="392" t="s">
        <v>423</v>
      </c>
    </row>
    <row r="113" spans="26:26" ht="15" x14ac:dyDescent="0.2">
      <c r="Z113" s="392" t="s">
        <v>424</v>
      </c>
    </row>
    <row r="114" spans="26:26" ht="30" x14ac:dyDescent="0.2">
      <c r="Z114" s="392" t="s">
        <v>425</v>
      </c>
    </row>
    <row r="115" spans="26:26" ht="15" x14ac:dyDescent="0.2">
      <c r="Z115" s="392" t="s">
        <v>426</v>
      </c>
    </row>
    <row r="116" spans="26:26" ht="15" x14ac:dyDescent="0.2">
      <c r="Z116" s="392" t="s">
        <v>427</v>
      </c>
    </row>
    <row r="117" spans="26:26" ht="15" x14ac:dyDescent="0.2">
      <c r="Z117" s="392" t="s">
        <v>428</v>
      </c>
    </row>
    <row r="118" spans="26:26" ht="15" x14ac:dyDescent="0.2">
      <c r="Z118" s="392" t="s">
        <v>429</v>
      </c>
    </row>
    <row r="119" spans="26:26" ht="15" x14ac:dyDescent="0.2">
      <c r="Z119" s="392" t="s">
        <v>430</v>
      </c>
    </row>
    <row r="120" spans="26:26" ht="15" x14ac:dyDescent="0.2">
      <c r="Z120" s="392" t="s">
        <v>431</v>
      </c>
    </row>
    <row r="121" spans="26:26" ht="15" x14ac:dyDescent="0.2">
      <c r="Z121" s="392" t="s">
        <v>432</v>
      </c>
    </row>
    <row r="122" spans="26:26" ht="15" x14ac:dyDescent="0.2">
      <c r="Z122" s="392" t="s">
        <v>433</v>
      </c>
    </row>
    <row r="123" spans="26:26" ht="15" x14ac:dyDescent="0.2">
      <c r="Z123" s="392" t="s">
        <v>434</v>
      </c>
    </row>
    <row r="124" spans="26:26" ht="15" x14ac:dyDescent="0.2">
      <c r="Z124" s="392" t="s">
        <v>435</v>
      </c>
    </row>
    <row r="125" spans="26:26" ht="15" x14ac:dyDescent="0.2">
      <c r="Z125" s="392" t="s">
        <v>436</v>
      </c>
    </row>
    <row r="126" spans="26:26" ht="15" x14ac:dyDescent="0.2">
      <c r="Z126" s="392" t="s">
        <v>437</v>
      </c>
    </row>
    <row r="127" spans="26:26" ht="15" x14ac:dyDescent="0.2">
      <c r="Z127" s="392" t="s">
        <v>438</v>
      </c>
    </row>
    <row r="128" spans="26:26" ht="30" x14ac:dyDescent="0.2">
      <c r="Z128" s="392" t="s">
        <v>439</v>
      </c>
    </row>
    <row r="129" spans="26:26" ht="30" x14ac:dyDescent="0.2">
      <c r="Z129" s="392" t="s">
        <v>440</v>
      </c>
    </row>
    <row r="130" spans="26:26" ht="15" x14ac:dyDescent="0.2">
      <c r="Z130" s="392" t="s">
        <v>441</v>
      </c>
    </row>
    <row r="131" spans="26:26" ht="15" x14ac:dyDescent="0.2">
      <c r="Z131" s="392" t="s">
        <v>442</v>
      </c>
    </row>
    <row r="132" spans="26:26" ht="15" x14ac:dyDescent="0.2">
      <c r="Z132" s="392" t="s">
        <v>443</v>
      </c>
    </row>
    <row r="133" spans="26:26" ht="15" x14ac:dyDescent="0.2">
      <c r="Z133" s="392" t="s">
        <v>444</v>
      </c>
    </row>
    <row r="134" spans="26:26" ht="15" x14ac:dyDescent="0.2">
      <c r="Z134" s="392" t="s">
        <v>445</v>
      </c>
    </row>
    <row r="135" spans="26:26" ht="15" x14ac:dyDescent="0.2">
      <c r="Z135" s="392" t="s">
        <v>446</v>
      </c>
    </row>
    <row r="136" spans="26:26" ht="15" x14ac:dyDescent="0.2">
      <c r="Z136" s="392" t="s">
        <v>447</v>
      </c>
    </row>
    <row r="137" spans="26:26" ht="30" x14ac:dyDescent="0.2">
      <c r="Z137" s="392" t="s">
        <v>448</v>
      </c>
    </row>
    <row r="138" spans="26:26" ht="30" x14ac:dyDescent="0.2">
      <c r="Z138" s="392" t="s">
        <v>449</v>
      </c>
    </row>
    <row r="139" spans="26:26" ht="30" x14ac:dyDescent="0.2">
      <c r="Z139" s="392" t="s">
        <v>450</v>
      </c>
    </row>
    <row r="140" spans="26:26" ht="30" x14ac:dyDescent="0.2">
      <c r="Z140" s="392" t="s">
        <v>451</v>
      </c>
    </row>
    <row r="141" spans="26:26" ht="30" x14ac:dyDescent="0.2">
      <c r="Z141" s="392" t="s">
        <v>452</v>
      </c>
    </row>
    <row r="142" spans="26:26" ht="30" x14ac:dyDescent="0.2">
      <c r="Z142" s="392" t="s">
        <v>453</v>
      </c>
    </row>
    <row r="143" spans="26:26" ht="30" x14ac:dyDescent="0.2">
      <c r="Z143" s="392" t="s">
        <v>454</v>
      </c>
    </row>
    <row r="144" spans="26:26" ht="15" x14ac:dyDescent="0.2">
      <c r="Z144" s="392" t="s">
        <v>455</v>
      </c>
    </row>
    <row r="145" spans="26:26" ht="30" x14ac:dyDescent="0.2">
      <c r="Z145" s="392" t="s">
        <v>456</v>
      </c>
    </row>
    <row r="146" spans="26:26" ht="15" x14ac:dyDescent="0.2">
      <c r="Z146" s="392" t="s">
        <v>457</v>
      </c>
    </row>
    <row r="147" spans="26:26" ht="30" x14ac:dyDescent="0.2">
      <c r="Z147" s="392" t="s">
        <v>458</v>
      </c>
    </row>
    <row r="148" spans="26:26" ht="15" x14ac:dyDescent="0.2">
      <c r="Z148" s="392" t="s">
        <v>459</v>
      </c>
    </row>
    <row r="149" spans="26:26" ht="15" x14ac:dyDescent="0.2">
      <c r="Z149" s="392" t="s">
        <v>460</v>
      </c>
    </row>
    <row r="150" spans="26:26" ht="30" x14ac:dyDescent="0.2">
      <c r="Z150" s="392" t="s">
        <v>461</v>
      </c>
    </row>
    <row r="151" spans="26:26" ht="15" x14ac:dyDescent="0.2">
      <c r="Z151" s="392" t="s">
        <v>462</v>
      </c>
    </row>
    <row r="152" spans="26:26" ht="45" x14ac:dyDescent="0.2">
      <c r="Z152" s="392" t="s">
        <v>463</v>
      </c>
    </row>
    <row r="153" spans="26:26" ht="15" x14ac:dyDescent="0.2">
      <c r="Z153" s="392" t="s">
        <v>464</v>
      </c>
    </row>
    <row r="154" spans="26:26" ht="15" x14ac:dyDescent="0.2">
      <c r="Z154" s="392" t="s">
        <v>465</v>
      </c>
    </row>
    <row r="155" spans="26:26" ht="15" x14ac:dyDescent="0.2">
      <c r="Z155" s="392" t="s">
        <v>466</v>
      </c>
    </row>
    <row r="156" spans="26:26" ht="15" x14ac:dyDescent="0.2">
      <c r="Z156" s="392" t="s">
        <v>467</v>
      </c>
    </row>
    <row r="157" spans="26:26" ht="15" x14ac:dyDescent="0.2">
      <c r="Z157" s="392" t="s">
        <v>468</v>
      </c>
    </row>
    <row r="158" spans="26:26" ht="30" x14ac:dyDescent="0.2">
      <c r="Z158" s="392" t="s">
        <v>469</v>
      </c>
    </row>
    <row r="159" spans="26:26" ht="15" x14ac:dyDescent="0.2">
      <c r="Z159" s="392" t="s">
        <v>470</v>
      </c>
    </row>
    <row r="160" spans="26:26" ht="15" x14ac:dyDescent="0.2">
      <c r="Z160" s="392" t="s">
        <v>471</v>
      </c>
    </row>
    <row r="161" spans="26:26" ht="15" x14ac:dyDescent="0.2">
      <c r="Z161" s="392" t="s">
        <v>472</v>
      </c>
    </row>
    <row r="162" spans="26:26" ht="15" x14ac:dyDescent="0.2">
      <c r="Z162" s="392" t="s">
        <v>473</v>
      </c>
    </row>
    <row r="163" spans="26:26" ht="45" x14ac:dyDescent="0.2">
      <c r="Z163" s="392" t="s">
        <v>474</v>
      </c>
    </row>
    <row r="164" spans="26:26" ht="15" x14ac:dyDescent="0.2">
      <c r="Z164" s="392" t="s">
        <v>475</v>
      </c>
    </row>
    <row r="165" spans="26:26" ht="60" x14ac:dyDescent="0.2">
      <c r="Z165" s="392" t="s">
        <v>476</v>
      </c>
    </row>
    <row r="166" spans="26:26" ht="15" x14ac:dyDescent="0.2">
      <c r="Z166" s="392" t="s">
        <v>477</v>
      </c>
    </row>
    <row r="167" spans="26:26" ht="45" x14ac:dyDescent="0.2">
      <c r="Z167" s="392" t="s">
        <v>478</v>
      </c>
    </row>
    <row r="168" spans="26:26" ht="15" x14ac:dyDescent="0.2">
      <c r="Z168" s="392" t="s">
        <v>479</v>
      </c>
    </row>
    <row r="169" spans="26:26" ht="15" x14ac:dyDescent="0.2">
      <c r="Z169" s="392" t="s">
        <v>480</v>
      </c>
    </row>
    <row r="170" spans="26:26" ht="15" x14ac:dyDescent="0.2">
      <c r="Z170" s="392" t="s">
        <v>481</v>
      </c>
    </row>
    <row r="171" spans="26:26" ht="30" x14ac:dyDescent="0.2">
      <c r="Z171" s="392" t="s">
        <v>482</v>
      </c>
    </row>
    <row r="172" spans="26:26" ht="15" x14ac:dyDescent="0.2">
      <c r="Z172" s="392" t="s">
        <v>483</v>
      </c>
    </row>
    <row r="173" spans="26:26" ht="15" x14ac:dyDescent="0.2">
      <c r="Z173" s="392" t="s">
        <v>484</v>
      </c>
    </row>
    <row r="174" spans="26:26" ht="15" x14ac:dyDescent="0.2">
      <c r="Z174" s="392" t="s">
        <v>485</v>
      </c>
    </row>
    <row r="175" spans="26:26" ht="15" x14ac:dyDescent="0.2">
      <c r="Z175" s="392" t="s">
        <v>486</v>
      </c>
    </row>
    <row r="176" spans="26:26" ht="30" x14ac:dyDescent="0.2">
      <c r="Z176" s="392" t="s">
        <v>487</v>
      </c>
    </row>
    <row r="177" spans="26:26" ht="15" x14ac:dyDescent="0.2">
      <c r="Z177" s="392" t="s">
        <v>488</v>
      </c>
    </row>
    <row r="178" spans="26:26" ht="15" x14ac:dyDescent="0.2">
      <c r="Z178" s="392" t="s">
        <v>489</v>
      </c>
    </row>
    <row r="179" spans="26:26" ht="30" x14ac:dyDescent="0.2">
      <c r="Z179" s="392" t="s">
        <v>490</v>
      </c>
    </row>
    <row r="180" spans="26:26" ht="15" x14ac:dyDescent="0.2">
      <c r="Z180" s="392" t="s">
        <v>491</v>
      </c>
    </row>
    <row r="181" spans="26:26" ht="15" x14ac:dyDescent="0.2">
      <c r="Z181" s="392" t="s">
        <v>492</v>
      </c>
    </row>
    <row r="182" spans="26:26" ht="15" x14ac:dyDescent="0.2">
      <c r="Z182" s="392" t="s">
        <v>493</v>
      </c>
    </row>
    <row r="183" spans="26:26" ht="15" x14ac:dyDescent="0.2">
      <c r="Z183" s="392" t="s">
        <v>494</v>
      </c>
    </row>
    <row r="184" spans="26:26" ht="15" x14ac:dyDescent="0.2">
      <c r="Z184" s="392" t="s">
        <v>495</v>
      </c>
    </row>
    <row r="185" spans="26:26" ht="15" x14ac:dyDescent="0.2">
      <c r="Z185" s="392" t="s">
        <v>496</v>
      </c>
    </row>
    <row r="186" spans="26:26" ht="15" x14ac:dyDescent="0.2">
      <c r="Z186" s="392" t="s">
        <v>497</v>
      </c>
    </row>
    <row r="187" spans="26:26" ht="30" x14ac:dyDescent="0.2">
      <c r="Z187" s="392" t="s">
        <v>498</v>
      </c>
    </row>
    <row r="188" spans="26:26" ht="15" x14ac:dyDescent="0.2">
      <c r="Z188" s="392" t="s">
        <v>499</v>
      </c>
    </row>
    <row r="189" spans="26:26" ht="15" x14ac:dyDescent="0.2">
      <c r="Z189" s="392" t="s">
        <v>500</v>
      </c>
    </row>
    <row r="190" spans="26:26" ht="30" x14ac:dyDescent="0.2">
      <c r="Z190" s="392" t="s">
        <v>501</v>
      </c>
    </row>
    <row r="191" spans="26:26" ht="15" x14ac:dyDescent="0.2">
      <c r="Z191" s="392" t="s">
        <v>502</v>
      </c>
    </row>
    <row r="192" spans="26:26" ht="30" x14ac:dyDescent="0.2">
      <c r="Z192" s="392" t="s">
        <v>503</v>
      </c>
    </row>
    <row r="193" spans="26:26" ht="15" x14ac:dyDescent="0.2">
      <c r="Z193" s="392" t="s">
        <v>504</v>
      </c>
    </row>
    <row r="194" spans="26:26" ht="15" x14ac:dyDescent="0.2">
      <c r="Z194" s="392" t="s">
        <v>505</v>
      </c>
    </row>
    <row r="195" spans="26:26" ht="15" x14ac:dyDescent="0.2">
      <c r="Z195" s="392" t="s">
        <v>506</v>
      </c>
    </row>
    <row r="196" spans="26:26" ht="15" x14ac:dyDescent="0.2">
      <c r="Z196" s="392" t="s">
        <v>507</v>
      </c>
    </row>
    <row r="197" spans="26:26" ht="15" x14ac:dyDescent="0.2">
      <c r="Z197" s="392" t="s">
        <v>508</v>
      </c>
    </row>
    <row r="198" spans="26:26" ht="15" x14ac:dyDescent="0.2">
      <c r="Z198" s="392" t="s">
        <v>509</v>
      </c>
    </row>
    <row r="199" spans="26:26" ht="15" x14ac:dyDescent="0.2">
      <c r="Z199" s="392" t="s">
        <v>510</v>
      </c>
    </row>
    <row r="200" spans="26:26" ht="30" x14ac:dyDescent="0.2">
      <c r="Z200" s="392" t="s">
        <v>511</v>
      </c>
    </row>
    <row r="201" spans="26:26" ht="15" x14ac:dyDescent="0.2">
      <c r="Z201" s="392" t="s">
        <v>512</v>
      </c>
    </row>
    <row r="202" spans="26:26" ht="15" x14ac:dyDescent="0.2">
      <c r="Z202" s="392" t="s">
        <v>513</v>
      </c>
    </row>
    <row r="203" spans="26:26" ht="15" x14ac:dyDescent="0.2">
      <c r="Z203" s="392" t="s">
        <v>514</v>
      </c>
    </row>
    <row r="204" spans="26:26" ht="15" x14ac:dyDescent="0.2">
      <c r="Z204" s="392" t="s">
        <v>515</v>
      </c>
    </row>
    <row r="205" spans="26:26" ht="15" x14ac:dyDescent="0.2">
      <c r="Z205" s="392" t="s">
        <v>516</v>
      </c>
    </row>
    <row r="206" spans="26:26" ht="15" x14ac:dyDescent="0.2">
      <c r="Z206" s="392" t="s">
        <v>517</v>
      </c>
    </row>
  </sheetData>
  <mergeCells count="75">
    <mergeCell ref="C4:M4"/>
    <mergeCell ref="C5:M5"/>
    <mergeCell ref="C6:M6"/>
    <mergeCell ref="C7:M7"/>
    <mergeCell ref="B9:B10"/>
    <mergeCell ref="C9:D9"/>
    <mergeCell ref="E9:F9"/>
    <mergeCell ref="G9:H9"/>
    <mergeCell ref="I9:J9"/>
    <mergeCell ref="K9:L9"/>
    <mergeCell ref="AE9:AF9"/>
    <mergeCell ref="AG9:AH9"/>
    <mergeCell ref="C10:D10"/>
    <mergeCell ref="E10:F10"/>
    <mergeCell ref="G10:H10"/>
    <mergeCell ref="I10:J10"/>
    <mergeCell ref="K10:L10"/>
    <mergeCell ref="AE10:AF10"/>
    <mergeCell ref="AG10:AH10"/>
    <mergeCell ref="B11:B12"/>
    <mergeCell ref="C11:D11"/>
    <mergeCell ref="E11:F11"/>
    <mergeCell ref="G11:H11"/>
    <mergeCell ref="I11:J11"/>
    <mergeCell ref="AE11:AF11"/>
    <mergeCell ref="AG11:AH11"/>
    <mergeCell ref="C12:D12"/>
    <mergeCell ref="E12:F12"/>
    <mergeCell ref="G12:H12"/>
    <mergeCell ref="I12:J12"/>
    <mergeCell ref="K12:L12"/>
    <mergeCell ref="AE12:AF12"/>
    <mergeCell ref="AG12:AH12"/>
    <mergeCell ref="K11:L11"/>
    <mergeCell ref="C13:M13"/>
    <mergeCell ref="B14:B16"/>
    <mergeCell ref="C14:M14"/>
    <mergeCell ref="AE14:AF14"/>
    <mergeCell ref="AG14:AH14"/>
    <mergeCell ref="C15:M15"/>
    <mergeCell ref="AE15:AF15"/>
    <mergeCell ref="AG15:AH15"/>
    <mergeCell ref="C16:M16"/>
    <mergeCell ref="AE16:AF16"/>
    <mergeCell ref="AG16:AH16"/>
    <mergeCell ref="C17:D17"/>
    <mergeCell ref="E17:F17"/>
    <mergeCell ref="G17:I17"/>
    <mergeCell ref="J17:K17"/>
    <mergeCell ref="L17:M17"/>
    <mergeCell ref="C18:D18"/>
    <mergeCell ref="E18:F18"/>
    <mergeCell ref="G18:I18"/>
    <mergeCell ref="J18:K18"/>
    <mergeCell ref="L18:M18"/>
    <mergeCell ref="P30:P31"/>
    <mergeCell ref="P32:P33"/>
    <mergeCell ref="B34:M34"/>
    <mergeCell ref="AG19:AG20"/>
    <mergeCell ref="C22:E22"/>
    <mergeCell ref="F22:H22"/>
    <mergeCell ref="I22:K22"/>
    <mergeCell ref="L22:M22"/>
    <mergeCell ref="C23:E23"/>
    <mergeCell ref="F23:H23"/>
    <mergeCell ref="I23:K23"/>
    <mergeCell ref="L23:M23"/>
    <mergeCell ref="B19:B20"/>
    <mergeCell ref="C19:M20"/>
    <mergeCell ref="B35:M35"/>
    <mergeCell ref="B36:M36"/>
    <mergeCell ref="B37:M37"/>
    <mergeCell ref="C25:M25"/>
    <mergeCell ref="C27:M27"/>
    <mergeCell ref="B30:B33"/>
  </mergeCells>
  <dataValidations count="1">
    <dataValidation type="list" allowBlank="1" showInputMessage="1" showErrorMessage="1" sqref="Z1 JV1 TR1 ADN1 ANJ1 AXF1 BHB1 BQX1 CAT1 CKP1 CUL1 DEH1 DOD1 DXZ1 EHV1 ERR1 FBN1 FLJ1 FVF1 GFB1 GOX1 GYT1 HIP1 HSL1 ICH1 IMD1 IVZ1 JFV1 JPR1 JZN1 KJJ1 KTF1 LDB1 LMX1 LWT1 MGP1 MQL1 NAH1 NKD1 NTZ1 ODV1 ONR1 OXN1 PHJ1 PRF1 QBB1 QKX1 QUT1 REP1 ROL1 RYH1 SID1 SRZ1 TBV1 TLR1 TVN1 UFJ1 UPF1 UZB1 VIX1 VST1 WCP1 WML1 WWH1 Z65537 JV65537 TR65537 ADN65537 ANJ65537 AXF65537 BHB65537 BQX65537 CAT65537 CKP65537 CUL65537 DEH65537 DOD65537 DXZ65537 EHV65537 ERR65537 FBN65537 FLJ65537 FVF65537 GFB65537 GOX65537 GYT65537 HIP65537 HSL65537 ICH65537 IMD65537 IVZ65537 JFV65537 JPR65537 JZN65537 KJJ65537 KTF65537 LDB65537 LMX65537 LWT65537 MGP65537 MQL65537 NAH65537 NKD65537 NTZ65537 ODV65537 ONR65537 OXN65537 PHJ65537 PRF65537 QBB65537 QKX65537 QUT65537 REP65537 ROL65537 RYH65537 SID65537 SRZ65537 TBV65537 TLR65537 TVN65537 UFJ65537 UPF65537 UZB65537 VIX65537 VST65537 WCP65537 WML65537 WWH65537 Z131073 JV131073 TR131073 ADN131073 ANJ131073 AXF131073 BHB131073 BQX131073 CAT131073 CKP131073 CUL131073 DEH131073 DOD131073 DXZ131073 EHV131073 ERR131073 FBN131073 FLJ131073 FVF131073 GFB131073 GOX131073 GYT131073 HIP131073 HSL131073 ICH131073 IMD131073 IVZ131073 JFV131073 JPR131073 JZN131073 KJJ131073 KTF131073 LDB131073 LMX131073 LWT131073 MGP131073 MQL131073 NAH131073 NKD131073 NTZ131073 ODV131073 ONR131073 OXN131073 PHJ131073 PRF131073 QBB131073 QKX131073 QUT131073 REP131073 ROL131073 RYH131073 SID131073 SRZ131073 TBV131073 TLR131073 TVN131073 UFJ131073 UPF131073 UZB131073 VIX131073 VST131073 WCP131073 WML131073 WWH131073 Z196609 JV196609 TR196609 ADN196609 ANJ196609 AXF196609 BHB196609 BQX196609 CAT196609 CKP196609 CUL196609 DEH196609 DOD196609 DXZ196609 EHV196609 ERR196609 FBN196609 FLJ196609 FVF196609 GFB196609 GOX196609 GYT196609 HIP196609 HSL196609 ICH196609 IMD196609 IVZ196609 JFV196609 JPR196609 JZN196609 KJJ196609 KTF196609 LDB196609 LMX196609 LWT196609 MGP196609 MQL196609 NAH196609 NKD196609 NTZ196609 ODV196609 ONR196609 OXN196609 PHJ196609 PRF196609 QBB196609 QKX196609 QUT196609 REP196609 ROL196609 RYH196609 SID196609 SRZ196609 TBV196609 TLR196609 TVN196609 UFJ196609 UPF196609 UZB196609 VIX196609 VST196609 WCP196609 WML196609 WWH196609 Z262145 JV262145 TR262145 ADN262145 ANJ262145 AXF262145 BHB262145 BQX262145 CAT262145 CKP262145 CUL262145 DEH262145 DOD262145 DXZ262145 EHV262145 ERR262145 FBN262145 FLJ262145 FVF262145 GFB262145 GOX262145 GYT262145 HIP262145 HSL262145 ICH262145 IMD262145 IVZ262145 JFV262145 JPR262145 JZN262145 KJJ262145 KTF262145 LDB262145 LMX262145 LWT262145 MGP262145 MQL262145 NAH262145 NKD262145 NTZ262145 ODV262145 ONR262145 OXN262145 PHJ262145 PRF262145 QBB262145 QKX262145 QUT262145 REP262145 ROL262145 RYH262145 SID262145 SRZ262145 TBV262145 TLR262145 TVN262145 UFJ262145 UPF262145 UZB262145 VIX262145 VST262145 WCP262145 WML262145 WWH262145 Z327681 JV327681 TR327681 ADN327681 ANJ327681 AXF327681 BHB327681 BQX327681 CAT327681 CKP327681 CUL327681 DEH327681 DOD327681 DXZ327681 EHV327681 ERR327681 FBN327681 FLJ327681 FVF327681 GFB327681 GOX327681 GYT327681 HIP327681 HSL327681 ICH327681 IMD327681 IVZ327681 JFV327681 JPR327681 JZN327681 KJJ327681 KTF327681 LDB327681 LMX327681 LWT327681 MGP327681 MQL327681 NAH327681 NKD327681 NTZ327681 ODV327681 ONR327681 OXN327681 PHJ327681 PRF327681 QBB327681 QKX327681 QUT327681 REP327681 ROL327681 RYH327681 SID327681 SRZ327681 TBV327681 TLR327681 TVN327681 UFJ327681 UPF327681 UZB327681 VIX327681 VST327681 WCP327681 WML327681 WWH327681 Z393217 JV393217 TR393217 ADN393217 ANJ393217 AXF393217 BHB393217 BQX393217 CAT393217 CKP393217 CUL393217 DEH393217 DOD393217 DXZ393217 EHV393217 ERR393217 FBN393217 FLJ393217 FVF393217 GFB393217 GOX393217 GYT393217 HIP393217 HSL393217 ICH393217 IMD393217 IVZ393217 JFV393217 JPR393217 JZN393217 KJJ393217 KTF393217 LDB393217 LMX393217 LWT393217 MGP393217 MQL393217 NAH393217 NKD393217 NTZ393217 ODV393217 ONR393217 OXN393217 PHJ393217 PRF393217 QBB393217 QKX393217 QUT393217 REP393217 ROL393217 RYH393217 SID393217 SRZ393217 TBV393217 TLR393217 TVN393217 UFJ393217 UPF393217 UZB393217 VIX393217 VST393217 WCP393217 WML393217 WWH393217 Z458753 JV458753 TR458753 ADN458753 ANJ458753 AXF458753 BHB458753 BQX458753 CAT458753 CKP458753 CUL458753 DEH458753 DOD458753 DXZ458753 EHV458753 ERR458753 FBN458753 FLJ458753 FVF458753 GFB458753 GOX458753 GYT458753 HIP458753 HSL458753 ICH458753 IMD458753 IVZ458753 JFV458753 JPR458753 JZN458753 KJJ458753 KTF458753 LDB458753 LMX458753 LWT458753 MGP458753 MQL458753 NAH458753 NKD458753 NTZ458753 ODV458753 ONR458753 OXN458753 PHJ458753 PRF458753 QBB458753 QKX458753 QUT458753 REP458753 ROL458753 RYH458753 SID458753 SRZ458753 TBV458753 TLR458753 TVN458753 UFJ458753 UPF458753 UZB458753 VIX458753 VST458753 WCP458753 WML458753 WWH458753 Z524289 JV524289 TR524289 ADN524289 ANJ524289 AXF524289 BHB524289 BQX524289 CAT524289 CKP524289 CUL524289 DEH524289 DOD524289 DXZ524289 EHV524289 ERR524289 FBN524289 FLJ524289 FVF524289 GFB524289 GOX524289 GYT524289 HIP524289 HSL524289 ICH524289 IMD524289 IVZ524289 JFV524289 JPR524289 JZN524289 KJJ524289 KTF524289 LDB524289 LMX524289 LWT524289 MGP524289 MQL524289 NAH524289 NKD524289 NTZ524289 ODV524289 ONR524289 OXN524289 PHJ524289 PRF524289 QBB524289 QKX524289 QUT524289 REP524289 ROL524289 RYH524289 SID524289 SRZ524289 TBV524289 TLR524289 TVN524289 UFJ524289 UPF524289 UZB524289 VIX524289 VST524289 WCP524289 WML524289 WWH524289 Z589825 JV589825 TR589825 ADN589825 ANJ589825 AXF589825 BHB589825 BQX589825 CAT589825 CKP589825 CUL589825 DEH589825 DOD589825 DXZ589825 EHV589825 ERR589825 FBN589825 FLJ589825 FVF589825 GFB589825 GOX589825 GYT589825 HIP589825 HSL589825 ICH589825 IMD589825 IVZ589825 JFV589825 JPR589825 JZN589825 KJJ589825 KTF589825 LDB589825 LMX589825 LWT589825 MGP589825 MQL589825 NAH589825 NKD589825 NTZ589825 ODV589825 ONR589825 OXN589825 PHJ589825 PRF589825 QBB589825 QKX589825 QUT589825 REP589825 ROL589825 RYH589825 SID589825 SRZ589825 TBV589825 TLR589825 TVN589825 UFJ589825 UPF589825 UZB589825 VIX589825 VST589825 WCP589825 WML589825 WWH589825 Z655361 JV655361 TR655361 ADN655361 ANJ655361 AXF655361 BHB655361 BQX655361 CAT655361 CKP655361 CUL655361 DEH655361 DOD655361 DXZ655361 EHV655361 ERR655361 FBN655361 FLJ655361 FVF655361 GFB655361 GOX655361 GYT655361 HIP655361 HSL655361 ICH655361 IMD655361 IVZ655361 JFV655361 JPR655361 JZN655361 KJJ655361 KTF655361 LDB655361 LMX655361 LWT655361 MGP655361 MQL655361 NAH655361 NKD655361 NTZ655361 ODV655361 ONR655361 OXN655361 PHJ655361 PRF655361 QBB655361 QKX655361 QUT655361 REP655361 ROL655361 RYH655361 SID655361 SRZ655361 TBV655361 TLR655361 TVN655361 UFJ655361 UPF655361 UZB655361 VIX655361 VST655361 WCP655361 WML655361 WWH655361 Z720897 JV720897 TR720897 ADN720897 ANJ720897 AXF720897 BHB720897 BQX720897 CAT720897 CKP720897 CUL720897 DEH720897 DOD720897 DXZ720897 EHV720897 ERR720897 FBN720897 FLJ720897 FVF720897 GFB720897 GOX720897 GYT720897 HIP720897 HSL720897 ICH720897 IMD720897 IVZ720897 JFV720897 JPR720897 JZN720897 KJJ720897 KTF720897 LDB720897 LMX720897 LWT720897 MGP720897 MQL720897 NAH720897 NKD720897 NTZ720897 ODV720897 ONR720897 OXN720897 PHJ720897 PRF720897 QBB720897 QKX720897 QUT720897 REP720897 ROL720897 RYH720897 SID720897 SRZ720897 TBV720897 TLR720897 TVN720897 UFJ720897 UPF720897 UZB720897 VIX720897 VST720897 WCP720897 WML720897 WWH720897 Z786433 JV786433 TR786433 ADN786433 ANJ786433 AXF786433 BHB786433 BQX786433 CAT786433 CKP786433 CUL786433 DEH786433 DOD786433 DXZ786433 EHV786433 ERR786433 FBN786433 FLJ786433 FVF786433 GFB786433 GOX786433 GYT786433 HIP786433 HSL786433 ICH786433 IMD786433 IVZ786433 JFV786433 JPR786433 JZN786433 KJJ786433 KTF786433 LDB786433 LMX786433 LWT786433 MGP786433 MQL786433 NAH786433 NKD786433 NTZ786433 ODV786433 ONR786433 OXN786433 PHJ786433 PRF786433 QBB786433 QKX786433 QUT786433 REP786433 ROL786433 RYH786433 SID786433 SRZ786433 TBV786433 TLR786433 TVN786433 UFJ786433 UPF786433 UZB786433 VIX786433 VST786433 WCP786433 WML786433 WWH786433 Z851969 JV851969 TR851969 ADN851969 ANJ851969 AXF851969 BHB851969 BQX851969 CAT851969 CKP851969 CUL851969 DEH851969 DOD851969 DXZ851969 EHV851969 ERR851969 FBN851969 FLJ851969 FVF851969 GFB851969 GOX851969 GYT851969 HIP851969 HSL851969 ICH851969 IMD851969 IVZ851969 JFV851969 JPR851969 JZN851969 KJJ851969 KTF851969 LDB851969 LMX851969 LWT851969 MGP851969 MQL851969 NAH851969 NKD851969 NTZ851969 ODV851969 ONR851969 OXN851969 PHJ851969 PRF851969 QBB851969 QKX851969 QUT851969 REP851969 ROL851969 RYH851969 SID851969 SRZ851969 TBV851969 TLR851969 TVN851969 UFJ851969 UPF851969 UZB851969 VIX851969 VST851969 WCP851969 WML851969 WWH851969 Z917505 JV917505 TR917505 ADN917505 ANJ917505 AXF917505 BHB917505 BQX917505 CAT917505 CKP917505 CUL917505 DEH917505 DOD917505 DXZ917505 EHV917505 ERR917505 FBN917505 FLJ917505 FVF917505 GFB917505 GOX917505 GYT917505 HIP917505 HSL917505 ICH917505 IMD917505 IVZ917505 JFV917505 JPR917505 JZN917505 KJJ917505 KTF917505 LDB917505 LMX917505 LWT917505 MGP917505 MQL917505 NAH917505 NKD917505 NTZ917505 ODV917505 ONR917505 OXN917505 PHJ917505 PRF917505 QBB917505 QKX917505 QUT917505 REP917505 ROL917505 RYH917505 SID917505 SRZ917505 TBV917505 TLR917505 TVN917505 UFJ917505 UPF917505 UZB917505 VIX917505 VST917505 WCP917505 WML917505 WWH917505 Z983041 JV983041 TR983041 ADN983041 ANJ983041 AXF983041 BHB983041 BQX983041 CAT983041 CKP983041 CUL983041 DEH983041 DOD983041 DXZ983041 EHV983041 ERR983041 FBN983041 FLJ983041 FVF983041 GFB983041 GOX983041 GYT983041 HIP983041 HSL983041 ICH983041 IMD983041 IVZ983041 JFV983041 JPR983041 JZN983041 KJJ983041 KTF983041 LDB983041 LMX983041 LWT983041 MGP983041 MQL983041 NAH983041 NKD983041 NTZ983041 ODV983041 ONR983041 OXN983041 PHJ983041 PRF983041 QBB983041 QKX983041 QUT983041 REP983041 ROL983041 RYH983041 SID983041 SRZ983041 TBV983041 TLR983041 TVN983041 UFJ983041 UPF983041 UZB983041 VIX983041 VST983041 WCP983041 WML983041 WWH983041 Z206 JV206 TR206 ADN206 ANJ206 AXF206 BHB206 BQX206 CAT206 CKP206 CUL206 DEH206 DOD206 DXZ206 EHV206 ERR206 FBN206 FLJ206 FVF206 GFB206 GOX206 GYT206 HIP206 HSL206 ICH206 IMD206 IVZ206 JFV206 JPR206 JZN206 KJJ206 KTF206 LDB206 LMX206 LWT206 MGP206 MQL206 NAH206 NKD206 NTZ206 ODV206 ONR206 OXN206 PHJ206 PRF206 QBB206 QKX206 QUT206 REP206 ROL206 RYH206 SID206 SRZ206 TBV206 TLR206 TVN206 UFJ206 UPF206 UZB206 VIX206 VST206 WCP206 WML206 WWH206 Z65742 JV65742 TR65742 ADN65742 ANJ65742 AXF65742 BHB65742 BQX65742 CAT65742 CKP65742 CUL65742 DEH65742 DOD65742 DXZ65742 EHV65742 ERR65742 FBN65742 FLJ65742 FVF65742 GFB65742 GOX65742 GYT65742 HIP65742 HSL65742 ICH65742 IMD65742 IVZ65742 JFV65742 JPR65742 JZN65742 KJJ65742 KTF65742 LDB65742 LMX65742 LWT65742 MGP65742 MQL65742 NAH65742 NKD65742 NTZ65742 ODV65742 ONR65742 OXN65742 PHJ65742 PRF65742 QBB65742 QKX65742 QUT65742 REP65742 ROL65742 RYH65742 SID65742 SRZ65742 TBV65742 TLR65742 TVN65742 UFJ65742 UPF65742 UZB65742 VIX65742 VST65742 WCP65742 WML65742 WWH65742 Z131278 JV131278 TR131278 ADN131278 ANJ131278 AXF131278 BHB131278 BQX131278 CAT131278 CKP131278 CUL131278 DEH131278 DOD131278 DXZ131278 EHV131278 ERR131278 FBN131278 FLJ131278 FVF131278 GFB131278 GOX131278 GYT131278 HIP131278 HSL131278 ICH131278 IMD131278 IVZ131278 JFV131278 JPR131278 JZN131278 KJJ131278 KTF131278 LDB131278 LMX131278 LWT131278 MGP131278 MQL131278 NAH131278 NKD131278 NTZ131278 ODV131278 ONR131278 OXN131278 PHJ131278 PRF131278 QBB131278 QKX131278 QUT131278 REP131278 ROL131278 RYH131278 SID131278 SRZ131278 TBV131278 TLR131278 TVN131278 UFJ131278 UPF131278 UZB131278 VIX131278 VST131278 WCP131278 WML131278 WWH131278 Z196814 JV196814 TR196814 ADN196814 ANJ196814 AXF196814 BHB196814 BQX196814 CAT196814 CKP196814 CUL196814 DEH196814 DOD196814 DXZ196814 EHV196814 ERR196814 FBN196814 FLJ196814 FVF196814 GFB196814 GOX196814 GYT196814 HIP196814 HSL196814 ICH196814 IMD196814 IVZ196814 JFV196814 JPR196814 JZN196814 KJJ196814 KTF196814 LDB196814 LMX196814 LWT196814 MGP196814 MQL196814 NAH196814 NKD196814 NTZ196814 ODV196814 ONR196814 OXN196814 PHJ196814 PRF196814 QBB196814 QKX196814 QUT196814 REP196814 ROL196814 RYH196814 SID196814 SRZ196814 TBV196814 TLR196814 TVN196814 UFJ196814 UPF196814 UZB196814 VIX196814 VST196814 WCP196814 WML196814 WWH196814 Z262350 JV262350 TR262350 ADN262350 ANJ262350 AXF262350 BHB262350 BQX262350 CAT262350 CKP262350 CUL262350 DEH262350 DOD262350 DXZ262350 EHV262350 ERR262350 FBN262350 FLJ262350 FVF262350 GFB262350 GOX262350 GYT262350 HIP262350 HSL262350 ICH262350 IMD262350 IVZ262350 JFV262350 JPR262350 JZN262350 KJJ262350 KTF262350 LDB262350 LMX262350 LWT262350 MGP262350 MQL262350 NAH262350 NKD262350 NTZ262350 ODV262350 ONR262350 OXN262350 PHJ262350 PRF262350 QBB262350 QKX262350 QUT262350 REP262350 ROL262350 RYH262350 SID262350 SRZ262350 TBV262350 TLR262350 TVN262350 UFJ262350 UPF262350 UZB262350 VIX262350 VST262350 WCP262350 WML262350 WWH262350 Z327886 JV327886 TR327886 ADN327886 ANJ327886 AXF327886 BHB327886 BQX327886 CAT327886 CKP327886 CUL327886 DEH327886 DOD327886 DXZ327886 EHV327886 ERR327886 FBN327886 FLJ327886 FVF327886 GFB327886 GOX327886 GYT327886 HIP327886 HSL327886 ICH327886 IMD327886 IVZ327886 JFV327886 JPR327886 JZN327886 KJJ327886 KTF327886 LDB327886 LMX327886 LWT327886 MGP327886 MQL327886 NAH327886 NKD327886 NTZ327886 ODV327886 ONR327886 OXN327886 PHJ327886 PRF327886 QBB327886 QKX327886 QUT327886 REP327886 ROL327886 RYH327886 SID327886 SRZ327886 TBV327886 TLR327886 TVN327886 UFJ327886 UPF327886 UZB327886 VIX327886 VST327886 WCP327886 WML327886 WWH327886 Z393422 JV393422 TR393422 ADN393422 ANJ393422 AXF393422 BHB393422 BQX393422 CAT393422 CKP393422 CUL393422 DEH393422 DOD393422 DXZ393422 EHV393422 ERR393422 FBN393422 FLJ393422 FVF393422 GFB393422 GOX393422 GYT393422 HIP393422 HSL393422 ICH393422 IMD393422 IVZ393422 JFV393422 JPR393422 JZN393422 KJJ393422 KTF393422 LDB393422 LMX393422 LWT393422 MGP393422 MQL393422 NAH393422 NKD393422 NTZ393422 ODV393422 ONR393422 OXN393422 PHJ393422 PRF393422 QBB393422 QKX393422 QUT393422 REP393422 ROL393422 RYH393422 SID393422 SRZ393422 TBV393422 TLR393422 TVN393422 UFJ393422 UPF393422 UZB393422 VIX393422 VST393422 WCP393422 WML393422 WWH393422 Z458958 JV458958 TR458958 ADN458958 ANJ458958 AXF458958 BHB458958 BQX458958 CAT458958 CKP458958 CUL458958 DEH458958 DOD458958 DXZ458958 EHV458958 ERR458958 FBN458958 FLJ458958 FVF458958 GFB458958 GOX458958 GYT458958 HIP458958 HSL458958 ICH458958 IMD458958 IVZ458958 JFV458958 JPR458958 JZN458958 KJJ458958 KTF458958 LDB458958 LMX458958 LWT458958 MGP458958 MQL458958 NAH458958 NKD458958 NTZ458958 ODV458958 ONR458958 OXN458958 PHJ458958 PRF458958 QBB458958 QKX458958 QUT458958 REP458958 ROL458958 RYH458958 SID458958 SRZ458958 TBV458958 TLR458958 TVN458958 UFJ458958 UPF458958 UZB458958 VIX458958 VST458958 WCP458958 WML458958 WWH458958 Z524494 JV524494 TR524494 ADN524494 ANJ524494 AXF524494 BHB524494 BQX524494 CAT524494 CKP524494 CUL524494 DEH524494 DOD524494 DXZ524494 EHV524494 ERR524494 FBN524494 FLJ524494 FVF524494 GFB524494 GOX524494 GYT524494 HIP524494 HSL524494 ICH524494 IMD524494 IVZ524494 JFV524494 JPR524494 JZN524494 KJJ524494 KTF524494 LDB524494 LMX524494 LWT524494 MGP524494 MQL524494 NAH524494 NKD524494 NTZ524494 ODV524494 ONR524494 OXN524494 PHJ524494 PRF524494 QBB524494 QKX524494 QUT524494 REP524494 ROL524494 RYH524494 SID524494 SRZ524494 TBV524494 TLR524494 TVN524494 UFJ524494 UPF524494 UZB524494 VIX524494 VST524494 WCP524494 WML524494 WWH524494 Z590030 JV590030 TR590030 ADN590030 ANJ590030 AXF590030 BHB590030 BQX590030 CAT590030 CKP590030 CUL590030 DEH590030 DOD590030 DXZ590030 EHV590030 ERR590030 FBN590030 FLJ590030 FVF590030 GFB590030 GOX590030 GYT590030 HIP590030 HSL590030 ICH590030 IMD590030 IVZ590030 JFV590030 JPR590030 JZN590030 KJJ590030 KTF590030 LDB590030 LMX590030 LWT590030 MGP590030 MQL590030 NAH590030 NKD590030 NTZ590030 ODV590030 ONR590030 OXN590030 PHJ590030 PRF590030 QBB590030 QKX590030 QUT590030 REP590030 ROL590030 RYH590030 SID590030 SRZ590030 TBV590030 TLR590030 TVN590030 UFJ590030 UPF590030 UZB590030 VIX590030 VST590030 WCP590030 WML590030 WWH590030 Z655566 JV655566 TR655566 ADN655566 ANJ655566 AXF655566 BHB655566 BQX655566 CAT655566 CKP655566 CUL655566 DEH655566 DOD655566 DXZ655566 EHV655566 ERR655566 FBN655566 FLJ655566 FVF655566 GFB655566 GOX655566 GYT655566 HIP655566 HSL655566 ICH655566 IMD655566 IVZ655566 JFV655566 JPR655566 JZN655566 KJJ655566 KTF655566 LDB655566 LMX655566 LWT655566 MGP655566 MQL655566 NAH655566 NKD655566 NTZ655566 ODV655566 ONR655566 OXN655566 PHJ655566 PRF655566 QBB655566 QKX655566 QUT655566 REP655566 ROL655566 RYH655566 SID655566 SRZ655566 TBV655566 TLR655566 TVN655566 UFJ655566 UPF655566 UZB655566 VIX655566 VST655566 WCP655566 WML655566 WWH655566 Z721102 JV721102 TR721102 ADN721102 ANJ721102 AXF721102 BHB721102 BQX721102 CAT721102 CKP721102 CUL721102 DEH721102 DOD721102 DXZ721102 EHV721102 ERR721102 FBN721102 FLJ721102 FVF721102 GFB721102 GOX721102 GYT721102 HIP721102 HSL721102 ICH721102 IMD721102 IVZ721102 JFV721102 JPR721102 JZN721102 KJJ721102 KTF721102 LDB721102 LMX721102 LWT721102 MGP721102 MQL721102 NAH721102 NKD721102 NTZ721102 ODV721102 ONR721102 OXN721102 PHJ721102 PRF721102 QBB721102 QKX721102 QUT721102 REP721102 ROL721102 RYH721102 SID721102 SRZ721102 TBV721102 TLR721102 TVN721102 UFJ721102 UPF721102 UZB721102 VIX721102 VST721102 WCP721102 WML721102 WWH721102 Z786638 JV786638 TR786638 ADN786638 ANJ786638 AXF786638 BHB786638 BQX786638 CAT786638 CKP786638 CUL786638 DEH786638 DOD786638 DXZ786638 EHV786638 ERR786638 FBN786638 FLJ786638 FVF786638 GFB786638 GOX786638 GYT786638 HIP786638 HSL786638 ICH786638 IMD786638 IVZ786638 JFV786638 JPR786638 JZN786638 KJJ786638 KTF786638 LDB786638 LMX786638 LWT786638 MGP786638 MQL786638 NAH786638 NKD786638 NTZ786638 ODV786638 ONR786638 OXN786638 PHJ786638 PRF786638 QBB786638 QKX786638 QUT786638 REP786638 ROL786638 RYH786638 SID786638 SRZ786638 TBV786638 TLR786638 TVN786638 UFJ786638 UPF786638 UZB786638 VIX786638 VST786638 WCP786638 WML786638 WWH786638 Z852174 JV852174 TR852174 ADN852174 ANJ852174 AXF852174 BHB852174 BQX852174 CAT852174 CKP852174 CUL852174 DEH852174 DOD852174 DXZ852174 EHV852174 ERR852174 FBN852174 FLJ852174 FVF852174 GFB852174 GOX852174 GYT852174 HIP852174 HSL852174 ICH852174 IMD852174 IVZ852174 JFV852174 JPR852174 JZN852174 KJJ852174 KTF852174 LDB852174 LMX852174 LWT852174 MGP852174 MQL852174 NAH852174 NKD852174 NTZ852174 ODV852174 ONR852174 OXN852174 PHJ852174 PRF852174 QBB852174 QKX852174 QUT852174 REP852174 ROL852174 RYH852174 SID852174 SRZ852174 TBV852174 TLR852174 TVN852174 UFJ852174 UPF852174 UZB852174 VIX852174 VST852174 WCP852174 WML852174 WWH852174 Z917710 JV917710 TR917710 ADN917710 ANJ917710 AXF917710 BHB917710 BQX917710 CAT917710 CKP917710 CUL917710 DEH917710 DOD917710 DXZ917710 EHV917710 ERR917710 FBN917710 FLJ917710 FVF917710 GFB917710 GOX917710 GYT917710 HIP917710 HSL917710 ICH917710 IMD917710 IVZ917710 JFV917710 JPR917710 JZN917710 KJJ917710 KTF917710 LDB917710 LMX917710 LWT917710 MGP917710 MQL917710 NAH917710 NKD917710 NTZ917710 ODV917710 ONR917710 OXN917710 PHJ917710 PRF917710 QBB917710 QKX917710 QUT917710 REP917710 ROL917710 RYH917710 SID917710 SRZ917710 TBV917710 TLR917710 TVN917710 UFJ917710 UPF917710 UZB917710 VIX917710 VST917710 WCP917710 WML917710 WWH917710 Z983246 JV983246 TR983246 ADN983246 ANJ983246 AXF983246 BHB983246 BQX983246 CAT983246 CKP983246 CUL983246 DEH983246 DOD983246 DXZ983246 EHV983246 ERR983246 FBN983246 FLJ983246 FVF983246 GFB983246 GOX983246 GYT983246 HIP983246 HSL983246 ICH983246 IMD983246 IVZ983246 JFV983246 JPR983246 JZN983246 KJJ983246 KTF983246 LDB983246 LMX983246 LWT983246 MGP983246 MQL983246 NAH983246 NKD983246 NTZ983246 ODV983246 ONR983246 OXN983246 PHJ983246 PRF983246 QBB983246 QKX983246 QUT983246 REP983246 ROL983246 RYH983246 SID983246 SRZ983246 TBV983246 TLR983246 TVN983246 UFJ983246 UPF983246 UZB983246 VIX983246 VST983246 WCP983246 WML983246 WWH983246 D30:O30 IZ30:JK30 SV30:TG30 ACR30:ADC30 AMN30:AMY30 AWJ30:AWU30 BGF30:BGQ30 BQB30:BQM30 BZX30:CAI30 CJT30:CKE30 CTP30:CUA30 DDL30:DDW30 DNH30:DNS30 DXD30:DXO30 EGZ30:EHK30 EQV30:ERG30 FAR30:FBC30 FKN30:FKY30 FUJ30:FUU30 GEF30:GEQ30 GOB30:GOM30 GXX30:GYI30 HHT30:HIE30 HRP30:HSA30 IBL30:IBW30 ILH30:ILS30 IVD30:IVO30 JEZ30:JFK30 JOV30:JPG30 JYR30:JZC30 KIN30:KIY30 KSJ30:KSU30 LCF30:LCQ30 LMB30:LMM30 LVX30:LWI30 MFT30:MGE30 MPP30:MQA30 MZL30:MZW30 NJH30:NJS30 NTD30:NTO30 OCZ30:ODK30 OMV30:ONG30 OWR30:OXC30 PGN30:PGY30 PQJ30:PQU30 QAF30:QAQ30 QKB30:QKM30 QTX30:QUI30 RDT30:REE30 RNP30:ROA30 RXL30:RXW30 SHH30:SHS30 SRD30:SRO30 TAZ30:TBK30 TKV30:TLG30 TUR30:TVC30 UEN30:UEY30 UOJ30:UOU30 UYF30:UYQ30 VIB30:VIM30 VRX30:VSI30 WBT30:WCE30 WLP30:WMA30 WVL30:WVW30 D65566:O65566 IZ65566:JK65566 SV65566:TG65566 ACR65566:ADC65566 AMN65566:AMY65566 AWJ65566:AWU65566 BGF65566:BGQ65566 BQB65566:BQM65566 BZX65566:CAI65566 CJT65566:CKE65566 CTP65566:CUA65566 DDL65566:DDW65566 DNH65566:DNS65566 DXD65566:DXO65566 EGZ65566:EHK65566 EQV65566:ERG65566 FAR65566:FBC65566 FKN65566:FKY65566 FUJ65566:FUU65566 GEF65566:GEQ65566 GOB65566:GOM65566 GXX65566:GYI65566 HHT65566:HIE65566 HRP65566:HSA65566 IBL65566:IBW65566 ILH65566:ILS65566 IVD65566:IVO65566 JEZ65566:JFK65566 JOV65566:JPG65566 JYR65566:JZC65566 KIN65566:KIY65566 KSJ65566:KSU65566 LCF65566:LCQ65566 LMB65566:LMM65566 LVX65566:LWI65566 MFT65566:MGE65566 MPP65566:MQA65566 MZL65566:MZW65566 NJH65566:NJS65566 NTD65566:NTO65566 OCZ65566:ODK65566 OMV65566:ONG65566 OWR65566:OXC65566 PGN65566:PGY65566 PQJ65566:PQU65566 QAF65566:QAQ65566 QKB65566:QKM65566 QTX65566:QUI65566 RDT65566:REE65566 RNP65566:ROA65566 RXL65566:RXW65566 SHH65566:SHS65566 SRD65566:SRO65566 TAZ65566:TBK65566 TKV65566:TLG65566 TUR65566:TVC65566 UEN65566:UEY65566 UOJ65566:UOU65566 UYF65566:UYQ65566 VIB65566:VIM65566 VRX65566:VSI65566 WBT65566:WCE65566 WLP65566:WMA65566 WVL65566:WVW65566 D131102:O131102 IZ131102:JK131102 SV131102:TG131102 ACR131102:ADC131102 AMN131102:AMY131102 AWJ131102:AWU131102 BGF131102:BGQ131102 BQB131102:BQM131102 BZX131102:CAI131102 CJT131102:CKE131102 CTP131102:CUA131102 DDL131102:DDW131102 DNH131102:DNS131102 DXD131102:DXO131102 EGZ131102:EHK131102 EQV131102:ERG131102 FAR131102:FBC131102 FKN131102:FKY131102 FUJ131102:FUU131102 GEF131102:GEQ131102 GOB131102:GOM131102 GXX131102:GYI131102 HHT131102:HIE131102 HRP131102:HSA131102 IBL131102:IBW131102 ILH131102:ILS131102 IVD131102:IVO131102 JEZ131102:JFK131102 JOV131102:JPG131102 JYR131102:JZC131102 KIN131102:KIY131102 KSJ131102:KSU131102 LCF131102:LCQ131102 LMB131102:LMM131102 LVX131102:LWI131102 MFT131102:MGE131102 MPP131102:MQA131102 MZL131102:MZW131102 NJH131102:NJS131102 NTD131102:NTO131102 OCZ131102:ODK131102 OMV131102:ONG131102 OWR131102:OXC131102 PGN131102:PGY131102 PQJ131102:PQU131102 QAF131102:QAQ131102 QKB131102:QKM131102 QTX131102:QUI131102 RDT131102:REE131102 RNP131102:ROA131102 RXL131102:RXW131102 SHH131102:SHS131102 SRD131102:SRO131102 TAZ131102:TBK131102 TKV131102:TLG131102 TUR131102:TVC131102 UEN131102:UEY131102 UOJ131102:UOU131102 UYF131102:UYQ131102 VIB131102:VIM131102 VRX131102:VSI131102 WBT131102:WCE131102 WLP131102:WMA131102 WVL131102:WVW131102 D196638:O196638 IZ196638:JK196638 SV196638:TG196638 ACR196638:ADC196638 AMN196638:AMY196638 AWJ196638:AWU196638 BGF196638:BGQ196638 BQB196638:BQM196638 BZX196638:CAI196638 CJT196638:CKE196638 CTP196638:CUA196638 DDL196638:DDW196638 DNH196638:DNS196638 DXD196638:DXO196638 EGZ196638:EHK196638 EQV196638:ERG196638 FAR196638:FBC196638 FKN196638:FKY196638 FUJ196638:FUU196638 GEF196638:GEQ196638 GOB196638:GOM196638 GXX196638:GYI196638 HHT196638:HIE196638 HRP196638:HSA196638 IBL196638:IBW196638 ILH196638:ILS196638 IVD196638:IVO196638 JEZ196638:JFK196638 JOV196638:JPG196638 JYR196638:JZC196638 KIN196638:KIY196638 KSJ196638:KSU196638 LCF196638:LCQ196638 LMB196638:LMM196638 LVX196638:LWI196638 MFT196638:MGE196638 MPP196638:MQA196638 MZL196638:MZW196638 NJH196638:NJS196638 NTD196638:NTO196638 OCZ196638:ODK196638 OMV196638:ONG196638 OWR196638:OXC196638 PGN196638:PGY196638 PQJ196638:PQU196638 QAF196638:QAQ196638 QKB196638:QKM196638 QTX196638:QUI196638 RDT196638:REE196638 RNP196638:ROA196638 RXL196638:RXW196638 SHH196638:SHS196638 SRD196638:SRO196638 TAZ196638:TBK196638 TKV196638:TLG196638 TUR196638:TVC196638 UEN196638:UEY196638 UOJ196638:UOU196638 UYF196638:UYQ196638 VIB196638:VIM196638 VRX196638:VSI196638 WBT196638:WCE196638 WLP196638:WMA196638 WVL196638:WVW196638 D262174:O262174 IZ262174:JK262174 SV262174:TG262174 ACR262174:ADC262174 AMN262174:AMY262174 AWJ262174:AWU262174 BGF262174:BGQ262174 BQB262174:BQM262174 BZX262174:CAI262174 CJT262174:CKE262174 CTP262174:CUA262174 DDL262174:DDW262174 DNH262174:DNS262174 DXD262174:DXO262174 EGZ262174:EHK262174 EQV262174:ERG262174 FAR262174:FBC262174 FKN262174:FKY262174 FUJ262174:FUU262174 GEF262174:GEQ262174 GOB262174:GOM262174 GXX262174:GYI262174 HHT262174:HIE262174 HRP262174:HSA262174 IBL262174:IBW262174 ILH262174:ILS262174 IVD262174:IVO262174 JEZ262174:JFK262174 JOV262174:JPG262174 JYR262174:JZC262174 KIN262174:KIY262174 KSJ262174:KSU262174 LCF262174:LCQ262174 LMB262174:LMM262174 LVX262174:LWI262174 MFT262174:MGE262174 MPP262174:MQA262174 MZL262174:MZW262174 NJH262174:NJS262174 NTD262174:NTO262174 OCZ262174:ODK262174 OMV262174:ONG262174 OWR262174:OXC262174 PGN262174:PGY262174 PQJ262174:PQU262174 QAF262174:QAQ262174 QKB262174:QKM262174 QTX262174:QUI262174 RDT262174:REE262174 RNP262174:ROA262174 RXL262174:RXW262174 SHH262174:SHS262174 SRD262174:SRO262174 TAZ262174:TBK262174 TKV262174:TLG262174 TUR262174:TVC262174 UEN262174:UEY262174 UOJ262174:UOU262174 UYF262174:UYQ262174 VIB262174:VIM262174 VRX262174:VSI262174 WBT262174:WCE262174 WLP262174:WMA262174 WVL262174:WVW262174 D327710:O327710 IZ327710:JK327710 SV327710:TG327710 ACR327710:ADC327710 AMN327710:AMY327710 AWJ327710:AWU327710 BGF327710:BGQ327710 BQB327710:BQM327710 BZX327710:CAI327710 CJT327710:CKE327710 CTP327710:CUA327710 DDL327710:DDW327710 DNH327710:DNS327710 DXD327710:DXO327710 EGZ327710:EHK327710 EQV327710:ERG327710 FAR327710:FBC327710 FKN327710:FKY327710 FUJ327710:FUU327710 GEF327710:GEQ327710 GOB327710:GOM327710 GXX327710:GYI327710 HHT327710:HIE327710 HRP327710:HSA327710 IBL327710:IBW327710 ILH327710:ILS327710 IVD327710:IVO327710 JEZ327710:JFK327710 JOV327710:JPG327710 JYR327710:JZC327710 KIN327710:KIY327710 KSJ327710:KSU327710 LCF327710:LCQ327710 LMB327710:LMM327710 LVX327710:LWI327710 MFT327710:MGE327710 MPP327710:MQA327710 MZL327710:MZW327710 NJH327710:NJS327710 NTD327710:NTO327710 OCZ327710:ODK327710 OMV327710:ONG327710 OWR327710:OXC327710 PGN327710:PGY327710 PQJ327710:PQU327710 QAF327710:QAQ327710 QKB327710:QKM327710 QTX327710:QUI327710 RDT327710:REE327710 RNP327710:ROA327710 RXL327710:RXW327710 SHH327710:SHS327710 SRD327710:SRO327710 TAZ327710:TBK327710 TKV327710:TLG327710 TUR327710:TVC327710 UEN327710:UEY327710 UOJ327710:UOU327710 UYF327710:UYQ327710 VIB327710:VIM327710 VRX327710:VSI327710 WBT327710:WCE327710 WLP327710:WMA327710 WVL327710:WVW327710 D393246:O393246 IZ393246:JK393246 SV393246:TG393246 ACR393246:ADC393246 AMN393246:AMY393246 AWJ393246:AWU393246 BGF393246:BGQ393246 BQB393246:BQM393246 BZX393246:CAI393246 CJT393246:CKE393246 CTP393246:CUA393246 DDL393246:DDW393246 DNH393246:DNS393246 DXD393246:DXO393246 EGZ393246:EHK393246 EQV393246:ERG393246 FAR393246:FBC393246 FKN393246:FKY393246 FUJ393246:FUU393246 GEF393246:GEQ393246 GOB393246:GOM393246 GXX393246:GYI393246 HHT393246:HIE393246 HRP393246:HSA393246 IBL393246:IBW393246 ILH393246:ILS393246 IVD393246:IVO393246 JEZ393246:JFK393246 JOV393246:JPG393246 JYR393246:JZC393246 KIN393246:KIY393246 KSJ393246:KSU393246 LCF393246:LCQ393246 LMB393246:LMM393246 LVX393246:LWI393246 MFT393246:MGE393246 MPP393246:MQA393246 MZL393246:MZW393246 NJH393246:NJS393246 NTD393246:NTO393246 OCZ393246:ODK393246 OMV393246:ONG393246 OWR393246:OXC393246 PGN393246:PGY393246 PQJ393246:PQU393246 QAF393246:QAQ393246 QKB393246:QKM393246 QTX393246:QUI393246 RDT393246:REE393246 RNP393246:ROA393246 RXL393246:RXW393246 SHH393246:SHS393246 SRD393246:SRO393246 TAZ393246:TBK393246 TKV393246:TLG393246 TUR393246:TVC393246 UEN393246:UEY393246 UOJ393246:UOU393246 UYF393246:UYQ393246 VIB393246:VIM393246 VRX393246:VSI393246 WBT393246:WCE393246 WLP393246:WMA393246 WVL393246:WVW393246 D458782:O458782 IZ458782:JK458782 SV458782:TG458782 ACR458782:ADC458782 AMN458782:AMY458782 AWJ458782:AWU458782 BGF458782:BGQ458782 BQB458782:BQM458782 BZX458782:CAI458782 CJT458782:CKE458782 CTP458782:CUA458782 DDL458782:DDW458782 DNH458782:DNS458782 DXD458782:DXO458782 EGZ458782:EHK458782 EQV458782:ERG458782 FAR458782:FBC458782 FKN458782:FKY458782 FUJ458782:FUU458782 GEF458782:GEQ458782 GOB458782:GOM458782 GXX458782:GYI458782 HHT458782:HIE458782 HRP458782:HSA458782 IBL458782:IBW458782 ILH458782:ILS458782 IVD458782:IVO458782 JEZ458782:JFK458782 JOV458782:JPG458782 JYR458782:JZC458782 KIN458782:KIY458782 KSJ458782:KSU458782 LCF458782:LCQ458782 LMB458782:LMM458782 LVX458782:LWI458782 MFT458782:MGE458782 MPP458782:MQA458782 MZL458782:MZW458782 NJH458782:NJS458782 NTD458782:NTO458782 OCZ458782:ODK458782 OMV458782:ONG458782 OWR458782:OXC458782 PGN458782:PGY458782 PQJ458782:PQU458782 QAF458782:QAQ458782 QKB458782:QKM458782 QTX458782:QUI458782 RDT458782:REE458782 RNP458782:ROA458782 RXL458782:RXW458782 SHH458782:SHS458782 SRD458782:SRO458782 TAZ458782:TBK458782 TKV458782:TLG458782 TUR458782:TVC458782 UEN458782:UEY458782 UOJ458782:UOU458782 UYF458782:UYQ458782 VIB458782:VIM458782 VRX458782:VSI458782 WBT458782:WCE458782 WLP458782:WMA458782 WVL458782:WVW458782 D524318:O524318 IZ524318:JK524318 SV524318:TG524318 ACR524318:ADC524318 AMN524318:AMY524318 AWJ524318:AWU524318 BGF524318:BGQ524318 BQB524318:BQM524318 BZX524318:CAI524318 CJT524318:CKE524318 CTP524318:CUA524318 DDL524318:DDW524318 DNH524318:DNS524318 DXD524318:DXO524318 EGZ524318:EHK524318 EQV524318:ERG524318 FAR524318:FBC524318 FKN524318:FKY524318 FUJ524318:FUU524318 GEF524318:GEQ524318 GOB524318:GOM524318 GXX524318:GYI524318 HHT524318:HIE524318 HRP524318:HSA524318 IBL524318:IBW524318 ILH524318:ILS524318 IVD524318:IVO524318 JEZ524318:JFK524318 JOV524318:JPG524318 JYR524318:JZC524318 KIN524318:KIY524318 KSJ524318:KSU524318 LCF524318:LCQ524318 LMB524318:LMM524318 LVX524318:LWI524318 MFT524318:MGE524318 MPP524318:MQA524318 MZL524318:MZW524318 NJH524318:NJS524318 NTD524318:NTO524318 OCZ524318:ODK524318 OMV524318:ONG524318 OWR524318:OXC524318 PGN524318:PGY524318 PQJ524318:PQU524318 QAF524318:QAQ524318 QKB524318:QKM524318 QTX524318:QUI524318 RDT524318:REE524318 RNP524318:ROA524318 RXL524318:RXW524318 SHH524318:SHS524318 SRD524318:SRO524318 TAZ524318:TBK524318 TKV524318:TLG524318 TUR524318:TVC524318 UEN524318:UEY524318 UOJ524318:UOU524318 UYF524318:UYQ524318 VIB524318:VIM524318 VRX524318:VSI524318 WBT524318:WCE524318 WLP524318:WMA524318 WVL524318:WVW524318 D589854:O589854 IZ589854:JK589854 SV589854:TG589854 ACR589854:ADC589854 AMN589854:AMY589854 AWJ589854:AWU589854 BGF589854:BGQ589854 BQB589854:BQM589854 BZX589854:CAI589854 CJT589854:CKE589854 CTP589854:CUA589854 DDL589854:DDW589854 DNH589854:DNS589854 DXD589854:DXO589854 EGZ589854:EHK589854 EQV589854:ERG589854 FAR589854:FBC589854 FKN589854:FKY589854 FUJ589854:FUU589854 GEF589854:GEQ589854 GOB589854:GOM589854 GXX589854:GYI589854 HHT589854:HIE589854 HRP589854:HSA589854 IBL589854:IBW589854 ILH589854:ILS589854 IVD589854:IVO589854 JEZ589854:JFK589854 JOV589854:JPG589854 JYR589854:JZC589854 KIN589854:KIY589854 KSJ589854:KSU589854 LCF589854:LCQ589854 LMB589854:LMM589854 LVX589854:LWI589854 MFT589854:MGE589854 MPP589854:MQA589854 MZL589854:MZW589854 NJH589854:NJS589854 NTD589854:NTO589854 OCZ589854:ODK589854 OMV589854:ONG589854 OWR589854:OXC589854 PGN589854:PGY589854 PQJ589854:PQU589854 QAF589854:QAQ589854 QKB589854:QKM589854 QTX589854:QUI589854 RDT589854:REE589854 RNP589854:ROA589854 RXL589854:RXW589854 SHH589854:SHS589854 SRD589854:SRO589854 TAZ589854:TBK589854 TKV589854:TLG589854 TUR589854:TVC589854 UEN589854:UEY589854 UOJ589854:UOU589854 UYF589854:UYQ589854 VIB589854:VIM589854 VRX589854:VSI589854 WBT589854:WCE589854 WLP589854:WMA589854 WVL589854:WVW589854 D655390:O655390 IZ655390:JK655390 SV655390:TG655390 ACR655390:ADC655390 AMN655390:AMY655390 AWJ655390:AWU655390 BGF655390:BGQ655390 BQB655390:BQM655390 BZX655390:CAI655390 CJT655390:CKE655390 CTP655390:CUA655390 DDL655390:DDW655390 DNH655390:DNS655390 DXD655390:DXO655390 EGZ655390:EHK655390 EQV655390:ERG655390 FAR655390:FBC655390 FKN655390:FKY655390 FUJ655390:FUU655390 GEF655390:GEQ655390 GOB655390:GOM655390 GXX655390:GYI655390 HHT655390:HIE655390 HRP655390:HSA655390 IBL655390:IBW655390 ILH655390:ILS655390 IVD655390:IVO655390 JEZ655390:JFK655390 JOV655390:JPG655390 JYR655390:JZC655390 KIN655390:KIY655390 KSJ655390:KSU655390 LCF655390:LCQ655390 LMB655390:LMM655390 LVX655390:LWI655390 MFT655390:MGE655390 MPP655390:MQA655390 MZL655390:MZW655390 NJH655390:NJS655390 NTD655390:NTO655390 OCZ655390:ODK655390 OMV655390:ONG655390 OWR655390:OXC655390 PGN655390:PGY655390 PQJ655390:PQU655390 QAF655390:QAQ655390 QKB655390:QKM655390 QTX655390:QUI655390 RDT655390:REE655390 RNP655390:ROA655390 RXL655390:RXW655390 SHH655390:SHS655390 SRD655390:SRO655390 TAZ655390:TBK655390 TKV655390:TLG655390 TUR655390:TVC655390 UEN655390:UEY655390 UOJ655390:UOU655390 UYF655390:UYQ655390 VIB655390:VIM655390 VRX655390:VSI655390 WBT655390:WCE655390 WLP655390:WMA655390 WVL655390:WVW655390 D720926:O720926 IZ720926:JK720926 SV720926:TG720926 ACR720926:ADC720926 AMN720926:AMY720926 AWJ720926:AWU720926 BGF720926:BGQ720926 BQB720926:BQM720926 BZX720926:CAI720926 CJT720926:CKE720926 CTP720926:CUA720926 DDL720926:DDW720926 DNH720926:DNS720926 DXD720926:DXO720926 EGZ720926:EHK720926 EQV720926:ERG720926 FAR720926:FBC720926 FKN720926:FKY720926 FUJ720926:FUU720926 GEF720926:GEQ720926 GOB720926:GOM720926 GXX720926:GYI720926 HHT720926:HIE720926 HRP720926:HSA720926 IBL720926:IBW720926 ILH720926:ILS720926 IVD720926:IVO720926 JEZ720926:JFK720926 JOV720926:JPG720926 JYR720926:JZC720926 KIN720926:KIY720926 KSJ720926:KSU720926 LCF720926:LCQ720926 LMB720926:LMM720926 LVX720926:LWI720926 MFT720926:MGE720926 MPP720926:MQA720926 MZL720926:MZW720926 NJH720926:NJS720926 NTD720926:NTO720926 OCZ720926:ODK720926 OMV720926:ONG720926 OWR720926:OXC720926 PGN720926:PGY720926 PQJ720926:PQU720926 QAF720926:QAQ720926 QKB720926:QKM720926 QTX720926:QUI720926 RDT720926:REE720926 RNP720926:ROA720926 RXL720926:RXW720926 SHH720926:SHS720926 SRD720926:SRO720926 TAZ720926:TBK720926 TKV720926:TLG720926 TUR720926:TVC720926 UEN720926:UEY720926 UOJ720926:UOU720926 UYF720926:UYQ720926 VIB720926:VIM720926 VRX720926:VSI720926 WBT720926:WCE720926 WLP720926:WMA720926 WVL720926:WVW720926 D786462:O786462 IZ786462:JK786462 SV786462:TG786462 ACR786462:ADC786462 AMN786462:AMY786462 AWJ786462:AWU786462 BGF786462:BGQ786462 BQB786462:BQM786462 BZX786462:CAI786462 CJT786462:CKE786462 CTP786462:CUA786462 DDL786462:DDW786462 DNH786462:DNS786462 DXD786462:DXO786462 EGZ786462:EHK786462 EQV786462:ERG786462 FAR786462:FBC786462 FKN786462:FKY786462 FUJ786462:FUU786462 GEF786462:GEQ786462 GOB786462:GOM786462 GXX786462:GYI786462 HHT786462:HIE786462 HRP786462:HSA786462 IBL786462:IBW786462 ILH786462:ILS786462 IVD786462:IVO786462 JEZ786462:JFK786462 JOV786462:JPG786462 JYR786462:JZC786462 KIN786462:KIY786462 KSJ786462:KSU786462 LCF786462:LCQ786462 LMB786462:LMM786462 LVX786462:LWI786462 MFT786462:MGE786462 MPP786462:MQA786462 MZL786462:MZW786462 NJH786462:NJS786462 NTD786462:NTO786462 OCZ786462:ODK786462 OMV786462:ONG786462 OWR786462:OXC786462 PGN786462:PGY786462 PQJ786462:PQU786462 QAF786462:QAQ786462 QKB786462:QKM786462 QTX786462:QUI786462 RDT786462:REE786462 RNP786462:ROA786462 RXL786462:RXW786462 SHH786462:SHS786462 SRD786462:SRO786462 TAZ786462:TBK786462 TKV786462:TLG786462 TUR786462:TVC786462 UEN786462:UEY786462 UOJ786462:UOU786462 UYF786462:UYQ786462 VIB786462:VIM786462 VRX786462:VSI786462 WBT786462:WCE786462 WLP786462:WMA786462 WVL786462:WVW786462 D851998:O851998 IZ851998:JK851998 SV851998:TG851998 ACR851998:ADC851998 AMN851998:AMY851998 AWJ851998:AWU851998 BGF851998:BGQ851998 BQB851998:BQM851998 BZX851998:CAI851998 CJT851998:CKE851998 CTP851998:CUA851998 DDL851998:DDW851998 DNH851998:DNS851998 DXD851998:DXO851998 EGZ851998:EHK851998 EQV851998:ERG851998 FAR851998:FBC851998 FKN851998:FKY851998 FUJ851998:FUU851998 GEF851998:GEQ851998 GOB851998:GOM851998 GXX851998:GYI851998 HHT851998:HIE851998 HRP851998:HSA851998 IBL851998:IBW851998 ILH851998:ILS851998 IVD851998:IVO851998 JEZ851998:JFK851998 JOV851998:JPG851998 JYR851998:JZC851998 KIN851998:KIY851998 KSJ851998:KSU851998 LCF851998:LCQ851998 LMB851998:LMM851998 LVX851998:LWI851998 MFT851998:MGE851998 MPP851998:MQA851998 MZL851998:MZW851998 NJH851998:NJS851998 NTD851998:NTO851998 OCZ851998:ODK851998 OMV851998:ONG851998 OWR851998:OXC851998 PGN851998:PGY851998 PQJ851998:PQU851998 QAF851998:QAQ851998 QKB851998:QKM851998 QTX851998:QUI851998 RDT851998:REE851998 RNP851998:ROA851998 RXL851998:RXW851998 SHH851998:SHS851998 SRD851998:SRO851998 TAZ851998:TBK851998 TKV851998:TLG851998 TUR851998:TVC851998 UEN851998:UEY851998 UOJ851998:UOU851998 UYF851998:UYQ851998 VIB851998:VIM851998 VRX851998:VSI851998 WBT851998:WCE851998 WLP851998:WMA851998 WVL851998:WVW851998 D917534:O917534 IZ917534:JK917534 SV917534:TG917534 ACR917534:ADC917534 AMN917534:AMY917534 AWJ917534:AWU917534 BGF917534:BGQ917534 BQB917534:BQM917534 BZX917534:CAI917534 CJT917534:CKE917534 CTP917534:CUA917534 DDL917534:DDW917534 DNH917534:DNS917534 DXD917534:DXO917534 EGZ917534:EHK917534 EQV917534:ERG917534 FAR917534:FBC917534 FKN917534:FKY917534 FUJ917534:FUU917534 GEF917534:GEQ917534 GOB917534:GOM917534 GXX917534:GYI917534 HHT917534:HIE917534 HRP917534:HSA917534 IBL917534:IBW917534 ILH917534:ILS917534 IVD917534:IVO917534 JEZ917534:JFK917534 JOV917534:JPG917534 JYR917534:JZC917534 KIN917534:KIY917534 KSJ917534:KSU917534 LCF917534:LCQ917534 LMB917534:LMM917534 LVX917534:LWI917534 MFT917534:MGE917534 MPP917534:MQA917534 MZL917534:MZW917534 NJH917534:NJS917534 NTD917534:NTO917534 OCZ917534:ODK917534 OMV917534:ONG917534 OWR917534:OXC917534 PGN917534:PGY917534 PQJ917534:PQU917534 QAF917534:QAQ917534 QKB917534:QKM917534 QTX917534:QUI917534 RDT917534:REE917534 RNP917534:ROA917534 RXL917534:RXW917534 SHH917534:SHS917534 SRD917534:SRO917534 TAZ917534:TBK917534 TKV917534:TLG917534 TUR917534:TVC917534 UEN917534:UEY917534 UOJ917534:UOU917534 UYF917534:UYQ917534 VIB917534:VIM917534 VRX917534:VSI917534 WBT917534:WCE917534 WLP917534:WMA917534 WVL917534:WVW917534 D983070:O983070 IZ983070:JK983070 SV983070:TG983070 ACR983070:ADC983070 AMN983070:AMY983070 AWJ983070:AWU983070 BGF983070:BGQ983070 BQB983070:BQM983070 BZX983070:CAI983070 CJT983070:CKE983070 CTP983070:CUA983070 DDL983070:DDW983070 DNH983070:DNS983070 DXD983070:DXO983070 EGZ983070:EHK983070 EQV983070:ERG983070 FAR983070:FBC983070 FKN983070:FKY983070 FUJ983070:FUU983070 GEF983070:GEQ983070 GOB983070:GOM983070 GXX983070:GYI983070 HHT983070:HIE983070 HRP983070:HSA983070 IBL983070:IBW983070 ILH983070:ILS983070 IVD983070:IVO983070 JEZ983070:JFK983070 JOV983070:JPG983070 JYR983070:JZC983070 KIN983070:KIY983070 KSJ983070:KSU983070 LCF983070:LCQ983070 LMB983070:LMM983070 LVX983070:LWI983070 MFT983070:MGE983070 MPP983070:MQA983070 MZL983070:MZW983070 NJH983070:NJS983070 NTD983070:NTO983070 OCZ983070:ODK983070 OMV983070:ONG983070 OWR983070:OXC983070 PGN983070:PGY983070 PQJ983070:PQU983070 QAF983070:QAQ983070 QKB983070:QKM983070 QTX983070:QUI983070 RDT983070:REE983070 RNP983070:ROA983070 RXL983070:RXW983070 SHH983070:SHS983070 SRD983070:SRO983070 TAZ983070:TBK983070 TKV983070:TLG983070 TUR983070:TVC983070 UEN983070:UEY983070 UOJ983070:UOU983070 UYF983070:UYQ983070 VIB983070:VIM983070 VRX983070:VSI983070 WBT983070:WCE983070 WLP983070:WMA983070 WVL983070:WVW983070 D32:O32 IZ32:JK32 SV32:TG32 ACR32:ADC32 AMN32:AMY32 AWJ32:AWU32 BGF32:BGQ32 BQB32:BQM32 BZX32:CAI32 CJT32:CKE32 CTP32:CUA32 DDL32:DDW32 DNH32:DNS32 DXD32:DXO32 EGZ32:EHK32 EQV32:ERG32 FAR32:FBC32 FKN32:FKY32 FUJ32:FUU32 GEF32:GEQ32 GOB32:GOM32 GXX32:GYI32 HHT32:HIE32 HRP32:HSA32 IBL32:IBW32 ILH32:ILS32 IVD32:IVO32 JEZ32:JFK32 JOV32:JPG32 JYR32:JZC32 KIN32:KIY32 KSJ32:KSU32 LCF32:LCQ32 LMB32:LMM32 LVX32:LWI32 MFT32:MGE32 MPP32:MQA32 MZL32:MZW32 NJH32:NJS32 NTD32:NTO32 OCZ32:ODK32 OMV32:ONG32 OWR32:OXC32 PGN32:PGY32 PQJ32:PQU32 QAF32:QAQ32 QKB32:QKM32 QTX32:QUI32 RDT32:REE32 RNP32:ROA32 RXL32:RXW32 SHH32:SHS32 SRD32:SRO32 TAZ32:TBK32 TKV32:TLG32 TUR32:TVC32 UEN32:UEY32 UOJ32:UOU32 UYF32:UYQ32 VIB32:VIM32 VRX32:VSI32 WBT32:WCE32 WLP32:WMA32 WVL32:WVW32 D65568:O65568 IZ65568:JK65568 SV65568:TG65568 ACR65568:ADC65568 AMN65568:AMY65568 AWJ65568:AWU65568 BGF65568:BGQ65568 BQB65568:BQM65568 BZX65568:CAI65568 CJT65568:CKE65568 CTP65568:CUA65568 DDL65568:DDW65568 DNH65568:DNS65568 DXD65568:DXO65568 EGZ65568:EHK65568 EQV65568:ERG65568 FAR65568:FBC65568 FKN65568:FKY65568 FUJ65568:FUU65568 GEF65568:GEQ65568 GOB65568:GOM65568 GXX65568:GYI65568 HHT65568:HIE65568 HRP65568:HSA65568 IBL65568:IBW65568 ILH65568:ILS65568 IVD65568:IVO65568 JEZ65568:JFK65568 JOV65568:JPG65568 JYR65568:JZC65568 KIN65568:KIY65568 KSJ65568:KSU65568 LCF65568:LCQ65568 LMB65568:LMM65568 LVX65568:LWI65568 MFT65568:MGE65568 MPP65568:MQA65568 MZL65568:MZW65568 NJH65568:NJS65568 NTD65568:NTO65568 OCZ65568:ODK65568 OMV65568:ONG65568 OWR65568:OXC65568 PGN65568:PGY65568 PQJ65568:PQU65568 QAF65568:QAQ65568 QKB65568:QKM65568 QTX65568:QUI65568 RDT65568:REE65568 RNP65568:ROA65568 RXL65568:RXW65568 SHH65568:SHS65568 SRD65568:SRO65568 TAZ65568:TBK65568 TKV65568:TLG65568 TUR65568:TVC65568 UEN65568:UEY65568 UOJ65568:UOU65568 UYF65568:UYQ65568 VIB65568:VIM65568 VRX65568:VSI65568 WBT65568:WCE65568 WLP65568:WMA65568 WVL65568:WVW65568 D131104:O131104 IZ131104:JK131104 SV131104:TG131104 ACR131104:ADC131104 AMN131104:AMY131104 AWJ131104:AWU131104 BGF131104:BGQ131104 BQB131104:BQM131104 BZX131104:CAI131104 CJT131104:CKE131104 CTP131104:CUA131104 DDL131104:DDW131104 DNH131104:DNS131104 DXD131104:DXO131104 EGZ131104:EHK131104 EQV131104:ERG131104 FAR131104:FBC131104 FKN131104:FKY131104 FUJ131104:FUU131104 GEF131104:GEQ131104 GOB131104:GOM131104 GXX131104:GYI131104 HHT131104:HIE131104 HRP131104:HSA131104 IBL131104:IBW131104 ILH131104:ILS131104 IVD131104:IVO131104 JEZ131104:JFK131104 JOV131104:JPG131104 JYR131104:JZC131104 KIN131104:KIY131104 KSJ131104:KSU131104 LCF131104:LCQ131104 LMB131104:LMM131104 LVX131104:LWI131104 MFT131104:MGE131104 MPP131104:MQA131104 MZL131104:MZW131104 NJH131104:NJS131104 NTD131104:NTO131104 OCZ131104:ODK131104 OMV131104:ONG131104 OWR131104:OXC131104 PGN131104:PGY131104 PQJ131104:PQU131104 QAF131104:QAQ131104 QKB131104:QKM131104 QTX131104:QUI131104 RDT131104:REE131104 RNP131104:ROA131104 RXL131104:RXW131104 SHH131104:SHS131104 SRD131104:SRO131104 TAZ131104:TBK131104 TKV131104:TLG131104 TUR131104:TVC131104 UEN131104:UEY131104 UOJ131104:UOU131104 UYF131104:UYQ131104 VIB131104:VIM131104 VRX131104:VSI131104 WBT131104:WCE131104 WLP131104:WMA131104 WVL131104:WVW131104 D196640:O196640 IZ196640:JK196640 SV196640:TG196640 ACR196640:ADC196640 AMN196640:AMY196640 AWJ196640:AWU196640 BGF196640:BGQ196640 BQB196640:BQM196640 BZX196640:CAI196640 CJT196640:CKE196640 CTP196640:CUA196640 DDL196640:DDW196640 DNH196640:DNS196640 DXD196640:DXO196640 EGZ196640:EHK196640 EQV196640:ERG196640 FAR196640:FBC196640 FKN196640:FKY196640 FUJ196640:FUU196640 GEF196640:GEQ196640 GOB196640:GOM196640 GXX196640:GYI196640 HHT196640:HIE196640 HRP196640:HSA196640 IBL196640:IBW196640 ILH196640:ILS196640 IVD196640:IVO196640 JEZ196640:JFK196640 JOV196640:JPG196640 JYR196640:JZC196640 KIN196640:KIY196640 KSJ196640:KSU196640 LCF196640:LCQ196640 LMB196640:LMM196640 LVX196640:LWI196640 MFT196640:MGE196640 MPP196640:MQA196640 MZL196640:MZW196640 NJH196640:NJS196640 NTD196640:NTO196640 OCZ196640:ODK196640 OMV196640:ONG196640 OWR196640:OXC196640 PGN196640:PGY196640 PQJ196640:PQU196640 QAF196640:QAQ196640 QKB196640:QKM196640 QTX196640:QUI196640 RDT196640:REE196640 RNP196640:ROA196640 RXL196640:RXW196640 SHH196640:SHS196640 SRD196640:SRO196640 TAZ196640:TBK196640 TKV196640:TLG196640 TUR196640:TVC196640 UEN196640:UEY196640 UOJ196640:UOU196640 UYF196640:UYQ196640 VIB196640:VIM196640 VRX196640:VSI196640 WBT196640:WCE196640 WLP196640:WMA196640 WVL196640:WVW196640 D262176:O262176 IZ262176:JK262176 SV262176:TG262176 ACR262176:ADC262176 AMN262176:AMY262176 AWJ262176:AWU262176 BGF262176:BGQ262176 BQB262176:BQM262176 BZX262176:CAI262176 CJT262176:CKE262176 CTP262176:CUA262176 DDL262176:DDW262176 DNH262176:DNS262176 DXD262176:DXO262176 EGZ262176:EHK262176 EQV262176:ERG262176 FAR262176:FBC262176 FKN262176:FKY262176 FUJ262176:FUU262176 GEF262176:GEQ262176 GOB262176:GOM262176 GXX262176:GYI262176 HHT262176:HIE262176 HRP262176:HSA262176 IBL262176:IBW262176 ILH262176:ILS262176 IVD262176:IVO262176 JEZ262176:JFK262176 JOV262176:JPG262176 JYR262176:JZC262176 KIN262176:KIY262176 KSJ262176:KSU262176 LCF262176:LCQ262176 LMB262176:LMM262176 LVX262176:LWI262176 MFT262176:MGE262176 MPP262176:MQA262176 MZL262176:MZW262176 NJH262176:NJS262176 NTD262176:NTO262176 OCZ262176:ODK262176 OMV262176:ONG262176 OWR262176:OXC262176 PGN262176:PGY262176 PQJ262176:PQU262176 QAF262176:QAQ262176 QKB262176:QKM262176 QTX262176:QUI262176 RDT262176:REE262176 RNP262176:ROA262176 RXL262176:RXW262176 SHH262176:SHS262176 SRD262176:SRO262176 TAZ262176:TBK262176 TKV262176:TLG262176 TUR262176:TVC262176 UEN262176:UEY262176 UOJ262176:UOU262176 UYF262176:UYQ262176 VIB262176:VIM262176 VRX262176:VSI262176 WBT262176:WCE262176 WLP262176:WMA262176 WVL262176:WVW262176 D327712:O327712 IZ327712:JK327712 SV327712:TG327712 ACR327712:ADC327712 AMN327712:AMY327712 AWJ327712:AWU327712 BGF327712:BGQ327712 BQB327712:BQM327712 BZX327712:CAI327712 CJT327712:CKE327712 CTP327712:CUA327712 DDL327712:DDW327712 DNH327712:DNS327712 DXD327712:DXO327712 EGZ327712:EHK327712 EQV327712:ERG327712 FAR327712:FBC327712 FKN327712:FKY327712 FUJ327712:FUU327712 GEF327712:GEQ327712 GOB327712:GOM327712 GXX327712:GYI327712 HHT327712:HIE327712 HRP327712:HSA327712 IBL327712:IBW327712 ILH327712:ILS327712 IVD327712:IVO327712 JEZ327712:JFK327712 JOV327712:JPG327712 JYR327712:JZC327712 KIN327712:KIY327712 KSJ327712:KSU327712 LCF327712:LCQ327712 LMB327712:LMM327712 LVX327712:LWI327712 MFT327712:MGE327712 MPP327712:MQA327712 MZL327712:MZW327712 NJH327712:NJS327712 NTD327712:NTO327712 OCZ327712:ODK327712 OMV327712:ONG327712 OWR327712:OXC327712 PGN327712:PGY327712 PQJ327712:PQU327712 QAF327712:QAQ327712 QKB327712:QKM327712 QTX327712:QUI327712 RDT327712:REE327712 RNP327712:ROA327712 RXL327712:RXW327712 SHH327712:SHS327712 SRD327712:SRO327712 TAZ327712:TBK327712 TKV327712:TLG327712 TUR327712:TVC327712 UEN327712:UEY327712 UOJ327712:UOU327712 UYF327712:UYQ327712 VIB327712:VIM327712 VRX327712:VSI327712 WBT327712:WCE327712 WLP327712:WMA327712 WVL327712:WVW327712 D393248:O393248 IZ393248:JK393248 SV393248:TG393248 ACR393248:ADC393248 AMN393248:AMY393248 AWJ393248:AWU393248 BGF393248:BGQ393248 BQB393248:BQM393248 BZX393248:CAI393248 CJT393248:CKE393248 CTP393248:CUA393248 DDL393248:DDW393248 DNH393248:DNS393248 DXD393248:DXO393248 EGZ393248:EHK393248 EQV393248:ERG393248 FAR393248:FBC393248 FKN393248:FKY393248 FUJ393248:FUU393248 GEF393248:GEQ393248 GOB393248:GOM393248 GXX393248:GYI393248 HHT393248:HIE393248 HRP393248:HSA393248 IBL393248:IBW393248 ILH393248:ILS393248 IVD393248:IVO393248 JEZ393248:JFK393248 JOV393248:JPG393248 JYR393248:JZC393248 KIN393248:KIY393248 KSJ393248:KSU393248 LCF393248:LCQ393248 LMB393248:LMM393248 LVX393248:LWI393248 MFT393248:MGE393248 MPP393248:MQA393248 MZL393248:MZW393248 NJH393248:NJS393248 NTD393248:NTO393248 OCZ393248:ODK393248 OMV393248:ONG393248 OWR393248:OXC393248 PGN393248:PGY393248 PQJ393248:PQU393248 QAF393248:QAQ393248 QKB393248:QKM393248 QTX393248:QUI393248 RDT393248:REE393248 RNP393248:ROA393248 RXL393248:RXW393248 SHH393248:SHS393248 SRD393248:SRO393248 TAZ393248:TBK393248 TKV393248:TLG393248 TUR393248:TVC393248 UEN393248:UEY393248 UOJ393248:UOU393248 UYF393248:UYQ393248 VIB393248:VIM393248 VRX393248:VSI393248 WBT393248:WCE393248 WLP393248:WMA393248 WVL393248:WVW393248 D458784:O458784 IZ458784:JK458784 SV458784:TG458784 ACR458784:ADC458784 AMN458784:AMY458784 AWJ458784:AWU458784 BGF458784:BGQ458784 BQB458784:BQM458784 BZX458784:CAI458784 CJT458784:CKE458784 CTP458784:CUA458784 DDL458784:DDW458784 DNH458784:DNS458784 DXD458784:DXO458784 EGZ458784:EHK458784 EQV458784:ERG458784 FAR458784:FBC458784 FKN458784:FKY458784 FUJ458784:FUU458784 GEF458784:GEQ458784 GOB458784:GOM458784 GXX458784:GYI458784 HHT458784:HIE458784 HRP458784:HSA458784 IBL458784:IBW458784 ILH458784:ILS458784 IVD458784:IVO458784 JEZ458784:JFK458784 JOV458784:JPG458784 JYR458784:JZC458784 KIN458784:KIY458784 KSJ458784:KSU458784 LCF458784:LCQ458784 LMB458784:LMM458784 LVX458784:LWI458784 MFT458784:MGE458784 MPP458784:MQA458784 MZL458784:MZW458784 NJH458784:NJS458784 NTD458784:NTO458784 OCZ458784:ODK458784 OMV458784:ONG458784 OWR458784:OXC458784 PGN458784:PGY458784 PQJ458784:PQU458784 QAF458784:QAQ458784 QKB458784:QKM458784 QTX458784:QUI458784 RDT458784:REE458784 RNP458784:ROA458784 RXL458784:RXW458784 SHH458784:SHS458784 SRD458784:SRO458784 TAZ458784:TBK458784 TKV458784:TLG458784 TUR458784:TVC458784 UEN458784:UEY458784 UOJ458784:UOU458784 UYF458784:UYQ458784 VIB458784:VIM458784 VRX458784:VSI458784 WBT458784:WCE458784 WLP458784:WMA458784 WVL458784:WVW458784 D524320:O524320 IZ524320:JK524320 SV524320:TG524320 ACR524320:ADC524320 AMN524320:AMY524320 AWJ524320:AWU524320 BGF524320:BGQ524320 BQB524320:BQM524320 BZX524320:CAI524320 CJT524320:CKE524320 CTP524320:CUA524320 DDL524320:DDW524320 DNH524320:DNS524320 DXD524320:DXO524320 EGZ524320:EHK524320 EQV524320:ERG524320 FAR524320:FBC524320 FKN524320:FKY524320 FUJ524320:FUU524320 GEF524320:GEQ524320 GOB524320:GOM524320 GXX524320:GYI524320 HHT524320:HIE524320 HRP524320:HSA524320 IBL524320:IBW524320 ILH524320:ILS524320 IVD524320:IVO524320 JEZ524320:JFK524320 JOV524320:JPG524320 JYR524320:JZC524320 KIN524320:KIY524320 KSJ524320:KSU524320 LCF524320:LCQ524320 LMB524320:LMM524320 LVX524320:LWI524320 MFT524320:MGE524320 MPP524320:MQA524320 MZL524320:MZW524320 NJH524320:NJS524320 NTD524320:NTO524320 OCZ524320:ODK524320 OMV524320:ONG524320 OWR524320:OXC524320 PGN524320:PGY524320 PQJ524320:PQU524320 QAF524320:QAQ524320 QKB524320:QKM524320 QTX524320:QUI524320 RDT524320:REE524320 RNP524320:ROA524320 RXL524320:RXW524320 SHH524320:SHS524320 SRD524320:SRO524320 TAZ524320:TBK524320 TKV524320:TLG524320 TUR524320:TVC524320 UEN524320:UEY524320 UOJ524320:UOU524320 UYF524320:UYQ524320 VIB524320:VIM524320 VRX524320:VSI524320 WBT524320:WCE524320 WLP524320:WMA524320 WVL524320:WVW524320 D589856:O589856 IZ589856:JK589856 SV589856:TG589856 ACR589856:ADC589856 AMN589856:AMY589856 AWJ589856:AWU589856 BGF589856:BGQ589856 BQB589856:BQM589856 BZX589856:CAI589856 CJT589856:CKE589856 CTP589856:CUA589856 DDL589856:DDW589856 DNH589856:DNS589856 DXD589856:DXO589856 EGZ589856:EHK589856 EQV589856:ERG589856 FAR589856:FBC589856 FKN589856:FKY589856 FUJ589856:FUU589856 GEF589856:GEQ589856 GOB589856:GOM589856 GXX589856:GYI589856 HHT589856:HIE589856 HRP589856:HSA589856 IBL589856:IBW589856 ILH589856:ILS589856 IVD589856:IVO589856 JEZ589856:JFK589856 JOV589856:JPG589856 JYR589856:JZC589856 KIN589856:KIY589856 KSJ589856:KSU589856 LCF589856:LCQ589856 LMB589856:LMM589856 LVX589856:LWI589856 MFT589856:MGE589856 MPP589856:MQA589856 MZL589856:MZW589856 NJH589856:NJS589856 NTD589856:NTO589856 OCZ589856:ODK589856 OMV589856:ONG589856 OWR589856:OXC589856 PGN589856:PGY589856 PQJ589856:PQU589856 QAF589856:QAQ589856 QKB589856:QKM589856 QTX589856:QUI589856 RDT589856:REE589856 RNP589856:ROA589856 RXL589856:RXW589856 SHH589856:SHS589856 SRD589856:SRO589856 TAZ589856:TBK589856 TKV589856:TLG589856 TUR589856:TVC589856 UEN589856:UEY589856 UOJ589856:UOU589856 UYF589856:UYQ589856 VIB589856:VIM589856 VRX589856:VSI589856 WBT589856:WCE589856 WLP589856:WMA589856 WVL589856:WVW589856 D655392:O655392 IZ655392:JK655392 SV655392:TG655392 ACR655392:ADC655392 AMN655392:AMY655392 AWJ655392:AWU655392 BGF655392:BGQ655392 BQB655392:BQM655392 BZX655392:CAI655392 CJT655392:CKE655392 CTP655392:CUA655392 DDL655392:DDW655392 DNH655392:DNS655392 DXD655392:DXO655392 EGZ655392:EHK655392 EQV655392:ERG655392 FAR655392:FBC655392 FKN655392:FKY655392 FUJ655392:FUU655392 GEF655392:GEQ655392 GOB655392:GOM655392 GXX655392:GYI655392 HHT655392:HIE655392 HRP655392:HSA655392 IBL655392:IBW655392 ILH655392:ILS655392 IVD655392:IVO655392 JEZ655392:JFK655392 JOV655392:JPG655392 JYR655392:JZC655392 KIN655392:KIY655392 KSJ655392:KSU655392 LCF655392:LCQ655392 LMB655392:LMM655392 LVX655392:LWI655392 MFT655392:MGE655392 MPP655392:MQA655392 MZL655392:MZW655392 NJH655392:NJS655392 NTD655392:NTO655392 OCZ655392:ODK655392 OMV655392:ONG655392 OWR655392:OXC655392 PGN655392:PGY655392 PQJ655392:PQU655392 QAF655392:QAQ655392 QKB655392:QKM655392 QTX655392:QUI655392 RDT655392:REE655392 RNP655392:ROA655392 RXL655392:RXW655392 SHH655392:SHS655392 SRD655392:SRO655392 TAZ655392:TBK655392 TKV655392:TLG655392 TUR655392:TVC655392 UEN655392:UEY655392 UOJ655392:UOU655392 UYF655392:UYQ655392 VIB655392:VIM655392 VRX655392:VSI655392 WBT655392:WCE655392 WLP655392:WMA655392 WVL655392:WVW655392 D720928:O720928 IZ720928:JK720928 SV720928:TG720928 ACR720928:ADC720928 AMN720928:AMY720928 AWJ720928:AWU720928 BGF720928:BGQ720928 BQB720928:BQM720928 BZX720928:CAI720928 CJT720928:CKE720928 CTP720928:CUA720928 DDL720928:DDW720928 DNH720928:DNS720928 DXD720928:DXO720928 EGZ720928:EHK720928 EQV720928:ERG720928 FAR720928:FBC720928 FKN720928:FKY720928 FUJ720928:FUU720928 GEF720928:GEQ720928 GOB720928:GOM720928 GXX720928:GYI720928 HHT720928:HIE720928 HRP720928:HSA720928 IBL720928:IBW720928 ILH720928:ILS720928 IVD720928:IVO720928 JEZ720928:JFK720928 JOV720928:JPG720928 JYR720928:JZC720928 KIN720928:KIY720928 KSJ720928:KSU720928 LCF720928:LCQ720928 LMB720928:LMM720928 LVX720928:LWI720928 MFT720928:MGE720928 MPP720928:MQA720928 MZL720928:MZW720928 NJH720928:NJS720928 NTD720928:NTO720928 OCZ720928:ODK720928 OMV720928:ONG720928 OWR720928:OXC720928 PGN720928:PGY720928 PQJ720928:PQU720928 QAF720928:QAQ720928 QKB720928:QKM720928 QTX720928:QUI720928 RDT720928:REE720928 RNP720928:ROA720928 RXL720928:RXW720928 SHH720928:SHS720928 SRD720928:SRO720928 TAZ720928:TBK720928 TKV720928:TLG720928 TUR720928:TVC720928 UEN720928:UEY720928 UOJ720928:UOU720928 UYF720928:UYQ720928 VIB720928:VIM720928 VRX720928:VSI720928 WBT720928:WCE720928 WLP720928:WMA720928 WVL720928:WVW720928 D786464:O786464 IZ786464:JK786464 SV786464:TG786464 ACR786464:ADC786464 AMN786464:AMY786464 AWJ786464:AWU786464 BGF786464:BGQ786464 BQB786464:BQM786464 BZX786464:CAI786464 CJT786464:CKE786464 CTP786464:CUA786464 DDL786464:DDW786464 DNH786464:DNS786464 DXD786464:DXO786464 EGZ786464:EHK786464 EQV786464:ERG786464 FAR786464:FBC786464 FKN786464:FKY786464 FUJ786464:FUU786464 GEF786464:GEQ786464 GOB786464:GOM786464 GXX786464:GYI786464 HHT786464:HIE786464 HRP786464:HSA786464 IBL786464:IBW786464 ILH786464:ILS786464 IVD786464:IVO786464 JEZ786464:JFK786464 JOV786464:JPG786464 JYR786464:JZC786464 KIN786464:KIY786464 KSJ786464:KSU786464 LCF786464:LCQ786464 LMB786464:LMM786464 LVX786464:LWI786464 MFT786464:MGE786464 MPP786464:MQA786464 MZL786464:MZW786464 NJH786464:NJS786464 NTD786464:NTO786464 OCZ786464:ODK786464 OMV786464:ONG786464 OWR786464:OXC786464 PGN786464:PGY786464 PQJ786464:PQU786464 QAF786464:QAQ786464 QKB786464:QKM786464 QTX786464:QUI786464 RDT786464:REE786464 RNP786464:ROA786464 RXL786464:RXW786464 SHH786464:SHS786464 SRD786464:SRO786464 TAZ786464:TBK786464 TKV786464:TLG786464 TUR786464:TVC786464 UEN786464:UEY786464 UOJ786464:UOU786464 UYF786464:UYQ786464 VIB786464:VIM786464 VRX786464:VSI786464 WBT786464:WCE786464 WLP786464:WMA786464 WVL786464:WVW786464 D852000:O852000 IZ852000:JK852000 SV852000:TG852000 ACR852000:ADC852000 AMN852000:AMY852000 AWJ852000:AWU852000 BGF852000:BGQ852000 BQB852000:BQM852000 BZX852000:CAI852000 CJT852000:CKE852000 CTP852000:CUA852000 DDL852000:DDW852000 DNH852000:DNS852000 DXD852000:DXO852000 EGZ852000:EHK852000 EQV852000:ERG852000 FAR852000:FBC852000 FKN852000:FKY852000 FUJ852000:FUU852000 GEF852000:GEQ852000 GOB852000:GOM852000 GXX852000:GYI852000 HHT852000:HIE852000 HRP852000:HSA852000 IBL852000:IBW852000 ILH852000:ILS852000 IVD852000:IVO852000 JEZ852000:JFK852000 JOV852000:JPG852000 JYR852000:JZC852000 KIN852000:KIY852000 KSJ852000:KSU852000 LCF852000:LCQ852000 LMB852000:LMM852000 LVX852000:LWI852000 MFT852000:MGE852000 MPP852000:MQA852000 MZL852000:MZW852000 NJH852000:NJS852000 NTD852000:NTO852000 OCZ852000:ODK852000 OMV852000:ONG852000 OWR852000:OXC852000 PGN852000:PGY852000 PQJ852000:PQU852000 QAF852000:QAQ852000 QKB852000:QKM852000 QTX852000:QUI852000 RDT852000:REE852000 RNP852000:ROA852000 RXL852000:RXW852000 SHH852000:SHS852000 SRD852000:SRO852000 TAZ852000:TBK852000 TKV852000:TLG852000 TUR852000:TVC852000 UEN852000:UEY852000 UOJ852000:UOU852000 UYF852000:UYQ852000 VIB852000:VIM852000 VRX852000:VSI852000 WBT852000:WCE852000 WLP852000:WMA852000 WVL852000:WVW852000 D917536:O917536 IZ917536:JK917536 SV917536:TG917536 ACR917536:ADC917536 AMN917536:AMY917536 AWJ917536:AWU917536 BGF917536:BGQ917536 BQB917536:BQM917536 BZX917536:CAI917536 CJT917536:CKE917536 CTP917536:CUA917536 DDL917536:DDW917536 DNH917536:DNS917536 DXD917536:DXO917536 EGZ917536:EHK917536 EQV917536:ERG917536 FAR917536:FBC917536 FKN917536:FKY917536 FUJ917536:FUU917536 GEF917536:GEQ917536 GOB917536:GOM917536 GXX917536:GYI917536 HHT917536:HIE917536 HRP917536:HSA917536 IBL917536:IBW917536 ILH917536:ILS917536 IVD917536:IVO917536 JEZ917536:JFK917536 JOV917536:JPG917536 JYR917536:JZC917536 KIN917536:KIY917536 KSJ917536:KSU917536 LCF917536:LCQ917536 LMB917536:LMM917536 LVX917536:LWI917536 MFT917536:MGE917536 MPP917536:MQA917536 MZL917536:MZW917536 NJH917536:NJS917536 NTD917536:NTO917536 OCZ917536:ODK917536 OMV917536:ONG917536 OWR917536:OXC917536 PGN917536:PGY917536 PQJ917536:PQU917536 QAF917536:QAQ917536 QKB917536:QKM917536 QTX917536:QUI917536 RDT917536:REE917536 RNP917536:ROA917536 RXL917536:RXW917536 SHH917536:SHS917536 SRD917536:SRO917536 TAZ917536:TBK917536 TKV917536:TLG917536 TUR917536:TVC917536 UEN917536:UEY917536 UOJ917536:UOU917536 UYF917536:UYQ917536 VIB917536:VIM917536 VRX917536:VSI917536 WBT917536:WCE917536 WLP917536:WMA917536 WVL917536:WVW917536 D983072:O983072 IZ983072:JK983072 SV983072:TG983072 ACR983072:ADC983072 AMN983072:AMY983072 AWJ983072:AWU983072 BGF983072:BGQ983072 BQB983072:BQM983072 BZX983072:CAI983072 CJT983072:CKE983072 CTP983072:CUA983072 DDL983072:DDW983072 DNH983072:DNS983072 DXD983072:DXO983072 EGZ983072:EHK983072 EQV983072:ERG983072 FAR983072:FBC983072 FKN983072:FKY983072 FUJ983072:FUU983072 GEF983072:GEQ983072 GOB983072:GOM983072 GXX983072:GYI983072 HHT983072:HIE983072 HRP983072:HSA983072 IBL983072:IBW983072 ILH983072:ILS983072 IVD983072:IVO983072 JEZ983072:JFK983072 JOV983072:JPG983072 JYR983072:JZC983072 KIN983072:KIY983072 KSJ983072:KSU983072 LCF983072:LCQ983072 LMB983072:LMM983072 LVX983072:LWI983072 MFT983072:MGE983072 MPP983072:MQA983072 MZL983072:MZW983072 NJH983072:NJS983072 NTD983072:NTO983072 OCZ983072:ODK983072 OMV983072:ONG983072 OWR983072:OXC983072 PGN983072:PGY983072 PQJ983072:PQU983072 QAF983072:QAQ983072 QKB983072:QKM983072 QTX983072:QUI983072 RDT983072:REE983072 RNP983072:ROA983072 RXL983072:RXW983072 SHH983072:SHS983072 SRD983072:SRO983072 TAZ983072:TBK983072 TKV983072:TLG983072 TUR983072:TVC983072 UEN983072:UEY983072 UOJ983072:UOU983072 UYF983072:UYQ983072 VIB983072:VIM983072 VRX983072:VSI983072 WBT983072:WCE983072 WLP983072:WMA983072 WVL983072:WVW983072" xr:uid="{00000000-0002-0000-1700-000000000000}">
      <formula1>$Z$1:$Z$206</formula1>
    </dataValidation>
  </dataValidations>
  <pageMargins left="0.23622047244094491" right="0.23622047244094491" top="0.74803149606299213" bottom="0.74803149606299213" header="0.31496062992125984" footer="0.31496062992125984"/>
  <pageSetup paperSize="9" scale="7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A86"/>
  <sheetViews>
    <sheetView topLeftCell="A10" zoomScale="75" zoomScaleNormal="75" workbookViewId="0">
      <selection activeCell="C14" sqref="C14"/>
    </sheetView>
  </sheetViews>
  <sheetFormatPr baseColWidth="10" defaultRowHeight="12" x14ac:dyDescent="0.25"/>
  <cols>
    <col min="1" max="1" width="17" style="549" customWidth="1"/>
    <col min="2" max="2" width="28.7109375" style="549" customWidth="1"/>
    <col min="3" max="5" width="20.7109375" style="549" customWidth="1"/>
    <col min="6" max="6" width="13.7109375" style="549" customWidth="1"/>
    <col min="7" max="7" width="17.28515625" style="549" customWidth="1"/>
    <col min="8" max="27" width="11.42578125" style="548"/>
    <col min="28" max="256" width="11.42578125" style="549"/>
    <col min="257" max="257" width="17" style="549" customWidth="1"/>
    <col min="258" max="258" width="28.7109375" style="549" customWidth="1"/>
    <col min="259" max="261" width="20.7109375" style="549" customWidth="1"/>
    <col min="262" max="262" width="13.7109375" style="549" customWidth="1"/>
    <col min="263" max="263" width="17.28515625" style="549" customWidth="1"/>
    <col min="264" max="512" width="11.42578125" style="549"/>
    <col min="513" max="513" width="17" style="549" customWidth="1"/>
    <col min="514" max="514" width="28.7109375" style="549" customWidth="1"/>
    <col min="515" max="517" width="20.7109375" style="549" customWidth="1"/>
    <col min="518" max="518" width="13.7109375" style="549" customWidth="1"/>
    <col min="519" max="519" width="17.28515625" style="549" customWidth="1"/>
    <col min="520" max="768" width="11.42578125" style="549"/>
    <col min="769" max="769" width="17" style="549" customWidth="1"/>
    <col min="770" max="770" width="28.7109375" style="549" customWidth="1"/>
    <col min="771" max="773" width="20.7109375" style="549" customWidth="1"/>
    <col min="774" max="774" width="13.7109375" style="549" customWidth="1"/>
    <col min="775" max="775" width="17.28515625" style="549" customWidth="1"/>
    <col min="776" max="1024" width="11.42578125" style="549"/>
    <col min="1025" max="1025" width="17" style="549" customWidth="1"/>
    <col min="1026" max="1026" width="28.7109375" style="549" customWidth="1"/>
    <col min="1027" max="1029" width="20.7109375" style="549" customWidth="1"/>
    <col min="1030" max="1030" width="13.7109375" style="549" customWidth="1"/>
    <col min="1031" max="1031" width="17.28515625" style="549" customWidth="1"/>
    <col min="1032" max="1280" width="11.42578125" style="549"/>
    <col min="1281" max="1281" width="17" style="549" customWidth="1"/>
    <col min="1282" max="1282" width="28.7109375" style="549" customWidth="1"/>
    <col min="1283" max="1285" width="20.7109375" style="549" customWidth="1"/>
    <col min="1286" max="1286" width="13.7109375" style="549" customWidth="1"/>
    <col min="1287" max="1287" width="17.28515625" style="549" customWidth="1"/>
    <col min="1288" max="1536" width="11.42578125" style="549"/>
    <col min="1537" max="1537" width="17" style="549" customWidth="1"/>
    <col min="1538" max="1538" width="28.7109375" style="549" customWidth="1"/>
    <col min="1539" max="1541" width="20.7109375" style="549" customWidth="1"/>
    <col min="1542" max="1542" width="13.7109375" style="549" customWidth="1"/>
    <col min="1543" max="1543" width="17.28515625" style="549" customWidth="1"/>
    <col min="1544" max="1792" width="11.42578125" style="549"/>
    <col min="1793" max="1793" width="17" style="549" customWidth="1"/>
    <col min="1794" max="1794" width="28.7109375" style="549" customWidth="1"/>
    <col min="1795" max="1797" width="20.7109375" style="549" customWidth="1"/>
    <col min="1798" max="1798" width="13.7109375" style="549" customWidth="1"/>
    <col min="1799" max="1799" width="17.28515625" style="549" customWidth="1"/>
    <col min="1800" max="2048" width="11.42578125" style="549"/>
    <col min="2049" max="2049" width="17" style="549" customWidth="1"/>
    <col min="2050" max="2050" width="28.7109375" style="549" customWidth="1"/>
    <col min="2051" max="2053" width="20.7109375" style="549" customWidth="1"/>
    <col min="2054" max="2054" width="13.7109375" style="549" customWidth="1"/>
    <col min="2055" max="2055" width="17.28515625" style="549" customWidth="1"/>
    <col min="2056" max="2304" width="11.42578125" style="549"/>
    <col min="2305" max="2305" width="17" style="549" customWidth="1"/>
    <col min="2306" max="2306" width="28.7109375" style="549" customWidth="1"/>
    <col min="2307" max="2309" width="20.7109375" style="549" customWidth="1"/>
    <col min="2310" max="2310" width="13.7109375" style="549" customWidth="1"/>
    <col min="2311" max="2311" width="17.28515625" style="549" customWidth="1"/>
    <col min="2312" max="2560" width="11.42578125" style="549"/>
    <col min="2561" max="2561" width="17" style="549" customWidth="1"/>
    <col min="2562" max="2562" width="28.7109375" style="549" customWidth="1"/>
    <col min="2563" max="2565" width="20.7109375" style="549" customWidth="1"/>
    <col min="2566" max="2566" width="13.7109375" style="549" customWidth="1"/>
    <col min="2567" max="2567" width="17.28515625" style="549" customWidth="1"/>
    <col min="2568" max="2816" width="11.42578125" style="549"/>
    <col min="2817" max="2817" width="17" style="549" customWidth="1"/>
    <col min="2818" max="2818" width="28.7109375" style="549" customWidth="1"/>
    <col min="2819" max="2821" width="20.7109375" style="549" customWidth="1"/>
    <col min="2822" max="2822" width="13.7109375" style="549" customWidth="1"/>
    <col min="2823" max="2823" width="17.28515625" style="549" customWidth="1"/>
    <col min="2824" max="3072" width="11.42578125" style="549"/>
    <col min="3073" max="3073" width="17" style="549" customWidth="1"/>
    <col min="3074" max="3074" width="28.7109375" style="549" customWidth="1"/>
    <col min="3075" max="3077" width="20.7109375" style="549" customWidth="1"/>
    <col min="3078" max="3078" width="13.7109375" style="549" customWidth="1"/>
    <col min="3079" max="3079" width="17.28515625" style="549" customWidth="1"/>
    <col min="3080" max="3328" width="11.42578125" style="549"/>
    <col min="3329" max="3329" width="17" style="549" customWidth="1"/>
    <col min="3330" max="3330" width="28.7109375" style="549" customWidth="1"/>
    <col min="3331" max="3333" width="20.7109375" style="549" customWidth="1"/>
    <col min="3334" max="3334" width="13.7109375" style="549" customWidth="1"/>
    <col min="3335" max="3335" width="17.28515625" style="549" customWidth="1"/>
    <col min="3336" max="3584" width="11.42578125" style="549"/>
    <col min="3585" max="3585" width="17" style="549" customWidth="1"/>
    <col min="3586" max="3586" width="28.7109375" style="549" customWidth="1"/>
    <col min="3587" max="3589" width="20.7109375" style="549" customWidth="1"/>
    <col min="3590" max="3590" width="13.7109375" style="549" customWidth="1"/>
    <col min="3591" max="3591" width="17.28515625" style="549" customWidth="1"/>
    <col min="3592" max="3840" width="11.42578125" style="549"/>
    <col min="3841" max="3841" width="17" style="549" customWidth="1"/>
    <col min="3842" max="3842" width="28.7109375" style="549" customWidth="1"/>
    <col min="3843" max="3845" width="20.7109375" style="549" customWidth="1"/>
    <col min="3846" max="3846" width="13.7109375" style="549" customWidth="1"/>
    <col min="3847" max="3847" width="17.28515625" style="549" customWidth="1"/>
    <col min="3848" max="4096" width="11.42578125" style="549"/>
    <col min="4097" max="4097" width="17" style="549" customWidth="1"/>
    <col min="4098" max="4098" width="28.7109375" style="549" customWidth="1"/>
    <col min="4099" max="4101" width="20.7109375" style="549" customWidth="1"/>
    <col min="4102" max="4102" width="13.7109375" style="549" customWidth="1"/>
    <col min="4103" max="4103" width="17.28515625" style="549" customWidth="1"/>
    <col min="4104" max="4352" width="11.42578125" style="549"/>
    <col min="4353" max="4353" width="17" style="549" customWidth="1"/>
    <col min="4354" max="4354" width="28.7109375" style="549" customWidth="1"/>
    <col min="4355" max="4357" width="20.7109375" style="549" customWidth="1"/>
    <col min="4358" max="4358" width="13.7109375" style="549" customWidth="1"/>
    <col min="4359" max="4359" width="17.28515625" style="549" customWidth="1"/>
    <col min="4360" max="4608" width="11.42578125" style="549"/>
    <col min="4609" max="4609" width="17" style="549" customWidth="1"/>
    <col min="4610" max="4610" width="28.7109375" style="549" customWidth="1"/>
    <col min="4611" max="4613" width="20.7109375" style="549" customWidth="1"/>
    <col min="4614" max="4614" width="13.7109375" style="549" customWidth="1"/>
    <col min="4615" max="4615" width="17.28515625" style="549" customWidth="1"/>
    <col min="4616" max="4864" width="11.42578125" style="549"/>
    <col min="4865" max="4865" width="17" style="549" customWidth="1"/>
    <col min="4866" max="4866" width="28.7109375" style="549" customWidth="1"/>
    <col min="4867" max="4869" width="20.7109375" style="549" customWidth="1"/>
    <col min="4870" max="4870" width="13.7109375" style="549" customWidth="1"/>
    <col min="4871" max="4871" width="17.28515625" style="549" customWidth="1"/>
    <col min="4872" max="5120" width="11.42578125" style="549"/>
    <col min="5121" max="5121" width="17" style="549" customWidth="1"/>
    <col min="5122" max="5122" width="28.7109375" style="549" customWidth="1"/>
    <col min="5123" max="5125" width="20.7109375" style="549" customWidth="1"/>
    <col min="5126" max="5126" width="13.7109375" style="549" customWidth="1"/>
    <col min="5127" max="5127" width="17.28515625" style="549" customWidth="1"/>
    <col min="5128" max="5376" width="11.42578125" style="549"/>
    <col min="5377" max="5377" width="17" style="549" customWidth="1"/>
    <col min="5378" max="5378" width="28.7109375" style="549" customWidth="1"/>
    <col min="5379" max="5381" width="20.7109375" style="549" customWidth="1"/>
    <col min="5382" max="5382" width="13.7109375" style="549" customWidth="1"/>
    <col min="5383" max="5383" width="17.28515625" style="549" customWidth="1"/>
    <col min="5384" max="5632" width="11.42578125" style="549"/>
    <col min="5633" max="5633" width="17" style="549" customWidth="1"/>
    <col min="5634" max="5634" width="28.7109375" style="549" customWidth="1"/>
    <col min="5635" max="5637" width="20.7109375" style="549" customWidth="1"/>
    <col min="5638" max="5638" width="13.7109375" style="549" customWidth="1"/>
    <col min="5639" max="5639" width="17.28515625" style="549" customWidth="1"/>
    <col min="5640" max="5888" width="11.42578125" style="549"/>
    <col min="5889" max="5889" width="17" style="549" customWidth="1"/>
    <col min="5890" max="5890" width="28.7109375" style="549" customWidth="1"/>
    <col min="5891" max="5893" width="20.7109375" style="549" customWidth="1"/>
    <col min="5894" max="5894" width="13.7109375" style="549" customWidth="1"/>
    <col min="5895" max="5895" width="17.28515625" style="549" customWidth="1"/>
    <col min="5896" max="6144" width="11.42578125" style="549"/>
    <col min="6145" max="6145" width="17" style="549" customWidth="1"/>
    <col min="6146" max="6146" width="28.7109375" style="549" customWidth="1"/>
    <col min="6147" max="6149" width="20.7109375" style="549" customWidth="1"/>
    <col min="6150" max="6150" width="13.7109375" style="549" customWidth="1"/>
    <col min="6151" max="6151" width="17.28515625" style="549" customWidth="1"/>
    <col min="6152" max="6400" width="11.42578125" style="549"/>
    <col min="6401" max="6401" width="17" style="549" customWidth="1"/>
    <col min="6402" max="6402" width="28.7109375" style="549" customWidth="1"/>
    <col min="6403" max="6405" width="20.7109375" style="549" customWidth="1"/>
    <col min="6406" max="6406" width="13.7109375" style="549" customWidth="1"/>
    <col min="6407" max="6407" width="17.28515625" style="549" customWidth="1"/>
    <col min="6408" max="6656" width="11.42578125" style="549"/>
    <col min="6657" max="6657" width="17" style="549" customWidth="1"/>
    <col min="6658" max="6658" width="28.7109375" style="549" customWidth="1"/>
    <col min="6659" max="6661" width="20.7109375" style="549" customWidth="1"/>
    <col min="6662" max="6662" width="13.7109375" style="549" customWidth="1"/>
    <col min="6663" max="6663" width="17.28515625" style="549" customWidth="1"/>
    <col min="6664" max="6912" width="11.42578125" style="549"/>
    <col min="6913" max="6913" width="17" style="549" customWidth="1"/>
    <col min="6914" max="6914" width="28.7109375" style="549" customWidth="1"/>
    <col min="6915" max="6917" width="20.7109375" style="549" customWidth="1"/>
    <col min="6918" max="6918" width="13.7109375" style="549" customWidth="1"/>
    <col min="6919" max="6919" width="17.28515625" style="549" customWidth="1"/>
    <col min="6920" max="7168" width="11.42578125" style="549"/>
    <col min="7169" max="7169" width="17" style="549" customWidth="1"/>
    <col min="7170" max="7170" width="28.7109375" style="549" customWidth="1"/>
    <col min="7171" max="7173" width="20.7109375" style="549" customWidth="1"/>
    <col min="7174" max="7174" width="13.7109375" style="549" customWidth="1"/>
    <col min="7175" max="7175" width="17.28515625" style="549" customWidth="1"/>
    <col min="7176" max="7424" width="11.42578125" style="549"/>
    <col min="7425" max="7425" width="17" style="549" customWidth="1"/>
    <col min="7426" max="7426" width="28.7109375" style="549" customWidth="1"/>
    <col min="7427" max="7429" width="20.7109375" style="549" customWidth="1"/>
    <col min="7430" max="7430" width="13.7109375" style="549" customWidth="1"/>
    <col min="7431" max="7431" width="17.28515625" style="549" customWidth="1"/>
    <col min="7432" max="7680" width="11.42578125" style="549"/>
    <col min="7681" max="7681" width="17" style="549" customWidth="1"/>
    <col min="7682" max="7682" width="28.7109375" style="549" customWidth="1"/>
    <col min="7683" max="7685" width="20.7109375" style="549" customWidth="1"/>
    <col min="7686" max="7686" width="13.7109375" style="549" customWidth="1"/>
    <col min="7687" max="7687" width="17.28515625" style="549" customWidth="1"/>
    <col min="7688" max="7936" width="11.42578125" style="549"/>
    <col min="7937" max="7937" width="17" style="549" customWidth="1"/>
    <col min="7938" max="7938" width="28.7109375" style="549" customWidth="1"/>
    <col min="7939" max="7941" width="20.7109375" style="549" customWidth="1"/>
    <col min="7942" max="7942" width="13.7109375" style="549" customWidth="1"/>
    <col min="7943" max="7943" width="17.28515625" style="549" customWidth="1"/>
    <col min="7944" max="8192" width="11.42578125" style="549"/>
    <col min="8193" max="8193" width="17" style="549" customWidth="1"/>
    <col min="8194" max="8194" width="28.7109375" style="549" customWidth="1"/>
    <col min="8195" max="8197" width="20.7109375" style="549" customWidth="1"/>
    <col min="8198" max="8198" width="13.7109375" style="549" customWidth="1"/>
    <col min="8199" max="8199" width="17.28515625" style="549" customWidth="1"/>
    <col min="8200" max="8448" width="11.42578125" style="549"/>
    <col min="8449" max="8449" width="17" style="549" customWidth="1"/>
    <col min="8450" max="8450" width="28.7109375" style="549" customWidth="1"/>
    <col min="8451" max="8453" width="20.7109375" style="549" customWidth="1"/>
    <col min="8454" max="8454" width="13.7109375" style="549" customWidth="1"/>
    <col min="8455" max="8455" width="17.28515625" style="549" customWidth="1"/>
    <col min="8456" max="8704" width="11.42578125" style="549"/>
    <col min="8705" max="8705" width="17" style="549" customWidth="1"/>
    <col min="8706" max="8706" width="28.7109375" style="549" customWidth="1"/>
    <col min="8707" max="8709" width="20.7109375" style="549" customWidth="1"/>
    <col min="8710" max="8710" width="13.7109375" style="549" customWidth="1"/>
    <col min="8711" max="8711" width="17.28515625" style="549" customWidth="1"/>
    <col min="8712" max="8960" width="11.42578125" style="549"/>
    <col min="8961" max="8961" width="17" style="549" customWidth="1"/>
    <col min="8962" max="8962" width="28.7109375" style="549" customWidth="1"/>
    <col min="8963" max="8965" width="20.7109375" style="549" customWidth="1"/>
    <col min="8966" max="8966" width="13.7109375" style="549" customWidth="1"/>
    <col min="8967" max="8967" width="17.28515625" style="549" customWidth="1"/>
    <col min="8968" max="9216" width="11.42578125" style="549"/>
    <col min="9217" max="9217" width="17" style="549" customWidth="1"/>
    <col min="9218" max="9218" width="28.7109375" style="549" customWidth="1"/>
    <col min="9219" max="9221" width="20.7109375" style="549" customWidth="1"/>
    <col min="9222" max="9222" width="13.7109375" style="549" customWidth="1"/>
    <col min="9223" max="9223" width="17.28515625" style="549" customWidth="1"/>
    <col min="9224" max="9472" width="11.42578125" style="549"/>
    <col min="9473" max="9473" width="17" style="549" customWidth="1"/>
    <col min="9474" max="9474" width="28.7109375" style="549" customWidth="1"/>
    <col min="9475" max="9477" width="20.7109375" style="549" customWidth="1"/>
    <col min="9478" max="9478" width="13.7109375" style="549" customWidth="1"/>
    <col min="9479" max="9479" width="17.28515625" style="549" customWidth="1"/>
    <col min="9480" max="9728" width="11.42578125" style="549"/>
    <col min="9729" max="9729" width="17" style="549" customWidth="1"/>
    <col min="9730" max="9730" width="28.7109375" style="549" customWidth="1"/>
    <col min="9731" max="9733" width="20.7109375" style="549" customWidth="1"/>
    <col min="9734" max="9734" width="13.7109375" style="549" customWidth="1"/>
    <col min="9735" max="9735" width="17.28515625" style="549" customWidth="1"/>
    <col min="9736" max="9984" width="11.42578125" style="549"/>
    <col min="9985" max="9985" width="17" style="549" customWidth="1"/>
    <col min="9986" max="9986" width="28.7109375" style="549" customWidth="1"/>
    <col min="9987" max="9989" width="20.7109375" style="549" customWidth="1"/>
    <col min="9990" max="9990" width="13.7109375" style="549" customWidth="1"/>
    <col min="9991" max="9991" width="17.28515625" style="549" customWidth="1"/>
    <col min="9992" max="10240" width="11.42578125" style="549"/>
    <col min="10241" max="10241" width="17" style="549" customWidth="1"/>
    <col min="10242" max="10242" width="28.7109375" style="549" customWidth="1"/>
    <col min="10243" max="10245" width="20.7109375" style="549" customWidth="1"/>
    <col min="10246" max="10246" width="13.7109375" style="549" customWidth="1"/>
    <col min="10247" max="10247" width="17.28515625" style="549" customWidth="1"/>
    <col min="10248" max="10496" width="11.42578125" style="549"/>
    <col min="10497" max="10497" width="17" style="549" customWidth="1"/>
    <col min="10498" max="10498" width="28.7109375" style="549" customWidth="1"/>
    <col min="10499" max="10501" width="20.7109375" style="549" customWidth="1"/>
    <col min="10502" max="10502" width="13.7109375" style="549" customWidth="1"/>
    <col min="10503" max="10503" width="17.28515625" style="549" customWidth="1"/>
    <col min="10504" max="10752" width="11.42578125" style="549"/>
    <col min="10753" max="10753" width="17" style="549" customWidth="1"/>
    <col min="10754" max="10754" width="28.7109375" style="549" customWidth="1"/>
    <col min="10755" max="10757" width="20.7109375" style="549" customWidth="1"/>
    <col min="10758" max="10758" width="13.7109375" style="549" customWidth="1"/>
    <col min="10759" max="10759" width="17.28515625" style="549" customWidth="1"/>
    <col min="10760" max="11008" width="11.42578125" style="549"/>
    <col min="11009" max="11009" width="17" style="549" customWidth="1"/>
    <col min="11010" max="11010" width="28.7109375" style="549" customWidth="1"/>
    <col min="11011" max="11013" width="20.7109375" style="549" customWidth="1"/>
    <col min="11014" max="11014" width="13.7109375" style="549" customWidth="1"/>
    <col min="11015" max="11015" width="17.28515625" style="549" customWidth="1"/>
    <col min="11016" max="11264" width="11.42578125" style="549"/>
    <col min="11265" max="11265" width="17" style="549" customWidth="1"/>
    <col min="11266" max="11266" width="28.7109375" style="549" customWidth="1"/>
    <col min="11267" max="11269" width="20.7109375" style="549" customWidth="1"/>
    <col min="11270" max="11270" width="13.7109375" style="549" customWidth="1"/>
    <col min="11271" max="11271" width="17.28515625" style="549" customWidth="1"/>
    <col min="11272" max="11520" width="11.42578125" style="549"/>
    <col min="11521" max="11521" width="17" style="549" customWidth="1"/>
    <col min="11522" max="11522" width="28.7109375" style="549" customWidth="1"/>
    <col min="11523" max="11525" width="20.7109375" style="549" customWidth="1"/>
    <col min="11526" max="11526" width="13.7109375" style="549" customWidth="1"/>
    <col min="11527" max="11527" width="17.28515625" style="549" customWidth="1"/>
    <col min="11528" max="11776" width="11.42578125" style="549"/>
    <col min="11777" max="11777" width="17" style="549" customWidth="1"/>
    <col min="11778" max="11778" width="28.7109375" style="549" customWidth="1"/>
    <col min="11779" max="11781" width="20.7109375" style="549" customWidth="1"/>
    <col min="11782" max="11782" width="13.7109375" style="549" customWidth="1"/>
    <col min="11783" max="11783" width="17.28515625" style="549" customWidth="1"/>
    <col min="11784" max="12032" width="11.42578125" style="549"/>
    <col min="12033" max="12033" width="17" style="549" customWidth="1"/>
    <col min="12034" max="12034" width="28.7109375" style="549" customWidth="1"/>
    <col min="12035" max="12037" width="20.7109375" style="549" customWidth="1"/>
    <col min="12038" max="12038" width="13.7109375" style="549" customWidth="1"/>
    <col min="12039" max="12039" width="17.28515625" style="549" customWidth="1"/>
    <col min="12040" max="12288" width="11.42578125" style="549"/>
    <col min="12289" max="12289" width="17" style="549" customWidth="1"/>
    <col min="12290" max="12290" width="28.7109375" style="549" customWidth="1"/>
    <col min="12291" max="12293" width="20.7109375" style="549" customWidth="1"/>
    <col min="12294" max="12294" width="13.7109375" style="549" customWidth="1"/>
    <col min="12295" max="12295" width="17.28515625" style="549" customWidth="1"/>
    <col min="12296" max="12544" width="11.42578125" style="549"/>
    <col min="12545" max="12545" width="17" style="549" customWidth="1"/>
    <col min="12546" max="12546" width="28.7109375" style="549" customWidth="1"/>
    <col min="12547" max="12549" width="20.7109375" style="549" customWidth="1"/>
    <col min="12550" max="12550" width="13.7109375" style="549" customWidth="1"/>
    <col min="12551" max="12551" width="17.28515625" style="549" customWidth="1"/>
    <col min="12552" max="12800" width="11.42578125" style="549"/>
    <col min="12801" max="12801" width="17" style="549" customWidth="1"/>
    <col min="12802" max="12802" width="28.7109375" style="549" customWidth="1"/>
    <col min="12803" max="12805" width="20.7109375" style="549" customWidth="1"/>
    <col min="12806" max="12806" width="13.7109375" style="549" customWidth="1"/>
    <col min="12807" max="12807" width="17.28515625" style="549" customWidth="1"/>
    <col min="12808" max="13056" width="11.42578125" style="549"/>
    <col min="13057" max="13057" width="17" style="549" customWidth="1"/>
    <col min="13058" max="13058" width="28.7109375" style="549" customWidth="1"/>
    <col min="13059" max="13061" width="20.7109375" style="549" customWidth="1"/>
    <col min="13062" max="13062" width="13.7109375" style="549" customWidth="1"/>
    <col min="13063" max="13063" width="17.28515625" style="549" customWidth="1"/>
    <col min="13064" max="13312" width="11.42578125" style="549"/>
    <col min="13313" max="13313" width="17" style="549" customWidth="1"/>
    <col min="13314" max="13314" width="28.7109375" style="549" customWidth="1"/>
    <col min="13315" max="13317" width="20.7109375" style="549" customWidth="1"/>
    <col min="13318" max="13318" width="13.7109375" style="549" customWidth="1"/>
    <col min="13319" max="13319" width="17.28515625" style="549" customWidth="1"/>
    <col min="13320" max="13568" width="11.42578125" style="549"/>
    <col min="13569" max="13569" width="17" style="549" customWidth="1"/>
    <col min="13570" max="13570" width="28.7109375" style="549" customWidth="1"/>
    <col min="13571" max="13573" width="20.7109375" style="549" customWidth="1"/>
    <col min="13574" max="13574" width="13.7109375" style="549" customWidth="1"/>
    <col min="13575" max="13575" width="17.28515625" style="549" customWidth="1"/>
    <col min="13576" max="13824" width="11.42578125" style="549"/>
    <col min="13825" max="13825" width="17" style="549" customWidth="1"/>
    <col min="13826" max="13826" width="28.7109375" style="549" customWidth="1"/>
    <col min="13827" max="13829" width="20.7109375" style="549" customWidth="1"/>
    <col min="13830" max="13830" width="13.7109375" style="549" customWidth="1"/>
    <col min="13831" max="13831" width="17.28515625" style="549" customWidth="1"/>
    <col min="13832" max="14080" width="11.42578125" style="549"/>
    <col min="14081" max="14081" width="17" style="549" customWidth="1"/>
    <col min="14082" max="14082" width="28.7109375" style="549" customWidth="1"/>
    <col min="14083" max="14085" width="20.7109375" style="549" customWidth="1"/>
    <col min="14086" max="14086" width="13.7109375" style="549" customWidth="1"/>
    <col min="14087" max="14087" width="17.28515625" style="549" customWidth="1"/>
    <col min="14088" max="14336" width="11.42578125" style="549"/>
    <col min="14337" max="14337" width="17" style="549" customWidth="1"/>
    <col min="14338" max="14338" width="28.7109375" style="549" customWidth="1"/>
    <col min="14339" max="14341" width="20.7109375" style="549" customWidth="1"/>
    <col min="14342" max="14342" width="13.7109375" style="549" customWidth="1"/>
    <col min="14343" max="14343" width="17.28515625" style="549" customWidth="1"/>
    <col min="14344" max="14592" width="11.42578125" style="549"/>
    <col min="14593" max="14593" width="17" style="549" customWidth="1"/>
    <col min="14594" max="14594" width="28.7109375" style="549" customWidth="1"/>
    <col min="14595" max="14597" width="20.7109375" style="549" customWidth="1"/>
    <col min="14598" max="14598" width="13.7109375" style="549" customWidth="1"/>
    <col min="14599" max="14599" width="17.28515625" style="549" customWidth="1"/>
    <col min="14600" max="14848" width="11.42578125" style="549"/>
    <col min="14849" max="14849" width="17" style="549" customWidth="1"/>
    <col min="14850" max="14850" width="28.7109375" style="549" customWidth="1"/>
    <col min="14851" max="14853" width="20.7109375" style="549" customWidth="1"/>
    <col min="14854" max="14854" width="13.7109375" style="549" customWidth="1"/>
    <col min="14855" max="14855" width="17.28515625" style="549" customWidth="1"/>
    <col min="14856" max="15104" width="11.42578125" style="549"/>
    <col min="15105" max="15105" width="17" style="549" customWidth="1"/>
    <col min="15106" max="15106" width="28.7109375" style="549" customWidth="1"/>
    <col min="15107" max="15109" width="20.7109375" style="549" customWidth="1"/>
    <col min="15110" max="15110" width="13.7109375" style="549" customWidth="1"/>
    <col min="15111" max="15111" width="17.28515625" style="549" customWidth="1"/>
    <col min="15112" max="15360" width="11.42578125" style="549"/>
    <col min="15361" max="15361" width="17" style="549" customWidth="1"/>
    <col min="15362" max="15362" width="28.7109375" style="549" customWidth="1"/>
    <col min="15363" max="15365" width="20.7109375" style="549" customWidth="1"/>
    <col min="15366" max="15366" width="13.7109375" style="549" customWidth="1"/>
    <col min="15367" max="15367" width="17.28515625" style="549" customWidth="1"/>
    <col min="15368" max="15616" width="11.42578125" style="549"/>
    <col min="15617" max="15617" width="17" style="549" customWidth="1"/>
    <col min="15618" max="15618" width="28.7109375" style="549" customWidth="1"/>
    <col min="15619" max="15621" width="20.7109375" style="549" customWidth="1"/>
    <col min="15622" max="15622" width="13.7109375" style="549" customWidth="1"/>
    <col min="15623" max="15623" width="17.28515625" style="549" customWidth="1"/>
    <col min="15624" max="15872" width="11.42578125" style="549"/>
    <col min="15873" max="15873" width="17" style="549" customWidth="1"/>
    <col min="15874" max="15874" width="28.7109375" style="549" customWidth="1"/>
    <col min="15875" max="15877" width="20.7109375" style="549" customWidth="1"/>
    <col min="15878" max="15878" width="13.7109375" style="549" customWidth="1"/>
    <col min="15879" max="15879" width="17.28515625" style="549" customWidth="1"/>
    <col min="15880" max="16128" width="11.42578125" style="549"/>
    <col min="16129" max="16129" width="17" style="549" customWidth="1"/>
    <col min="16130" max="16130" width="28.7109375" style="549" customWidth="1"/>
    <col min="16131" max="16133" width="20.7109375" style="549" customWidth="1"/>
    <col min="16134" max="16134" width="13.7109375" style="549" customWidth="1"/>
    <col min="16135" max="16135" width="17.28515625" style="549" customWidth="1"/>
    <col min="16136" max="16384" width="11.42578125" style="549"/>
  </cols>
  <sheetData>
    <row r="1" spans="1:27" s="538" customFormat="1" ht="14.25" customHeight="1" x14ac:dyDescent="0.2">
      <c r="A1" s="1722"/>
      <c r="B1" s="536"/>
      <c r="C1" s="536"/>
      <c r="D1" s="537"/>
      <c r="E1" s="537"/>
    </row>
    <row r="2" spans="1:27" s="538" customFormat="1" ht="14.25" customHeight="1" x14ac:dyDescent="0.2">
      <c r="A2" s="1722"/>
      <c r="B2" s="536"/>
      <c r="C2" s="536"/>
      <c r="D2" s="537"/>
      <c r="E2" s="537"/>
    </row>
    <row r="3" spans="1:27" s="538" customFormat="1" ht="14.25" customHeight="1" x14ac:dyDescent="0.2">
      <c r="A3" s="1722"/>
      <c r="B3" s="536"/>
      <c r="C3" s="536"/>
      <c r="D3" s="537"/>
      <c r="E3" s="537"/>
    </row>
    <row r="4" spans="1:27" s="538" customFormat="1" ht="42.75" customHeight="1" thickBot="1" x14ac:dyDescent="0.25"/>
    <row r="5" spans="1:27" s="538" customFormat="1" ht="15.75" x14ac:dyDescent="0.25">
      <c r="A5" s="1723" t="s">
        <v>704</v>
      </c>
      <c r="B5" s="1724"/>
      <c r="C5" s="1724"/>
      <c r="D5" s="1724"/>
      <c r="E5" s="1725"/>
    </row>
    <row r="6" spans="1:27" s="538" customFormat="1" ht="13.5" thickBot="1" x14ac:dyDescent="0.25">
      <c r="A6" s="1726" t="s">
        <v>705</v>
      </c>
      <c r="B6" s="1727"/>
      <c r="C6" s="1727"/>
      <c r="D6" s="1727"/>
      <c r="E6" s="1728"/>
    </row>
    <row r="7" spans="1:27" s="538" customFormat="1" ht="12.75" x14ac:dyDescent="0.2"/>
    <row r="8" spans="1:27" s="538" customFormat="1" ht="12.75" x14ac:dyDescent="0.2">
      <c r="A8" s="539" t="s">
        <v>74</v>
      </c>
      <c r="B8" s="1729"/>
      <c r="C8" s="1730"/>
      <c r="D8" s="539" t="s">
        <v>195</v>
      </c>
      <c r="E8" s="540"/>
    </row>
    <row r="9" spans="1:27" s="538" customFormat="1" ht="12.75" x14ac:dyDescent="0.2">
      <c r="A9" s="539" t="s">
        <v>75</v>
      </c>
      <c r="B9" s="1729"/>
      <c r="C9" s="1730"/>
      <c r="D9" s="539" t="s">
        <v>706</v>
      </c>
      <c r="E9" s="540"/>
    </row>
    <row r="10" spans="1:27" s="538" customFormat="1" ht="25.5" x14ac:dyDescent="0.2">
      <c r="A10" s="541" t="s">
        <v>197</v>
      </c>
      <c r="B10" s="1729"/>
      <c r="C10" s="1730"/>
      <c r="D10" s="539" t="s">
        <v>198</v>
      </c>
      <c r="E10" s="540"/>
    </row>
    <row r="11" spans="1:27" s="543" customFormat="1" ht="12.75" x14ac:dyDescent="0.2">
      <c r="A11" s="542"/>
      <c r="B11" s="542"/>
      <c r="C11" s="542"/>
      <c r="D11" s="542"/>
      <c r="E11" s="542"/>
    </row>
    <row r="12" spans="1:27" ht="36" customHeight="1" x14ac:dyDescent="0.25">
      <c r="A12" s="544"/>
      <c r="B12" s="544"/>
      <c r="C12" s="545" t="s">
        <v>707</v>
      </c>
      <c r="D12" s="546" t="s">
        <v>708</v>
      </c>
      <c r="E12" s="547" t="s">
        <v>709</v>
      </c>
      <c r="F12" s="548"/>
      <c r="G12" s="548"/>
      <c r="Y12" s="549"/>
      <c r="Z12" s="549"/>
      <c r="AA12" s="549"/>
    </row>
    <row r="13" spans="1:27" ht="24" customHeight="1" x14ac:dyDescent="0.25">
      <c r="A13" s="1718" t="s">
        <v>710</v>
      </c>
      <c r="B13" s="1719"/>
      <c r="C13" s="1719"/>
      <c r="D13" s="1719"/>
      <c r="E13" s="1719"/>
      <c r="F13" s="548"/>
      <c r="G13" s="548"/>
      <c r="Y13" s="549"/>
      <c r="Z13" s="549"/>
      <c r="AA13" s="549"/>
    </row>
    <row r="14" spans="1:27" ht="24" customHeight="1" x14ac:dyDescent="0.2">
      <c r="A14" s="1731" t="s">
        <v>186</v>
      </c>
      <c r="B14" s="1732"/>
      <c r="C14" s="550"/>
      <c r="D14" s="550"/>
      <c r="E14" s="551">
        <f>C14-D14</f>
        <v>0</v>
      </c>
      <c r="F14" s="552"/>
      <c r="G14" s="552"/>
      <c r="Y14" s="549"/>
      <c r="Z14" s="549"/>
      <c r="AA14" s="549"/>
    </row>
    <row r="15" spans="1:27" ht="24" customHeight="1" x14ac:dyDescent="0.25">
      <c r="A15" s="1716" t="s">
        <v>711</v>
      </c>
      <c r="B15" s="1717"/>
      <c r="C15" s="551"/>
      <c r="D15" s="551"/>
      <c r="E15" s="551">
        <f>C15-D15</f>
        <v>0</v>
      </c>
      <c r="F15" s="553"/>
      <c r="G15" s="548"/>
      <c r="Y15" s="549"/>
      <c r="Z15" s="549"/>
      <c r="AA15" s="549"/>
    </row>
    <row r="16" spans="1:27" ht="24" customHeight="1" x14ac:dyDescent="0.25">
      <c r="A16" s="1716" t="s">
        <v>712</v>
      </c>
      <c r="B16" s="1717"/>
      <c r="C16" s="551"/>
      <c r="D16" s="551"/>
      <c r="E16" s="551">
        <f>C16-D16</f>
        <v>0</v>
      </c>
      <c r="F16" s="554"/>
      <c r="G16" s="548"/>
      <c r="Y16" s="549"/>
      <c r="Z16" s="549"/>
      <c r="AA16" s="549"/>
    </row>
    <row r="17" spans="1:27" s="555" customFormat="1" ht="24" customHeight="1" x14ac:dyDescent="0.25">
      <c r="A17" s="1716" t="s">
        <v>181</v>
      </c>
      <c r="B17" s="1717"/>
      <c r="C17" s="551">
        <f>C18+C19</f>
        <v>0</v>
      </c>
      <c r="D17" s="551">
        <f>D18+D19</f>
        <v>0</v>
      </c>
      <c r="E17" s="551">
        <f>C17-D17</f>
        <v>0</v>
      </c>
      <c r="F17" s="554"/>
      <c r="G17" s="548"/>
      <c r="H17" s="548"/>
      <c r="I17" s="548"/>
      <c r="J17" s="548"/>
      <c r="K17" s="548"/>
      <c r="L17" s="548"/>
      <c r="M17" s="548"/>
      <c r="N17" s="548"/>
      <c r="O17" s="548"/>
      <c r="P17" s="548"/>
      <c r="Q17" s="548"/>
      <c r="R17" s="548"/>
      <c r="S17" s="548"/>
      <c r="T17" s="548"/>
      <c r="U17" s="548"/>
      <c r="V17" s="548"/>
      <c r="W17" s="548"/>
      <c r="X17" s="548"/>
    </row>
    <row r="18" spans="1:27" s="555" customFormat="1" ht="24" customHeight="1" x14ac:dyDescent="0.25">
      <c r="A18" s="1714" t="s">
        <v>182</v>
      </c>
      <c r="B18" s="1715"/>
      <c r="C18" s="556"/>
      <c r="D18" s="551"/>
      <c r="E18" s="557"/>
      <c r="F18" s="554"/>
      <c r="G18" s="548"/>
      <c r="H18" s="548"/>
      <c r="I18" s="548"/>
      <c r="J18" s="548"/>
      <c r="K18" s="548"/>
      <c r="L18" s="548"/>
      <c r="M18" s="548"/>
      <c r="N18" s="548"/>
      <c r="O18" s="548"/>
      <c r="P18" s="548"/>
      <c r="Q18" s="548"/>
      <c r="R18" s="548"/>
      <c r="S18" s="548"/>
      <c r="T18" s="548"/>
      <c r="U18" s="548"/>
      <c r="V18" s="548"/>
      <c r="W18" s="548"/>
      <c r="X18" s="548"/>
    </row>
    <row r="19" spans="1:27" s="555" customFormat="1" ht="45" customHeight="1" x14ac:dyDescent="0.25">
      <c r="A19" s="1714" t="s">
        <v>183</v>
      </c>
      <c r="B19" s="1715"/>
      <c r="C19" s="556"/>
      <c r="D19" s="551"/>
      <c r="E19" s="557"/>
      <c r="F19" s="554"/>
      <c r="G19" s="548"/>
      <c r="H19" s="548"/>
      <c r="I19" s="548"/>
      <c r="J19" s="548"/>
      <c r="K19" s="548"/>
      <c r="L19" s="548"/>
      <c r="M19" s="548"/>
      <c r="N19" s="548"/>
      <c r="O19" s="548"/>
      <c r="P19" s="548"/>
      <c r="Q19" s="548"/>
      <c r="R19" s="548"/>
      <c r="S19" s="548"/>
      <c r="T19" s="548"/>
      <c r="U19" s="548"/>
      <c r="V19" s="548"/>
      <c r="W19" s="548"/>
      <c r="X19" s="548"/>
    </row>
    <row r="20" spans="1:27" s="555" customFormat="1" ht="24" customHeight="1" x14ac:dyDescent="0.25">
      <c r="A20" s="1716" t="s">
        <v>187</v>
      </c>
      <c r="B20" s="1717"/>
      <c r="C20" s="551">
        <f>C21+C22+C23+C24+C25+C26</f>
        <v>0</v>
      </c>
      <c r="D20" s="551">
        <f>D21+D22+D23+D24+D25+D26</f>
        <v>0</v>
      </c>
      <c r="E20" s="551">
        <f>C20-D20</f>
        <v>0</v>
      </c>
      <c r="F20" s="548"/>
      <c r="G20" s="548"/>
      <c r="H20" s="548"/>
      <c r="I20" s="548"/>
      <c r="J20" s="548"/>
      <c r="K20" s="548"/>
      <c r="L20" s="548"/>
      <c r="M20" s="548"/>
      <c r="N20" s="548"/>
      <c r="O20" s="548"/>
      <c r="P20" s="548"/>
      <c r="Q20" s="548"/>
      <c r="R20" s="548"/>
      <c r="S20" s="548"/>
      <c r="T20" s="548"/>
      <c r="U20" s="548"/>
      <c r="V20" s="548"/>
      <c r="W20" s="548"/>
      <c r="X20" s="548"/>
    </row>
    <row r="21" spans="1:27" ht="13.5" customHeight="1" x14ac:dyDescent="0.25">
      <c r="A21" s="1714" t="s">
        <v>188</v>
      </c>
      <c r="B21" s="1715"/>
      <c r="C21" s="551"/>
      <c r="D21" s="551"/>
      <c r="E21" s="557"/>
      <c r="F21" s="548"/>
      <c r="G21" s="548"/>
      <c r="Y21" s="549"/>
      <c r="Z21" s="549"/>
      <c r="AA21" s="549"/>
    </row>
    <row r="22" spans="1:27" ht="27" customHeight="1" x14ac:dyDescent="0.25">
      <c r="A22" s="1714" t="s">
        <v>189</v>
      </c>
      <c r="B22" s="1715"/>
      <c r="C22" s="551"/>
      <c r="D22" s="551"/>
      <c r="E22" s="557"/>
      <c r="F22" s="552"/>
      <c r="G22" s="558"/>
      <c r="Y22" s="549"/>
      <c r="Z22" s="549"/>
      <c r="AA22" s="549"/>
    </row>
    <row r="23" spans="1:27" ht="41.25" customHeight="1" x14ac:dyDescent="0.25">
      <c r="A23" s="1714" t="s">
        <v>190</v>
      </c>
      <c r="B23" s="1715"/>
      <c r="C23" s="551"/>
      <c r="D23" s="551"/>
      <c r="E23" s="557"/>
      <c r="F23" s="559"/>
      <c r="G23" s="548"/>
      <c r="Y23" s="549"/>
      <c r="Z23" s="549"/>
      <c r="AA23" s="549"/>
    </row>
    <row r="24" spans="1:27" ht="12.75" x14ac:dyDescent="0.25">
      <c r="A24" s="1714" t="s">
        <v>191</v>
      </c>
      <c r="B24" s="1715"/>
      <c r="C24" s="551"/>
      <c r="D24" s="551"/>
      <c r="E24" s="557"/>
      <c r="F24" s="559"/>
      <c r="G24" s="548"/>
      <c r="Y24" s="549"/>
      <c r="Z24" s="549"/>
      <c r="AA24" s="549"/>
    </row>
    <row r="25" spans="1:27" ht="27.75" customHeight="1" x14ac:dyDescent="0.25">
      <c r="A25" s="1714" t="s">
        <v>192</v>
      </c>
      <c r="B25" s="1715"/>
      <c r="C25" s="551"/>
      <c r="D25" s="551"/>
      <c r="E25" s="557"/>
      <c r="F25" s="554"/>
      <c r="G25" s="548"/>
      <c r="Y25" s="549"/>
      <c r="Z25" s="549"/>
      <c r="AA25" s="549"/>
    </row>
    <row r="26" spans="1:27" ht="30.75" customHeight="1" x14ac:dyDescent="0.25">
      <c r="A26" s="1714" t="s">
        <v>193</v>
      </c>
      <c r="B26" s="1715"/>
      <c r="C26" s="551"/>
      <c r="D26" s="551"/>
      <c r="E26" s="557"/>
      <c r="F26" s="554"/>
      <c r="G26" s="548"/>
      <c r="Y26" s="549"/>
      <c r="Z26" s="549"/>
      <c r="AA26" s="549"/>
    </row>
    <row r="27" spans="1:27" ht="24" customHeight="1" x14ac:dyDescent="0.25">
      <c r="A27" s="1712" t="s">
        <v>713</v>
      </c>
      <c r="B27" s="1713"/>
      <c r="C27" s="560">
        <f>C14+C15+C16+C17+C20</f>
        <v>0</v>
      </c>
      <c r="D27" s="560">
        <f>D14+D15+D16+D17+D20</f>
        <v>0</v>
      </c>
      <c r="E27" s="561">
        <f>C27-D27</f>
        <v>0</v>
      </c>
      <c r="F27" s="554"/>
      <c r="G27" s="548"/>
      <c r="Y27" s="549"/>
      <c r="Z27" s="549"/>
      <c r="AA27" s="549"/>
    </row>
    <row r="28" spans="1:27" x14ac:dyDescent="0.25">
      <c r="A28" s="548"/>
      <c r="B28" s="548"/>
      <c r="C28" s="548"/>
      <c r="D28" s="548"/>
      <c r="E28" s="548"/>
      <c r="F28" s="554"/>
      <c r="G28" s="548"/>
      <c r="Y28" s="549"/>
      <c r="Z28" s="549"/>
      <c r="AA28" s="549"/>
    </row>
    <row r="29" spans="1:27" ht="24" customHeight="1" x14ac:dyDescent="0.25">
      <c r="A29" s="1718" t="s">
        <v>714</v>
      </c>
      <c r="B29" s="1719"/>
      <c r="C29" s="1719"/>
      <c r="D29" s="1719"/>
      <c r="E29" s="1719"/>
      <c r="F29" s="554"/>
      <c r="G29" s="548"/>
      <c r="Y29" s="549"/>
      <c r="Z29" s="549"/>
      <c r="AA29" s="549"/>
    </row>
    <row r="30" spans="1:27" ht="26.25" customHeight="1" x14ac:dyDescent="0.25">
      <c r="A30" s="1720" t="s">
        <v>715</v>
      </c>
      <c r="B30" s="1721"/>
      <c r="C30" s="560">
        <v>0</v>
      </c>
      <c r="D30" s="560">
        <v>0</v>
      </c>
      <c r="E30" s="561">
        <f>C30-D30</f>
        <v>0</v>
      </c>
      <c r="F30" s="559"/>
      <c r="G30" s="548"/>
      <c r="Y30" s="549"/>
      <c r="Z30" s="549"/>
      <c r="AA30" s="549"/>
    </row>
    <row r="31" spans="1:27" ht="12.75" thickBot="1" x14ac:dyDescent="0.3">
      <c r="A31" s="548"/>
      <c r="B31" s="548"/>
      <c r="C31" s="548"/>
      <c r="D31" s="548"/>
      <c r="E31" s="548"/>
      <c r="F31" s="548"/>
      <c r="G31" s="548"/>
      <c r="Y31" s="549"/>
      <c r="Z31" s="549"/>
      <c r="AA31" s="549"/>
    </row>
    <row r="32" spans="1:27" ht="24" customHeight="1" thickBot="1" x14ac:dyDescent="0.3">
      <c r="A32" s="1712" t="s">
        <v>716</v>
      </c>
      <c r="B32" s="1713"/>
      <c r="C32" s="562">
        <f>C27+C30</f>
        <v>0</v>
      </c>
      <c r="D32" s="562">
        <f>D27+D30</f>
        <v>0</v>
      </c>
      <c r="E32" s="563">
        <f>C32-D32</f>
        <v>0</v>
      </c>
      <c r="F32" s="548"/>
      <c r="G32" s="548"/>
      <c r="Y32" s="549"/>
      <c r="Z32" s="549"/>
      <c r="AA32" s="549"/>
    </row>
    <row r="33" spans="1:7" ht="24" customHeight="1" x14ac:dyDescent="0.25">
      <c r="A33" s="548" t="s">
        <v>717</v>
      </c>
      <c r="B33" s="548"/>
      <c r="C33" s="548"/>
      <c r="D33" s="548"/>
      <c r="E33" s="548"/>
      <c r="F33" s="548"/>
      <c r="G33" s="548"/>
    </row>
    <row r="34" spans="1:7" ht="24" customHeight="1" x14ac:dyDescent="0.25">
      <c r="A34" s="548" t="s">
        <v>718</v>
      </c>
      <c r="B34" s="548"/>
      <c r="C34" s="548"/>
      <c r="D34" s="548"/>
      <c r="E34" s="548"/>
      <c r="F34" s="548"/>
      <c r="G34" s="548"/>
    </row>
    <row r="35" spans="1:7" s="548" customFormat="1" ht="24.95" customHeight="1" x14ac:dyDescent="0.25"/>
    <row r="36" spans="1:7" s="548" customFormat="1" ht="24.95" customHeight="1" x14ac:dyDescent="0.25"/>
    <row r="37" spans="1:7" s="548" customFormat="1" ht="24.95" customHeight="1" x14ac:dyDescent="0.25"/>
    <row r="38" spans="1:7" s="548" customFormat="1" ht="24.95" customHeight="1" x14ac:dyDescent="0.25"/>
    <row r="39" spans="1:7" s="548" customFormat="1" ht="24.95" customHeight="1" x14ac:dyDescent="0.25"/>
    <row r="40" spans="1:7" s="548" customFormat="1" ht="24.95" customHeight="1" x14ac:dyDescent="0.25"/>
    <row r="41" spans="1:7" s="548" customFormat="1" ht="24.95" customHeight="1" x14ac:dyDescent="0.25"/>
    <row r="42" spans="1:7" s="548" customFormat="1" ht="24.95" customHeight="1" x14ac:dyDescent="0.25"/>
    <row r="43" spans="1:7" s="548" customFormat="1" ht="24.95" customHeight="1" x14ac:dyDescent="0.25"/>
    <row r="44" spans="1:7" s="548" customFormat="1" ht="24.95" customHeight="1" x14ac:dyDescent="0.25"/>
    <row r="45" spans="1:7" s="548" customFormat="1" ht="24.95" customHeight="1" x14ac:dyDescent="0.25"/>
    <row r="46" spans="1:7" s="548" customFormat="1" ht="24.95" customHeight="1" x14ac:dyDescent="0.25"/>
    <row r="47" spans="1:7" s="548" customFormat="1" ht="24.95" customHeight="1" x14ac:dyDescent="0.25"/>
    <row r="48" spans="1:7" s="548" customFormat="1" ht="24.95" customHeight="1" x14ac:dyDescent="0.25"/>
    <row r="49" spans="1:7" s="548" customFormat="1" ht="24.95" customHeight="1" x14ac:dyDescent="0.25"/>
    <row r="50" spans="1:7" s="548" customFormat="1" ht="24.95" customHeight="1" x14ac:dyDescent="0.25"/>
    <row r="51" spans="1:7" s="548" customFormat="1" ht="24.95" customHeight="1" x14ac:dyDescent="0.25"/>
    <row r="52" spans="1:7" s="548" customFormat="1" ht="24.95" customHeight="1" x14ac:dyDescent="0.25"/>
    <row r="53" spans="1:7" s="548" customFormat="1" ht="24.95" customHeight="1" x14ac:dyDescent="0.25"/>
    <row r="54" spans="1:7" s="548" customFormat="1" ht="24.95" customHeight="1" x14ac:dyDescent="0.25"/>
    <row r="55" spans="1:7" s="548" customFormat="1" ht="24.95" customHeight="1" x14ac:dyDescent="0.25"/>
    <row r="56" spans="1:7" s="548" customFormat="1" ht="24.95" customHeight="1" x14ac:dyDescent="0.25"/>
    <row r="57" spans="1:7" s="548" customFormat="1" ht="24.95" customHeight="1" x14ac:dyDescent="0.25"/>
    <row r="58" spans="1:7" s="548" customFormat="1" ht="24.95" customHeight="1" x14ac:dyDescent="0.25"/>
    <row r="59" spans="1:7" s="548" customFormat="1" ht="24.95" customHeight="1" x14ac:dyDescent="0.25"/>
    <row r="60" spans="1:7" s="548" customFormat="1" ht="24.95" customHeight="1" x14ac:dyDescent="0.25"/>
    <row r="61" spans="1:7" s="548" customFormat="1" ht="24.95" customHeight="1" x14ac:dyDescent="0.25"/>
    <row r="62" spans="1:7" s="548" customFormat="1" ht="24.95" customHeight="1" x14ac:dyDescent="0.25"/>
    <row r="63" spans="1:7" s="548" customFormat="1" ht="24.95" customHeight="1" x14ac:dyDescent="0.25"/>
    <row r="64" spans="1:7" x14ac:dyDescent="0.25">
      <c r="A64" s="548"/>
      <c r="B64" s="548"/>
      <c r="C64" s="548"/>
      <c r="D64" s="548"/>
      <c r="E64" s="548"/>
      <c r="F64" s="548"/>
      <c r="G64" s="548"/>
    </row>
    <row r="65" spans="1:79" x14ac:dyDescent="0.25">
      <c r="A65" s="548"/>
      <c r="B65" s="548"/>
      <c r="C65" s="548"/>
      <c r="D65" s="548"/>
      <c r="E65" s="548"/>
      <c r="F65" s="548"/>
      <c r="G65" s="548"/>
    </row>
    <row r="66" spans="1:79" x14ac:dyDescent="0.25">
      <c r="A66" s="548"/>
      <c r="B66" s="548"/>
      <c r="C66" s="548"/>
      <c r="D66" s="548"/>
      <c r="E66" s="548"/>
      <c r="F66" s="548"/>
      <c r="G66" s="548"/>
    </row>
    <row r="67" spans="1:79" x14ac:dyDescent="0.25">
      <c r="A67" s="548"/>
      <c r="B67" s="548"/>
      <c r="C67" s="548"/>
      <c r="D67" s="548"/>
      <c r="E67" s="548"/>
      <c r="F67" s="548"/>
      <c r="G67" s="548"/>
    </row>
    <row r="68" spans="1:79" x14ac:dyDescent="0.25">
      <c r="A68" s="548"/>
      <c r="B68" s="548"/>
      <c r="C68" s="548"/>
      <c r="D68" s="548"/>
      <c r="E68" s="548"/>
      <c r="F68" s="548"/>
      <c r="G68" s="548"/>
    </row>
    <row r="69" spans="1:79" x14ac:dyDescent="0.25">
      <c r="A69" s="548"/>
      <c r="B69" s="548"/>
      <c r="C69" s="548"/>
      <c r="D69" s="548"/>
      <c r="E69" s="548"/>
      <c r="F69" s="548"/>
      <c r="G69" s="548"/>
    </row>
    <row r="70" spans="1:79" x14ac:dyDescent="0.25">
      <c r="A70" s="548"/>
      <c r="B70" s="548"/>
      <c r="C70" s="548"/>
      <c r="D70" s="548"/>
      <c r="E70" s="548"/>
      <c r="F70" s="548"/>
      <c r="G70" s="548"/>
    </row>
    <row r="71" spans="1:79" x14ac:dyDescent="0.25">
      <c r="A71" s="548"/>
      <c r="B71" s="548"/>
      <c r="C71" s="548"/>
      <c r="D71" s="548"/>
      <c r="E71" s="548"/>
      <c r="F71" s="548"/>
      <c r="G71" s="548"/>
    </row>
    <row r="72" spans="1:79" x14ac:dyDescent="0.25">
      <c r="A72" s="548"/>
      <c r="B72" s="548"/>
      <c r="C72" s="548"/>
      <c r="D72" s="548"/>
      <c r="E72" s="548"/>
      <c r="F72" s="548"/>
      <c r="G72" s="548"/>
    </row>
    <row r="73" spans="1:79" s="548" customFormat="1" x14ac:dyDescent="0.25">
      <c r="AB73" s="549"/>
      <c r="AC73" s="549"/>
      <c r="AD73" s="549"/>
      <c r="AE73" s="549"/>
      <c r="AF73" s="549"/>
      <c r="AG73" s="549"/>
      <c r="AH73" s="549"/>
      <c r="AI73" s="549"/>
      <c r="AJ73" s="549"/>
      <c r="AK73" s="549"/>
      <c r="AL73" s="549"/>
      <c r="AM73" s="549"/>
      <c r="AN73" s="549"/>
      <c r="AO73" s="549"/>
      <c r="AP73" s="549"/>
      <c r="AQ73" s="549"/>
      <c r="AR73" s="549"/>
      <c r="AS73" s="549"/>
      <c r="AT73" s="549"/>
      <c r="AU73" s="549"/>
      <c r="AV73" s="549"/>
      <c r="AW73" s="549"/>
      <c r="AX73" s="549"/>
      <c r="AY73" s="549"/>
      <c r="AZ73" s="549"/>
      <c r="BA73" s="549"/>
      <c r="BB73" s="549"/>
      <c r="BC73" s="549"/>
      <c r="BD73" s="549"/>
      <c r="BE73" s="549"/>
      <c r="BF73" s="549"/>
      <c r="BG73" s="549"/>
      <c r="BH73" s="549"/>
      <c r="BI73" s="549"/>
      <c r="BJ73" s="549"/>
      <c r="BK73" s="549"/>
      <c r="BL73" s="549"/>
      <c r="BM73" s="549"/>
      <c r="BN73" s="549"/>
      <c r="BO73" s="549"/>
      <c r="BP73" s="549"/>
      <c r="BQ73" s="549"/>
      <c r="BR73" s="549"/>
      <c r="BS73" s="549"/>
      <c r="BT73" s="549"/>
      <c r="BU73" s="549"/>
      <c r="BV73" s="549"/>
      <c r="BW73" s="549"/>
      <c r="BX73" s="549"/>
      <c r="BY73" s="549"/>
      <c r="BZ73" s="549"/>
      <c r="CA73" s="549"/>
    </row>
    <row r="74" spans="1:79" s="548" customFormat="1" x14ac:dyDescent="0.25">
      <c r="AB74" s="549"/>
      <c r="AC74" s="549"/>
      <c r="AD74" s="549"/>
      <c r="AE74" s="549"/>
      <c r="AF74" s="549"/>
      <c r="AG74" s="549"/>
      <c r="AH74" s="549"/>
      <c r="AI74" s="549"/>
      <c r="AJ74" s="549"/>
      <c r="AK74" s="549"/>
      <c r="AL74" s="549"/>
      <c r="AM74" s="549"/>
      <c r="AN74" s="549"/>
      <c r="AO74" s="549"/>
      <c r="AP74" s="549"/>
      <c r="AQ74" s="549"/>
      <c r="AR74" s="549"/>
      <c r="AS74" s="549"/>
      <c r="AT74" s="549"/>
      <c r="AU74" s="549"/>
      <c r="AV74" s="549"/>
      <c r="AW74" s="549"/>
      <c r="AX74" s="549"/>
      <c r="AY74" s="549"/>
      <c r="AZ74" s="549"/>
      <c r="BA74" s="549"/>
      <c r="BB74" s="549"/>
      <c r="BC74" s="549"/>
      <c r="BD74" s="549"/>
      <c r="BE74" s="549"/>
      <c r="BF74" s="549"/>
      <c r="BG74" s="549"/>
      <c r="BH74" s="549"/>
      <c r="BI74" s="549"/>
      <c r="BJ74" s="549"/>
      <c r="BK74" s="549"/>
      <c r="BL74" s="549"/>
      <c r="BM74" s="549"/>
      <c r="BN74" s="549"/>
      <c r="BO74" s="549"/>
      <c r="BP74" s="549"/>
      <c r="BQ74" s="549"/>
      <c r="BR74" s="549"/>
      <c r="BS74" s="549"/>
      <c r="BT74" s="549"/>
      <c r="BU74" s="549"/>
      <c r="BV74" s="549"/>
      <c r="BW74" s="549"/>
      <c r="BX74" s="549"/>
      <c r="BY74" s="549"/>
      <c r="BZ74" s="549"/>
      <c r="CA74" s="549"/>
    </row>
    <row r="75" spans="1:79" s="548" customFormat="1" x14ac:dyDescent="0.25">
      <c r="AB75" s="549"/>
      <c r="AC75" s="549"/>
      <c r="AD75" s="549"/>
      <c r="AE75" s="549"/>
      <c r="AF75" s="549"/>
      <c r="AG75" s="549"/>
      <c r="AH75" s="549"/>
      <c r="AI75" s="549"/>
      <c r="AJ75" s="549"/>
      <c r="AK75" s="549"/>
      <c r="AL75" s="549"/>
      <c r="AM75" s="549"/>
      <c r="AN75" s="549"/>
      <c r="AO75" s="549"/>
      <c r="AP75" s="549"/>
      <c r="AQ75" s="549"/>
      <c r="AR75" s="549"/>
      <c r="AS75" s="549"/>
      <c r="AT75" s="549"/>
      <c r="AU75" s="549"/>
      <c r="AV75" s="549"/>
      <c r="AW75" s="549"/>
      <c r="AX75" s="549"/>
      <c r="AY75" s="549"/>
      <c r="AZ75" s="549"/>
      <c r="BA75" s="549"/>
      <c r="BB75" s="549"/>
      <c r="BC75" s="549"/>
      <c r="BD75" s="549"/>
      <c r="BE75" s="549"/>
      <c r="BF75" s="549"/>
      <c r="BG75" s="549"/>
      <c r="BH75" s="549"/>
      <c r="BI75" s="549"/>
      <c r="BJ75" s="549"/>
      <c r="BK75" s="549"/>
      <c r="BL75" s="549"/>
      <c r="BM75" s="549"/>
      <c r="BN75" s="549"/>
      <c r="BO75" s="549"/>
      <c r="BP75" s="549"/>
      <c r="BQ75" s="549"/>
      <c r="BR75" s="549"/>
      <c r="BS75" s="549"/>
      <c r="BT75" s="549"/>
      <c r="BU75" s="549"/>
      <c r="BV75" s="549"/>
      <c r="BW75" s="549"/>
      <c r="BX75" s="549"/>
      <c r="BY75" s="549"/>
      <c r="BZ75" s="549"/>
      <c r="CA75" s="549"/>
    </row>
    <row r="76" spans="1:79" s="548" customFormat="1" x14ac:dyDescent="0.25">
      <c r="AB76" s="549"/>
      <c r="AC76" s="549"/>
      <c r="AD76" s="549"/>
      <c r="AE76" s="549"/>
      <c r="AF76" s="549"/>
      <c r="AG76" s="549"/>
      <c r="AH76" s="549"/>
      <c r="AI76" s="549"/>
      <c r="AJ76" s="549"/>
      <c r="AK76" s="549"/>
      <c r="AL76" s="549"/>
      <c r="AM76" s="549"/>
      <c r="AN76" s="549"/>
      <c r="AO76" s="549"/>
      <c r="AP76" s="549"/>
      <c r="AQ76" s="549"/>
      <c r="AR76" s="549"/>
      <c r="AS76" s="549"/>
      <c r="AT76" s="549"/>
      <c r="AU76" s="549"/>
      <c r="AV76" s="549"/>
      <c r="AW76" s="549"/>
      <c r="AX76" s="549"/>
      <c r="AY76" s="549"/>
      <c r="AZ76" s="549"/>
      <c r="BA76" s="549"/>
      <c r="BB76" s="549"/>
      <c r="BC76" s="549"/>
      <c r="BD76" s="549"/>
      <c r="BE76" s="549"/>
      <c r="BF76" s="549"/>
      <c r="BG76" s="549"/>
      <c r="BH76" s="549"/>
      <c r="BI76" s="549"/>
      <c r="BJ76" s="549"/>
      <c r="BK76" s="549"/>
      <c r="BL76" s="549"/>
      <c r="BM76" s="549"/>
      <c r="BN76" s="549"/>
      <c r="BO76" s="549"/>
      <c r="BP76" s="549"/>
      <c r="BQ76" s="549"/>
      <c r="BR76" s="549"/>
      <c r="BS76" s="549"/>
      <c r="BT76" s="549"/>
      <c r="BU76" s="549"/>
      <c r="BV76" s="549"/>
      <c r="BW76" s="549"/>
      <c r="BX76" s="549"/>
      <c r="BY76" s="549"/>
      <c r="BZ76" s="549"/>
      <c r="CA76" s="549"/>
    </row>
    <row r="77" spans="1:79" s="548" customFormat="1" x14ac:dyDescent="0.25">
      <c r="AB77" s="549"/>
      <c r="AC77" s="549"/>
      <c r="AD77" s="549"/>
      <c r="AE77" s="549"/>
      <c r="AF77" s="549"/>
      <c r="AG77" s="549"/>
      <c r="AH77" s="549"/>
      <c r="AI77" s="549"/>
      <c r="AJ77" s="549"/>
      <c r="AK77" s="549"/>
      <c r="AL77" s="549"/>
      <c r="AM77" s="549"/>
      <c r="AN77" s="549"/>
      <c r="AO77" s="549"/>
      <c r="AP77" s="549"/>
      <c r="AQ77" s="549"/>
      <c r="AR77" s="549"/>
      <c r="AS77" s="549"/>
      <c r="AT77" s="549"/>
      <c r="AU77" s="549"/>
      <c r="AV77" s="549"/>
      <c r="AW77" s="549"/>
      <c r="AX77" s="549"/>
      <c r="AY77" s="549"/>
      <c r="AZ77" s="549"/>
      <c r="BA77" s="549"/>
      <c r="BB77" s="549"/>
      <c r="BC77" s="549"/>
      <c r="BD77" s="549"/>
      <c r="BE77" s="549"/>
      <c r="BF77" s="549"/>
      <c r="BG77" s="549"/>
      <c r="BH77" s="549"/>
      <c r="BI77" s="549"/>
      <c r="BJ77" s="549"/>
      <c r="BK77" s="549"/>
      <c r="BL77" s="549"/>
      <c r="BM77" s="549"/>
      <c r="BN77" s="549"/>
      <c r="BO77" s="549"/>
      <c r="BP77" s="549"/>
      <c r="BQ77" s="549"/>
      <c r="BR77" s="549"/>
      <c r="BS77" s="549"/>
      <c r="BT77" s="549"/>
      <c r="BU77" s="549"/>
      <c r="BV77" s="549"/>
      <c r="BW77" s="549"/>
      <c r="BX77" s="549"/>
      <c r="BY77" s="549"/>
      <c r="BZ77" s="549"/>
      <c r="CA77" s="549"/>
    </row>
    <row r="78" spans="1:79" s="548" customFormat="1" x14ac:dyDescent="0.25"/>
    <row r="79" spans="1:79" s="548" customFormat="1" x14ac:dyDescent="0.25"/>
    <row r="80" spans="1:79" s="548" customFormat="1" x14ac:dyDescent="0.25"/>
    <row r="81" s="548" customFormat="1" x14ac:dyDescent="0.25"/>
    <row r="82" s="548" customFormat="1" x14ac:dyDescent="0.25"/>
    <row r="83" s="548" customFormat="1" x14ac:dyDescent="0.25"/>
    <row r="84" s="548" customFormat="1" x14ac:dyDescent="0.25"/>
    <row r="85" s="548" customFormat="1" x14ac:dyDescent="0.25"/>
    <row r="86" s="548" customFormat="1" x14ac:dyDescent="0.25"/>
  </sheetData>
  <sheetProtection algorithmName="SHA-512" hashValue="WcYniO0JCOs0+HZg4Mfth872tC11F/xIq2WI1HzMihNkeWJcOpwR8qFwPybh+aEsZfvKxT+59/iFqR08yBGgfQ==" saltValue="ylkeUDODx513dkdhZMaisQ==" spinCount="100000" sheet="1"/>
  <protectedRanges>
    <protectedRange sqref="A11:E11" name="Rango1"/>
    <protectedRange sqref="A8:C9 D9:E10" name="Rango1_1"/>
  </protectedRanges>
  <mergeCells count="24">
    <mergeCell ref="A18:B18"/>
    <mergeCell ref="A1:A3"/>
    <mergeCell ref="A5:E5"/>
    <mergeCell ref="A6:E6"/>
    <mergeCell ref="B8:C8"/>
    <mergeCell ref="B9:C9"/>
    <mergeCell ref="B10:C10"/>
    <mergeCell ref="A13:E13"/>
    <mergeCell ref="A14:B14"/>
    <mergeCell ref="A15:B15"/>
    <mergeCell ref="A16:B16"/>
    <mergeCell ref="A17:B17"/>
    <mergeCell ref="A32:B32"/>
    <mergeCell ref="A19:B19"/>
    <mergeCell ref="A20:B20"/>
    <mergeCell ref="A21:B21"/>
    <mergeCell ref="A22:B22"/>
    <mergeCell ref="A23:B23"/>
    <mergeCell ref="A24:B24"/>
    <mergeCell ref="A25:B25"/>
    <mergeCell ref="A26:B26"/>
    <mergeCell ref="A27:B27"/>
    <mergeCell ref="A29:E29"/>
    <mergeCell ref="A30:B30"/>
  </mergeCells>
  <printOptions horizontalCentered="1"/>
  <pageMargins left="0" right="0" top="0.78740157480314965" bottom="0.19685039370078741" header="0.39370078740157483" footer="0.39370078740157483"/>
  <pageSetup paperSize="9" scale="8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56"/>
  <sheetViews>
    <sheetView topLeftCell="A31" workbookViewId="0">
      <selection activeCell="S40" sqref="S40"/>
    </sheetView>
  </sheetViews>
  <sheetFormatPr baseColWidth="10" defaultRowHeight="12.75" x14ac:dyDescent="0.2"/>
  <cols>
    <col min="1" max="1" width="2.42578125" style="566" customWidth="1"/>
    <col min="2" max="2" width="11.42578125" style="566"/>
    <col min="3" max="3" width="18.85546875" style="566" customWidth="1"/>
    <col min="4" max="4" width="11.140625" style="566" customWidth="1"/>
    <col min="5" max="5" width="17.5703125" style="566" customWidth="1"/>
    <col min="6" max="6" width="6.140625" style="566" customWidth="1"/>
    <col min="7" max="7" width="8.140625" style="566" customWidth="1"/>
    <col min="8" max="8" width="7.85546875" style="566" customWidth="1"/>
    <col min="9" max="256" width="11.42578125" style="566"/>
    <col min="257" max="257" width="2.42578125" style="566" customWidth="1"/>
    <col min="258" max="258" width="11.42578125" style="566"/>
    <col min="259" max="259" width="18.85546875" style="566" customWidth="1"/>
    <col min="260" max="260" width="11.140625" style="566" customWidth="1"/>
    <col min="261" max="261" width="17.5703125" style="566" customWidth="1"/>
    <col min="262" max="262" width="6.140625" style="566" customWidth="1"/>
    <col min="263" max="263" width="8.140625" style="566" customWidth="1"/>
    <col min="264" max="264" width="7.85546875" style="566" customWidth="1"/>
    <col min="265" max="512" width="11.42578125" style="566"/>
    <col min="513" max="513" width="2.42578125" style="566" customWidth="1"/>
    <col min="514" max="514" width="11.42578125" style="566"/>
    <col min="515" max="515" width="18.85546875" style="566" customWidth="1"/>
    <col min="516" max="516" width="11.140625" style="566" customWidth="1"/>
    <col min="517" max="517" width="17.5703125" style="566" customWidth="1"/>
    <col min="518" max="518" width="6.140625" style="566" customWidth="1"/>
    <col min="519" max="519" width="8.140625" style="566" customWidth="1"/>
    <col min="520" max="520" width="7.85546875" style="566" customWidth="1"/>
    <col min="521" max="768" width="11.42578125" style="566"/>
    <col min="769" max="769" width="2.42578125" style="566" customWidth="1"/>
    <col min="770" max="770" width="11.42578125" style="566"/>
    <col min="771" max="771" width="18.85546875" style="566" customWidth="1"/>
    <col min="772" max="772" width="11.140625" style="566" customWidth="1"/>
    <col min="773" max="773" width="17.5703125" style="566" customWidth="1"/>
    <col min="774" max="774" width="6.140625" style="566" customWidth="1"/>
    <col min="775" max="775" width="8.140625" style="566" customWidth="1"/>
    <col min="776" max="776" width="7.85546875" style="566" customWidth="1"/>
    <col min="777" max="1024" width="11.42578125" style="566"/>
    <col min="1025" max="1025" width="2.42578125" style="566" customWidth="1"/>
    <col min="1026" max="1026" width="11.42578125" style="566"/>
    <col min="1027" max="1027" width="18.85546875" style="566" customWidth="1"/>
    <col min="1028" max="1028" width="11.140625" style="566" customWidth="1"/>
    <col min="1029" max="1029" width="17.5703125" style="566" customWidth="1"/>
    <col min="1030" max="1030" width="6.140625" style="566" customWidth="1"/>
    <col min="1031" max="1031" width="8.140625" style="566" customWidth="1"/>
    <col min="1032" max="1032" width="7.85546875" style="566" customWidth="1"/>
    <col min="1033" max="1280" width="11.42578125" style="566"/>
    <col min="1281" max="1281" width="2.42578125" style="566" customWidth="1"/>
    <col min="1282" max="1282" width="11.42578125" style="566"/>
    <col min="1283" max="1283" width="18.85546875" style="566" customWidth="1"/>
    <col min="1284" max="1284" width="11.140625" style="566" customWidth="1"/>
    <col min="1285" max="1285" width="17.5703125" style="566" customWidth="1"/>
    <col min="1286" max="1286" width="6.140625" style="566" customWidth="1"/>
    <col min="1287" max="1287" width="8.140625" style="566" customWidth="1"/>
    <col min="1288" max="1288" width="7.85546875" style="566" customWidth="1"/>
    <col min="1289" max="1536" width="11.42578125" style="566"/>
    <col min="1537" max="1537" width="2.42578125" style="566" customWidth="1"/>
    <col min="1538" max="1538" width="11.42578125" style="566"/>
    <col min="1539" max="1539" width="18.85546875" style="566" customWidth="1"/>
    <col min="1540" max="1540" width="11.140625" style="566" customWidth="1"/>
    <col min="1541" max="1541" width="17.5703125" style="566" customWidth="1"/>
    <col min="1542" max="1542" width="6.140625" style="566" customWidth="1"/>
    <col min="1543" max="1543" width="8.140625" style="566" customWidth="1"/>
    <col min="1544" max="1544" width="7.85546875" style="566" customWidth="1"/>
    <col min="1545" max="1792" width="11.42578125" style="566"/>
    <col min="1793" max="1793" width="2.42578125" style="566" customWidth="1"/>
    <col min="1794" max="1794" width="11.42578125" style="566"/>
    <col min="1795" max="1795" width="18.85546875" style="566" customWidth="1"/>
    <col min="1796" max="1796" width="11.140625" style="566" customWidth="1"/>
    <col min="1797" max="1797" width="17.5703125" style="566" customWidth="1"/>
    <col min="1798" max="1798" width="6.140625" style="566" customWidth="1"/>
    <col min="1799" max="1799" width="8.140625" style="566" customWidth="1"/>
    <col min="1800" max="1800" width="7.85546875" style="566" customWidth="1"/>
    <col min="1801" max="2048" width="11.42578125" style="566"/>
    <col min="2049" max="2049" width="2.42578125" style="566" customWidth="1"/>
    <col min="2050" max="2050" width="11.42578125" style="566"/>
    <col min="2051" max="2051" width="18.85546875" style="566" customWidth="1"/>
    <col min="2052" max="2052" width="11.140625" style="566" customWidth="1"/>
    <col min="2053" max="2053" width="17.5703125" style="566" customWidth="1"/>
    <col min="2054" max="2054" width="6.140625" style="566" customWidth="1"/>
    <col min="2055" max="2055" width="8.140625" style="566" customWidth="1"/>
    <col min="2056" max="2056" width="7.85546875" style="566" customWidth="1"/>
    <col min="2057" max="2304" width="11.42578125" style="566"/>
    <col min="2305" max="2305" width="2.42578125" style="566" customWidth="1"/>
    <col min="2306" max="2306" width="11.42578125" style="566"/>
    <col min="2307" max="2307" width="18.85546875" style="566" customWidth="1"/>
    <col min="2308" max="2308" width="11.140625" style="566" customWidth="1"/>
    <col min="2309" max="2309" width="17.5703125" style="566" customWidth="1"/>
    <col min="2310" max="2310" width="6.140625" style="566" customWidth="1"/>
    <col min="2311" max="2311" width="8.140625" style="566" customWidth="1"/>
    <col min="2312" max="2312" width="7.85546875" style="566" customWidth="1"/>
    <col min="2313" max="2560" width="11.42578125" style="566"/>
    <col min="2561" max="2561" width="2.42578125" style="566" customWidth="1"/>
    <col min="2562" max="2562" width="11.42578125" style="566"/>
    <col min="2563" max="2563" width="18.85546875" style="566" customWidth="1"/>
    <col min="2564" max="2564" width="11.140625" style="566" customWidth="1"/>
    <col min="2565" max="2565" width="17.5703125" style="566" customWidth="1"/>
    <col min="2566" max="2566" width="6.140625" style="566" customWidth="1"/>
    <col min="2567" max="2567" width="8.140625" style="566" customWidth="1"/>
    <col min="2568" max="2568" width="7.85546875" style="566" customWidth="1"/>
    <col min="2569" max="2816" width="11.42578125" style="566"/>
    <col min="2817" max="2817" width="2.42578125" style="566" customWidth="1"/>
    <col min="2818" max="2818" width="11.42578125" style="566"/>
    <col min="2819" max="2819" width="18.85546875" style="566" customWidth="1"/>
    <col min="2820" max="2820" width="11.140625" style="566" customWidth="1"/>
    <col min="2821" max="2821" width="17.5703125" style="566" customWidth="1"/>
    <col min="2822" max="2822" width="6.140625" style="566" customWidth="1"/>
    <col min="2823" max="2823" width="8.140625" style="566" customWidth="1"/>
    <col min="2824" max="2824" width="7.85546875" style="566" customWidth="1"/>
    <col min="2825" max="3072" width="11.42578125" style="566"/>
    <col min="3073" max="3073" width="2.42578125" style="566" customWidth="1"/>
    <col min="3074" max="3074" width="11.42578125" style="566"/>
    <col min="3075" max="3075" width="18.85546875" style="566" customWidth="1"/>
    <col min="3076" max="3076" width="11.140625" style="566" customWidth="1"/>
    <col min="3077" max="3077" width="17.5703125" style="566" customWidth="1"/>
    <col min="3078" max="3078" width="6.140625" style="566" customWidth="1"/>
    <col min="3079" max="3079" width="8.140625" style="566" customWidth="1"/>
    <col min="3080" max="3080" width="7.85546875" style="566" customWidth="1"/>
    <col min="3081" max="3328" width="11.42578125" style="566"/>
    <col min="3329" max="3329" width="2.42578125" style="566" customWidth="1"/>
    <col min="3330" max="3330" width="11.42578125" style="566"/>
    <col min="3331" max="3331" width="18.85546875" style="566" customWidth="1"/>
    <col min="3332" max="3332" width="11.140625" style="566" customWidth="1"/>
    <col min="3333" max="3333" width="17.5703125" style="566" customWidth="1"/>
    <col min="3334" max="3334" width="6.140625" style="566" customWidth="1"/>
    <col min="3335" max="3335" width="8.140625" style="566" customWidth="1"/>
    <col min="3336" max="3336" width="7.85546875" style="566" customWidth="1"/>
    <col min="3337" max="3584" width="11.42578125" style="566"/>
    <col min="3585" max="3585" width="2.42578125" style="566" customWidth="1"/>
    <col min="3586" max="3586" width="11.42578125" style="566"/>
    <col min="3587" max="3587" width="18.85546875" style="566" customWidth="1"/>
    <col min="3588" max="3588" width="11.140625" style="566" customWidth="1"/>
    <col min="3589" max="3589" width="17.5703125" style="566" customWidth="1"/>
    <col min="3590" max="3590" width="6.140625" style="566" customWidth="1"/>
    <col min="3591" max="3591" width="8.140625" style="566" customWidth="1"/>
    <col min="3592" max="3592" width="7.85546875" style="566" customWidth="1"/>
    <col min="3593" max="3840" width="11.42578125" style="566"/>
    <col min="3841" max="3841" width="2.42578125" style="566" customWidth="1"/>
    <col min="3842" max="3842" width="11.42578125" style="566"/>
    <col min="3843" max="3843" width="18.85546875" style="566" customWidth="1"/>
    <col min="3844" max="3844" width="11.140625" style="566" customWidth="1"/>
    <col min="3845" max="3845" width="17.5703125" style="566" customWidth="1"/>
    <col min="3846" max="3846" width="6.140625" style="566" customWidth="1"/>
    <col min="3847" max="3847" width="8.140625" style="566" customWidth="1"/>
    <col min="3848" max="3848" width="7.85546875" style="566" customWidth="1"/>
    <col min="3849" max="4096" width="11.42578125" style="566"/>
    <col min="4097" max="4097" width="2.42578125" style="566" customWidth="1"/>
    <col min="4098" max="4098" width="11.42578125" style="566"/>
    <col min="4099" max="4099" width="18.85546875" style="566" customWidth="1"/>
    <col min="4100" max="4100" width="11.140625" style="566" customWidth="1"/>
    <col min="4101" max="4101" width="17.5703125" style="566" customWidth="1"/>
    <col min="4102" max="4102" width="6.140625" style="566" customWidth="1"/>
    <col min="4103" max="4103" width="8.140625" style="566" customWidth="1"/>
    <col min="4104" max="4104" width="7.85546875" style="566" customWidth="1"/>
    <col min="4105" max="4352" width="11.42578125" style="566"/>
    <col min="4353" max="4353" width="2.42578125" style="566" customWidth="1"/>
    <col min="4354" max="4354" width="11.42578125" style="566"/>
    <col min="4355" max="4355" width="18.85546875" style="566" customWidth="1"/>
    <col min="4356" max="4356" width="11.140625" style="566" customWidth="1"/>
    <col min="4357" max="4357" width="17.5703125" style="566" customWidth="1"/>
    <col min="4358" max="4358" width="6.140625" style="566" customWidth="1"/>
    <col min="4359" max="4359" width="8.140625" style="566" customWidth="1"/>
    <col min="4360" max="4360" width="7.85546875" style="566" customWidth="1"/>
    <col min="4361" max="4608" width="11.42578125" style="566"/>
    <col min="4609" max="4609" width="2.42578125" style="566" customWidth="1"/>
    <col min="4610" max="4610" width="11.42578125" style="566"/>
    <col min="4611" max="4611" width="18.85546875" style="566" customWidth="1"/>
    <col min="4612" max="4612" width="11.140625" style="566" customWidth="1"/>
    <col min="4613" max="4613" width="17.5703125" style="566" customWidth="1"/>
    <col min="4614" max="4614" width="6.140625" style="566" customWidth="1"/>
    <col min="4615" max="4615" width="8.140625" style="566" customWidth="1"/>
    <col min="4616" max="4616" width="7.85546875" style="566" customWidth="1"/>
    <col min="4617" max="4864" width="11.42578125" style="566"/>
    <col min="4865" max="4865" width="2.42578125" style="566" customWidth="1"/>
    <col min="4866" max="4866" width="11.42578125" style="566"/>
    <col min="4867" max="4867" width="18.85546875" style="566" customWidth="1"/>
    <col min="4868" max="4868" width="11.140625" style="566" customWidth="1"/>
    <col min="4869" max="4869" width="17.5703125" style="566" customWidth="1"/>
    <col min="4870" max="4870" width="6.140625" style="566" customWidth="1"/>
    <col min="4871" max="4871" width="8.140625" style="566" customWidth="1"/>
    <col min="4872" max="4872" width="7.85546875" style="566" customWidth="1"/>
    <col min="4873" max="5120" width="11.42578125" style="566"/>
    <col min="5121" max="5121" width="2.42578125" style="566" customWidth="1"/>
    <col min="5122" max="5122" width="11.42578125" style="566"/>
    <col min="5123" max="5123" width="18.85546875" style="566" customWidth="1"/>
    <col min="5124" max="5124" width="11.140625" style="566" customWidth="1"/>
    <col min="5125" max="5125" width="17.5703125" style="566" customWidth="1"/>
    <col min="5126" max="5126" width="6.140625" style="566" customWidth="1"/>
    <col min="5127" max="5127" width="8.140625" style="566" customWidth="1"/>
    <col min="5128" max="5128" width="7.85546875" style="566" customWidth="1"/>
    <col min="5129" max="5376" width="11.42578125" style="566"/>
    <col min="5377" max="5377" width="2.42578125" style="566" customWidth="1"/>
    <col min="5378" max="5378" width="11.42578125" style="566"/>
    <col min="5379" max="5379" width="18.85546875" style="566" customWidth="1"/>
    <col min="5380" max="5380" width="11.140625" style="566" customWidth="1"/>
    <col min="5381" max="5381" width="17.5703125" style="566" customWidth="1"/>
    <col min="5382" max="5382" width="6.140625" style="566" customWidth="1"/>
    <col min="5383" max="5383" width="8.140625" style="566" customWidth="1"/>
    <col min="5384" max="5384" width="7.85546875" style="566" customWidth="1"/>
    <col min="5385" max="5632" width="11.42578125" style="566"/>
    <col min="5633" max="5633" width="2.42578125" style="566" customWidth="1"/>
    <col min="5634" max="5634" width="11.42578125" style="566"/>
    <col min="5635" max="5635" width="18.85546875" style="566" customWidth="1"/>
    <col min="5636" max="5636" width="11.140625" style="566" customWidth="1"/>
    <col min="5637" max="5637" width="17.5703125" style="566" customWidth="1"/>
    <col min="5638" max="5638" width="6.140625" style="566" customWidth="1"/>
    <col min="5639" max="5639" width="8.140625" style="566" customWidth="1"/>
    <col min="5640" max="5640" width="7.85546875" style="566" customWidth="1"/>
    <col min="5641" max="5888" width="11.42578125" style="566"/>
    <col min="5889" max="5889" width="2.42578125" style="566" customWidth="1"/>
    <col min="5890" max="5890" width="11.42578125" style="566"/>
    <col min="5891" max="5891" width="18.85546875" style="566" customWidth="1"/>
    <col min="5892" max="5892" width="11.140625" style="566" customWidth="1"/>
    <col min="5893" max="5893" width="17.5703125" style="566" customWidth="1"/>
    <col min="5894" max="5894" width="6.140625" style="566" customWidth="1"/>
    <col min="5895" max="5895" width="8.140625" style="566" customWidth="1"/>
    <col min="5896" max="5896" width="7.85546875" style="566" customWidth="1"/>
    <col min="5897" max="6144" width="11.42578125" style="566"/>
    <col min="6145" max="6145" width="2.42578125" style="566" customWidth="1"/>
    <col min="6146" max="6146" width="11.42578125" style="566"/>
    <col min="6147" max="6147" width="18.85546875" style="566" customWidth="1"/>
    <col min="6148" max="6148" width="11.140625" style="566" customWidth="1"/>
    <col min="6149" max="6149" width="17.5703125" style="566" customWidth="1"/>
    <col min="6150" max="6150" width="6.140625" style="566" customWidth="1"/>
    <col min="6151" max="6151" width="8.140625" style="566" customWidth="1"/>
    <col min="6152" max="6152" width="7.85546875" style="566" customWidth="1"/>
    <col min="6153" max="6400" width="11.42578125" style="566"/>
    <col min="6401" max="6401" width="2.42578125" style="566" customWidth="1"/>
    <col min="6402" max="6402" width="11.42578125" style="566"/>
    <col min="6403" max="6403" width="18.85546875" style="566" customWidth="1"/>
    <col min="6404" max="6404" width="11.140625" style="566" customWidth="1"/>
    <col min="6405" max="6405" width="17.5703125" style="566" customWidth="1"/>
    <col min="6406" max="6406" width="6.140625" style="566" customWidth="1"/>
    <col min="6407" max="6407" width="8.140625" style="566" customWidth="1"/>
    <col min="6408" max="6408" width="7.85546875" style="566" customWidth="1"/>
    <col min="6409" max="6656" width="11.42578125" style="566"/>
    <col min="6657" max="6657" width="2.42578125" style="566" customWidth="1"/>
    <col min="6658" max="6658" width="11.42578125" style="566"/>
    <col min="6659" max="6659" width="18.85546875" style="566" customWidth="1"/>
    <col min="6660" max="6660" width="11.140625" style="566" customWidth="1"/>
    <col min="6661" max="6661" width="17.5703125" style="566" customWidth="1"/>
    <col min="6662" max="6662" width="6.140625" style="566" customWidth="1"/>
    <col min="6663" max="6663" width="8.140625" style="566" customWidth="1"/>
    <col min="6664" max="6664" width="7.85546875" style="566" customWidth="1"/>
    <col min="6665" max="6912" width="11.42578125" style="566"/>
    <col min="6913" max="6913" width="2.42578125" style="566" customWidth="1"/>
    <col min="6914" max="6914" width="11.42578125" style="566"/>
    <col min="6915" max="6915" width="18.85546875" style="566" customWidth="1"/>
    <col min="6916" max="6916" width="11.140625" style="566" customWidth="1"/>
    <col min="6917" max="6917" width="17.5703125" style="566" customWidth="1"/>
    <col min="6918" max="6918" width="6.140625" style="566" customWidth="1"/>
    <col min="6919" max="6919" width="8.140625" style="566" customWidth="1"/>
    <col min="6920" max="6920" width="7.85546875" style="566" customWidth="1"/>
    <col min="6921" max="7168" width="11.42578125" style="566"/>
    <col min="7169" max="7169" width="2.42578125" style="566" customWidth="1"/>
    <col min="7170" max="7170" width="11.42578125" style="566"/>
    <col min="7171" max="7171" width="18.85546875" style="566" customWidth="1"/>
    <col min="7172" max="7172" width="11.140625" style="566" customWidth="1"/>
    <col min="7173" max="7173" width="17.5703125" style="566" customWidth="1"/>
    <col min="7174" max="7174" width="6.140625" style="566" customWidth="1"/>
    <col min="7175" max="7175" width="8.140625" style="566" customWidth="1"/>
    <col min="7176" max="7176" width="7.85546875" style="566" customWidth="1"/>
    <col min="7177" max="7424" width="11.42578125" style="566"/>
    <col min="7425" max="7425" width="2.42578125" style="566" customWidth="1"/>
    <col min="7426" max="7426" width="11.42578125" style="566"/>
    <col min="7427" max="7427" width="18.85546875" style="566" customWidth="1"/>
    <col min="7428" max="7428" width="11.140625" style="566" customWidth="1"/>
    <col min="7429" max="7429" width="17.5703125" style="566" customWidth="1"/>
    <col min="7430" max="7430" width="6.140625" style="566" customWidth="1"/>
    <col min="7431" max="7431" width="8.140625" style="566" customWidth="1"/>
    <col min="7432" max="7432" width="7.85546875" style="566" customWidth="1"/>
    <col min="7433" max="7680" width="11.42578125" style="566"/>
    <col min="7681" max="7681" width="2.42578125" style="566" customWidth="1"/>
    <col min="7682" max="7682" width="11.42578125" style="566"/>
    <col min="7683" max="7683" width="18.85546875" style="566" customWidth="1"/>
    <col min="7684" max="7684" width="11.140625" style="566" customWidth="1"/>
    <col min="7685" max="7685" width="17.5703125" style="566" customWidth="1"/>
    <col min="7686" max="7686" width="6.140625" style="566" customWidth="1"/>
    <col min="7687" max="7687" width="8.140625" style="566" customWidth="1"/>
    <col min="7688" max="7688" width="7.85546875" style="566" customWidth="1"/>
    <col min="7689" max="7936" width="11.42578125" style="566"/>
    <col min="7937" max="7937" width="2.42578125" style="566" customWidth="1"/>
    <col min="7938" max="7938" width="11.42578125" style="566"/>
    <col min="7939" max="7939" width="18.85546875" style="566" customWidth="1"/>
    <col min="7940" max="7940" width="11.140625" style="566" customWidth="1"/>
    <col min="7941" max="7941" width="17.5703125" style="566" customWidth="1"/>
    <col min="7942" max="7942" width="6.140625" style="566" customWidth="1"/>
    <col min="7943" max="7943" width="8.140625" style="566" customWidth="1"/>
    <col min="7944" max="7944" width="7.85546875" style="566" customWidth="1"/>
    <col min="7945" max="8192" width="11.42578125" style="566"/>
    <col min="8193" max="8193" width="2.42578125" style="566" customWidth="1"/>
    <col min="8194" max="8194" width="11.42578125" style="566"/>
    <col min="8195" max="8195" width="18.85546875" style="566" customWidth="1"/>
    <col min="8196" max="8196" width="11.140625" style="566" customWidth="1"/>
    <col min="8197" max="8197" width="17.5703125" style="566" customWidth="1"/>
    <col min="8198" max="8198" width="6.140625" style="566" customWidth="1"/>
    <col min="8199" max="8199" width="8.140625" style="566" customWidth="1"/>
    <col min="8200" max="8200" width="7.85546875" style="566" customWidth="1"/>
    <col min="8201" max="8448" width="11.42578125" style="566"/>
    <col min="8449" max="8449" width="2.42578125" style="566" customWidth="1"/>
    <col min="8450" max="8450" width="11.42578125" style="566"/>
    <col min="8451" max="8451" width="18.85546875" style="566" customWidth="1"/>
    <col min="8452" max="8452" width="11.140625" style="566" customWidth="1"/>
    <col min="8453" max="8453" width="17.5703125" style="566" customWidth="1"/>
    <col min="8454" max="8454" width="6.140625" style="566" customWidth="1"/>
    <col min="8455" max="8455" width="8.140625" style="566" customWidth="1"/>
    <col min="8456" max="8456" width="7.85546875" style="566" customWidth="1"/>
    <col min="8457" max="8704" width="11.42578125" style="566"/>
    <col min="8705" max="8705" width="2.42578125" style="566" customWidth="1"/>
    <col min="8706" max="8706" width="11.42578125" style="566"/>
    <col min="8707" max="8707" width="18.85546875" style="566" customWidth="1"/>
    <col min="8708" max="8708" width="11.140625" style="566" customWidth="1"/>
    <col min="8709" max="8709" width="17.5703125" style="566" customWidth="1"/>
    <col min="8710" max="8710" width="6.140625" style="566" customWidth="1"/>
    <col min="8711" max="8711" width="8.140625" style="566" customWidth="1"/>
    <col min="8712" max="8712" width="7.85546875" style="566" customWidth="1"/>
    <col min="8713" max="8960" width="11.42578125" style="566"/>
    <col min="8961" max="8961" width="2.42578125" style="566" customWidth="1"/>
    <col min="8962" max="8962" width="11.42578125" style="566"/>
    <col min="8963" max="8963" width="18.85546875" style="566" customWidth="1"/>
    <col min="8964" max="8964" width="11.140625" style="566" customWidth="1"/>
    <col min="8965" max="8965" width="17.5703125" style="566" customWidth="1"/>
    <col min="8966" max="8966" width="6.140625" style="566" customWidth="1"/>
    <col min="8967" max="8967" width="8.140625" style="566" customWidth="1"/>
    <col min="8968" max="8968" width="7.85546875" style="566" customWidth="1"/>
    <col min="8969" max="9216" width="11.42578125" style="566"/>
    <col min="9217" max="9217" width="2.42578125" style="566" customWidth="1"/>
    <col min="9218" max="9218" width="11.42578125" style="566"/>
    <col min="9219" max="9219" width="18.85546875" style="566" customWidth="1"/>
    <col min="9220" max="9220" width="11.140625" style="566" customWidth="1"/>
    <col min="9221" max="9221" width="17.5703125" style="566" customWidth="1"/>
    <col min="9222" max="9222" width="6.140625" style="566" customWidth="1"/>
    <col min="9223" max="9223" width="8.140625" style="566" customWidth="1"/>
    <col min="9224" max="9224" width="7.85546875" style="566" customWidth="1"/>
    <col min="9225" max="9472" width="11.42578125" style="566"/>
    <col min="9473" max="9473" width="2.42578125" style="566" customWidth="1"/>
    <col min="9474" max="9474" width="11.42578125" style="566"/>
    <col min="9475" max="9475" width="18.85546875" style="566" customWidth="1"/>
    <col min="9476" max="9476" width="11.140625" style="566" customWidth="1"/>
    <col min="9477" max="9477" width="17.5703125" style="566" customWidth="1"/>
    <col min="9478" max="9478" width="6.140625" style="566" customWidth="1"/>
    <col min="9479" max="9479" width="8.140625" style="566" customWidth="1"/>
    <col min="9480" max="9480" width="7.85546875" style="566" customWidth="1"/>
    <col min="9481" max="9728" width="11.42578125" style="566"/>
    <col min="9729" max="9729" width="2.42578125" style="566" customWidth="1"/>
    <col min="9730" max="9730" width="11.42578125" style="566"/>
    <col min="9731" max="9731" width="18.85546875" style="566" customWidth="1"/>
    <col min="9732" max="9732" width="11.140625" style="566" customWidth="1"/>
    <col min="9733" max="9733" width="17.5703125" style="566" customWidth="1"/>
    <col min="9734" max="9734" width="6.140625" style="566" customWidth="1"/>
    <col min="9735" max="9735" width="8.140625" style="566" customWidth="1"/>
    <col min="9736" max="9736" width="7.85546875" style="566" customWidth="1"/>
    <col min="9737" max="9984" width="11.42578125" style="566"/>
    <col min="9985" max="9985" width="2.42578125" style="566" customWidth="1"/>
    <col min="9986" max="9986" width="11.42578125" style="566"/>
    <col min="9987" max="9987" width="18.85546875" style="566" customWidth="1"/>
    <col min="9988" max="9988" width="11.140625" style="566" customWidth="1"/>
    <col min="9989" max="9989" width="17.5703125" style="566" customWidth="1"/>
    <col min="9990" max="9990" width="6.140625" style="566" customWidth="1"/>
    <col min="9991" max="9991" width="8.140625" style="566" customWidth="1"/>
    <col min="9992" max="9992" width="7.85546875" style="566" customWidth="1"/>
    <col min="9993" max="10240" width="11.42578125" style="566"/>
    <col min="10241" max="10241" width="2.42578125" style="566" customWidth="1"/>
    <col min="10242" max="10242" width="11.42578125" style="566"/>
    <col min="10243" max="10243" width="18.85546875" style="566" customWidth="1"/>
    <col min="10244" max="10244" width="11.140625" style="566" customWidth="1"/>
    <col min="10245" max="10245" width="17.5703125" style="566" customWidth="1"/>
    <col min="10246" max="10246" width="6.140625" style="566" customWidth="1"/>
    <col min="10247" max="10247" width="8.140625" style="566" customWidth="1"/>
    <col min="10248" max="10248" width="7.85546875" style="566" customWidth="1"/>
    <col min="10249" max="10496" width="11.42578125" style="566"/>
    <col min="10497" max="10497" width="2.42578125" style="566" customWidth="1"/>
    <col min="10498" max="10498" width="11.42578125" style="566"/>
    <col min="10499" max="10499" width="18.85546875" style="566" customWidth="1"/>
    <col min="10500" max="10500" width="11.140625" style="566" customWidth="1"/>
    <col min="10501" max="10501" width="17.5703125" style="566" customWidth="1"/>
    <col min="10502" max="10502" width="6.140625" style="566" customWidth="1"/>
    <col min="10503" max="10503" width="8.140625" style="566" customWidth="1"/>
    <col min="10504" max="10504" width="7.85546875" style="566" customWidth="1"/>
    <col min="10505" max="10752" width="11.42578125" style="566"/>
    <col min="10753" max="10753" width="2.42578125" style="566" customWidth="1"/>
    <col min="10754" max="10754" width="11.42578125" style="566"/>
    <col min="10755" max="10755" width="18.85546875" style="566" customWidth="1"/>
    <col min="10756" max="10756" width="11.140625" style="566" customWidth="1"/>
    <col min="10757" max="10757" width="17.5703125" style="566" customWidth="1"/>
    <col min="10758" max="10758" width="6.140625" style="566" customWidth="1"/>
    <col min="10759" max="10759" width="8.140625" style="566" customWidth="1"/>
    <col min="10760" max="10760" width="7.85546875" style="566" customWidth="1"/>
    <col min="10761" max="11008" width="11.42578125" style="566"/>
    <col min="11009" max="11009" width="2.42578125" style="566" customWidth="1"/>
    <col min="11010" max="11010" width="11.42578125" style="566"/>
    <col min="11011" max="11011" width="18.85546875" style="566" customWidth="1"/>
    <col min="11012" max="11012" width="11.140625" style="566" customWidth="1"/>
    <col min="11013" max="11013" width="17.5703125" style="566" customWidth="1"/>
    <col min="11014" max="11014" width="6.140625" style="566" customWidth="1"/>
    <col min="11015" max="11015" width="8.140625" style="566" customWidth="1"/>
    <col min="11016" max="11016" width="7.85546875" style="566" customWidth="1"/>
    <col min="11017" max="11264" width="11.42578125" style="566"/>
    <col min="11265" max="11265" width="2.42578125" style="566" customWidth="1"/>
    <col min="11266" max="11266" width="11.42578125" style="566"/>
    <col min="11267" max="11267" width="18.85546875" style="566" customWidth="1"/>
    <col min="11268" max="11268" width="11.140625" style="566" customWidth="1"/>
    <col min="11269" max="11269" width="17.5703125" style="566" customWidth="1"/>
    <col min="11270" max="11270" width="6.140625" style="566" customWidth="1"/>
    <col min="11271" max="11271" width="8.140625" style="566" customWidth="1"/>
    <col min="11272" max="11272" width="7.85546875" style="566" customWidth="1"/>
    <col min="11273" max="11520" width="11.42578125" style="566"/>
    <col min="11521" max="11521" width="2.42578125" style="566" customWidth="1"/>
    <col min="11522" max="11522" width="11.42578125" style="566"/>
    <col min="11523" max="11523" width="18.85546875" style="566" customWidth="1"/>
    <col min="11524" max="11524" width="11.140625" style="566" customWidth="1"/>
    <col min="11525" max="11525" width="17.5703125" style="566" customWidth="1"/>
    <col min="11526" max="11526" width="6.140625" style="566" customWidth="1"/>
    <col min="11527" max="11527" width="8.140625" style="566" customWidth="1"/>
    <col min="11528" max="11528" width="7.85546875" style="566" customWidth="1"/>
    <col min="11529" max="11776" width="11.42578125" style="566"/>
    <col min="11777" max="11777" width="2.42578125" style="566" customWidth="1"/>
    <col min="11778" max="11778" width="11.42578125" style="566"/>
    <col min="11779" max="11779" width="18.85546875" style="566" customWidth="1"/>
    <col min="11780" max="11780" width="11.140625" style="566" customWidth="1"/>
    <col min="11781" max="11781" width="17.5703125" style="566" customWidth="1"/>
    <col min="11782" max="11782" width="6.140625" style="566" customWidth="1"/>
    <col min="11783" max="11783" width="8.140625" style="566" customWidth="1"/>
    <col min="11784" max="11784" width="7.85546875" style="566" customWidth="1"/>
    <col min="11785" max="12032" width="11.42578125" style="566"/>
    <col min="12033" max="12033" width="2.42578125" style="566" customWidth="1"/>
    <col min="12034" max="12034" width="11.42578125" style="566"/>
    <col min="12035" max="12035" width="18.85546875" style="566" customWidth="1"/>
    <col min="12036" max="12036" width="11.140625" style="566" customWidth="1"/>
    <col min="12037" max="12037" width="17.5703125" style="566" customWidth="1"/>
    <col min="12038" max="12038" width="6.140625" style="566" customWidth="1"/>
    <col min="12039" max="12039" width="8.140625" style="566" customWidth="1"/>
    <col min="12040" max="12040" width="7.85546875" style="566" customWidth="1"/>
    <col min="12041" max="12288" width="11.42578125" style="566"/>
    <col min="12289" max="12289" width="2.42578125" style="566" customWidth="1"/>
    <col min="12290" max="12290" width="11.42578125" style="566"/>
    <col min="12291" max="12291" width="18.85546875" style="566" customWidth="1"/>
    <col min="12292" max="12292" width="11.140625" style="566" customWidth="1"/>
    <col min="12293" max="12293" width="17.5703125" style="566" customWidth="1"/>
    <col min="12294" max="12294" width="6.140625" style="566" customWidth="1"/>
    <col min="12295" max="12295" width="8.140625" style="566" customWidth="1"/>
    <col min="12296" max="12296" width="7.85546875" style="566" customWidth="1"/>
    <col min="12297" max="12544" width="11.42578125" style="566"/>
    <col min="12545" max="12545" width="2.42578125" style="566" customWidth="1"/>
    <col min="12546" max="12546" width="11.42578125" style="566"/>
    <col min="12547" max="12547" width="18.85546875" style="566" customWidth="1"/>
    <col min="12548" max="12548" width="11.140625" style="566" customWidth="1"/>
    <col min="12549" max="12549" width="17.5703125" style="566" customWidth="1"/>
    <col min="12550" max="12550" width="6.140625" style="566" customWidth="1"/>
    <col min="12551" max="12551" width="8.140625" style="566" customWidth="1"/>
    <col min="12552" max="12552" width="7.85546875" style="566" customWidth="1"/>
    <col min="12553" max="12800" width="11.42578125" style="566"/>
    <col min="12801" max="12801" width="2.42578125" style="566" customWidth="1"/>
    <col min="12802" max="12802" width="11.42578125" style="566"/>
    <col min="12803" max="12803" width="18.85546875" style="566" customWidth="1"/>
    <col min="12804" max="12804" width="11.140625" style="566" customWidth="1"/>
    <col min="12805" max="12805" width="17.5703125" style="566" customWidth="1"/>
    <col min="12806" max="12806" width="6.140625" style="566" customWidth="1"/>
    <col min="12807" max="12807" width="8.140625" style="566" customWidth="1"/>
    <col min="12808" max="12808" width="7.85546875" style="566" customWidth="1"/>
    <col min="12809" max="13056" width="11.42578125" style="566"/>
    <col min="13057" max="13057" width="2.42578125" style="566" customWidth="1"/>
    <col min="13058" max="13058" width="11.42578125" style="566"/>
    <col min="13059" max="13059" width="18.85546875" style="566" customWidth="1"/>
    <col min="13060" max="13060" width="11.140625" style="566" customWidth="1"/>
    <col min="13061" max="13061" width="17.5703125" style="566" customWidth="1"/>
    <col min="13062" max="13062" width="6.140625" style="566" customWidth="1"/>
    <col min="13063" max="13063" width="8.140625" style="566" customWidth="1"/>
    <col min="13064" max="13064" width="7.85546875" style="566" customWidth="1"/>
    <col min="13065" max="13312" width="11.42578125" style="566"/>
    <col min="13313" max="13313" width="2.42578125" style="566" customWidth="1"/>
    <col min="13314" max="13314" width="11.42578125" style="566"/>
    <col min="13315" max="13315" width="18.85546875" style="566" customWidth="1"/>
    <col min="13316" max="13316" width="11.140625" style="566" customWidth="1"/>
    <col min="13317" max="13317" width="17.5703125" style="566" customWidth="1"/>
    <col min="13318" max="13318" width="6.140625" style="566" customWidth="1"/>
    <col min="13319" max="13319" width="8.140625" style="566" customWidth="1"/>
    <col min="13320" max="13320" width="7.85546875" style="566" customWidth="1"/>
    <col min="13321" max="13568" width="11.42578125" style="566"/>
    <col min="13569" max="13569" width="2.42578125" style="566" customWidth="1"/>
    <col min="13570" max="13570" width="11.42578125" style="566"/>
    <col min="13571" max="13571" width="18.85546875" style="566" customWidth="1"/>
    <col min="13572" max="13572" width="11.140625" style="566" customWidth="1"/>
    <col min="13573" max="13573" width="17.5703125" style="566" customWidth="1"/>
    <col min="13574" max="13574" width="6.140625" style="566" customWidth="1"/>
    <col min="13575" max="13575" width="8.140625" style="566" customWidth="1"/>
    <col min="13576" max="13576" width="7.85546875" style="566" customWidth="1"/>
    <col min="13577" max="13824" width="11.42578125" style="566"/>
    <col min="13825" max="13825" width="2.42578125" style="566" customWidth="1"/>
    <col min="13826" max="13826" width="11.42578125" style="566"/>
    <col min="13827" max="13827" width="18.85546875" style="566" customWidth="1"/>
    <col min="13828" max="13828" width="11.140625" style="566" customWidth="1"/>
    <col min="13829" max="13829" width="17.5703125" style="566" customWidth="1"/>
    <col min="13830" max="13830" width="6.140625" style="566" customWidth="1"/>
    <col min="13831" max="13831" width="8.140625" style="566" customWidth="1"/>
    <col min="13832" max="13832" width="7.85546875" style="566" customWidth="1"/>
    <col min="13833" max="14080" width="11.42578125" style="566"/>
    <col min="14081" max="14081" width="2.42578125" style="566" customWidth="1"/>
    <col min="14082" max="14082" width="11.42578125" style="566"/>
    <col min="14083" max="14083" width="18.85546875" style="566" customWidth="1"/>
    <col min="14084" max="14084" width="11.140625" style="566" customWidth="1"/>
    <col min="14085" max="14085" width="17.5703125" style="566" customWidth="1"/>
    <col min="14086" max="14086" width="6.140625" style="566" customWidth="1"/>
    <col min="14087" max="14087" width="8.140625" style="566" customWidth="1"/>
    <col min="14088" max="14088" width="7.85546875" style="566" customWidth="1"/>
    <col min="14089" max="14336" width="11.42578125" style="566"/>
    <col min="14337" max="14337" width="2.42578125" style="566" customWidth="1"/>
    <col min="14338" max="14338" width="11.42578125" style="566"/>
    <col min="14339" max="14339" width="18.85546875" style="566" customWidth="1"/>
    <col min="14340" max="14340" width="11.140625" style="566" customWidth="1"/>
    <col min="14341" max="14341" width="17.5703125" style="566" customWidth="1"/>
    <col min="14342" max="14342" width="6.140625" style="566" customWidth="1"/>
    <col min="14343" max="14343" width="8.140625" style="566" customWidth="1"/>
    <col min="14344" max="14344" width="7.85546875" style="566" customWidth="1"/>
    <col min="14345" max="14592" width="11.42578125" style="566"/>
    <col min="14593" max="14593" width="2.42578125" style="566" customWidth="1"/>
    <col min="14594" max="14594" width="11.42578125" style="566"/>
    <col min="14595" max="14595" width="18.85546875" style="566" customWidth="1"/>
    <col min="14596" max="14596" width="11.140625" style="566" customWidth="1"/>
    <col min="14597" max="14597" width="17.5703125" style="566" customWidth="1"/>
    <col min="14598" max="14598" width="6.140625" style="566" customWidth="1"/>
    <col min="14599" max="14599" width="8.140625" style="566" customWidth="1"/>
    <col min="14600" max="14600" width="7.85546875" style="566" customWidth="1"/>
    <col min="14601" max="14848" width="11.42578125" style="566"/>
    <col min="14849" max="14849" width="2.42578125" style="566" customWidth="1"/>
    <col min="14850" max="14850" width="11.42578125" style="566"/>
    <col min="14851" max="14851" width="18.85546875" style="566" customWidth="1"/>
    <col min="14852" max="14852" width="11.140625" style="566" customWidth="1"/>
    <col min="14853" max="14853" width="17.5703125" style="566" customWidth="1"/>
    <col min="14854" max="14854" width="6.140625" style="566" customWidth="1"/>
    <col min="14855" max="14855" width="8.140625" style="566" customWidth="1"/>
    <col min="14856" max="14856" width="7.85546875" style="566" customWidth="1"/>
    <col min="14857" max="15104" width="11.42578125" style="566"/>
    <col min="15105" max="15105" width="2.42578125" style="566" customWidth="1"/>
    <col min="15106" max="15106" width="11.42578125" style="566"/>
    <col min="15107" max="15107" width="18.85546875" style="566" customWidth="1"/>
    <col min="15108" max="15108" width="11.140625" style="566" customWidth="1"/>
    <col min="15109" max="15109" width="17.5703125" style="566" customWidth="1"/>
    <col min="15110" max="15110" width="6.140625" style="566" customWidth="1"/>
    <col min="15111" max="15111" width="8.140625" style="566" customWidth="1"/>
    <col min="15112" max="15112" width="7.85546875" style="566" customWidth="1"/>
    <col min="15113" max="15360" width="11.42578125" style="566"/>
    <col min="15361" max="15361" width="2.42578125" style="566" customWidth="1"/>
    <col min="15362" max="15362" width="11.42578125" style="566"/>
    <col min="15363" max="15363" width="18.85546875" style="566" customWidth="1"/>
    <col min="15364" max="15364" width="11.140625" style="566" customWidth="1"/>
    <col min="15365" max="15365" width="17.5703125" style="566" customWidth="1"/>
    <col min="15366" max="15366" width="6.140625" style="566" customWidth="1"/>
    <col min="15367" max="15367" width="8.140625" style="566" customWidth="1"/>
    <col min="15368" max="15368" width="7.85546875" style="566" customWidth="1"/>
    <col min="15369" max="15616" width="11.42578125" style="566"/>
    <col min="15617" max="15617" width="2.42578125" style="566" customWidth="1"/>
    <col min="15618" max="15618" width="11.42578125" style="566"/>
    <col min="15619" max="15619" width="18.85546875" style="566" customWidth="1"/>
    <col min="15620" max="15620" width="11.140625" style="566" customWidth="1"/>
    <col min="15621" max="15621" width="17.5703125" style="566" customWidth="1"/>
    <col min="15622" max="15622" width="6.140625" style="566" customWidth="1"/>
    <col min="15623" max="15623" width="8.140625" style="566" customWidth="1"/>
    <col min="15624" max="15624" width="7.85546875" style="566" customWidth="1"/>
    <col min="15625" max="15872" width="11.42578125" style="566"/>
    <col min="15873" max="15873" width="2.42578125" style="566" customWidth="1"/>
    <col min="15874" max="15874" width="11.42578125" style="566"/>
    <col min="15875" max="15875" width="18.85546875" style="566" customWidth="1"/>
    <col min="15876" max="15876" width="11.140625" style="566" customWidth="1"/>
    <col min="15877" max="15877" width="17.5703125" style="566" customWidth="1"/>
    <col min="15878" max="15878" width="6.140625" style="566" customWidth="1"/>
    <col min="15879" max="15879" width="8.140625" style="566" customWidth="1"/>
    <col min="15880" max="15880" width="7.85546875" style="566" customWidth="1"/>
    <col min="15881" max="16128" width="11.42578125" style="566"/>
    <col min="16129" max="16129" width="2.42578125" style="566" customWidth="1"/>
    <col min="16130" max="16130" width="11.42578125" style="566"/>
    <col min="16131" max="16131" width="18.85546875" style="566" customWidth="1"/>
    <col min="16132" max="16132" width="11.140625" style="566" customWidth="1"/>
    <col min="16133" max="16133" width="17.5703125" style="566" customWidth="1"/>
    <col min="16134" max="16134" width="6.140625" style="566" customWidth="1"/>
    <col min="16135" max="16135" width="8.140625" style="566" customWidth="1"/>
    <col min="16136" max="16136" width="7.85546875" style="566" customWidth="1"/>
    <col min="16137" max="16384" width="11.42578125" style="566"/>
  </cols>
  <sheetData>
    <row r="1" spans="1:8" ht="47.45" customHeight="1" x14ac:dyDescent="0.2">
      <c r="A1" s="564"/>
      <c r="B1" s="565"/>
      <c r="C1" s="565"/>
      <c r="D1" s="565"/>
      <c r="E1" s="565"/>
      <c r="F1" s="565"/>
      <c r="G1" s="565"/>
      <c r="H1" s="565"/>
    </row>
    <row r="2" spans="1:8" x14ac:dyDescent="0.2">
      <c r="A2" s="1746" t="s">
        <v>719</v>
      </c>
      <c r="B2" s="1746"/>
      <c r="C2" s="1746"/>
      <c r="D2" s="1746"/>
      <c r="E2" s="1746"/>
      <c r="F2" s="1746"/>
      <c r="G2" s="1746"/>
      <c r="H2" s="1746"/>
    </row>
    <row r="3" spans="1:8" x14ac:dyDescent="0.2">
      <c r="A3" s="1747" t="s">
        <v>720</v>
      </c>
      <c r="B3" s="1747"/>
      <c r="C3" s="1747"/>
      <c r="D3" s="1747"/>
      <c r="E3" s="1747"/>
      <c r="F3" s="1747"/>
      <c r="G3" s="1747"/>
      <c r="H3" s="1747"/>
    </row>
    <row r="4" spans="1:8" ht="7.5" customHeight="1" x14ac:dyDescent="0.2">
      <c r="A4" s="564"/>
      <c r="B4" s="565"/>
      <c r="C4" s="565"/>
      <c r="D4" s="565"/>
      <c r="E4" s="565"/>
      <c r="F4" s="565"/>
      <c r="G4" s="565"/>
      <c r="H4" s="565"/>
    </row>
    <row r="5" spans="1:8" x14ac:dyDescent="0.2">
      <c r="A5" s="564"/>
      <c r="B5" s="567" t="s">
        <v>721</v>
      </c>
      <c r="C5" s="565"/>
      <c r="D5" s="565"/>
      <c r="E5" s="565"/>
      <c r="F5" s="565"/>
      <c r="G5" s="565"/>
      <c r="H5" s="565"/>
    </row>
    <row r="6" spans="1:8" x14ac:dyDescent="0.2">
      <c r="A6" s="564"/>
      <c r="B6" s="567" t="s">
        <v>722</v>
      </c>
      <c r="C6" s="565"/>
      <c r="D6" s="565"/>
      <c r="E6" s="565"/>
      <c r="F6" s="565"/>
      <c r="G6" s="565"/>
      <c r="H6" s="565"/>
    </row>
    <row r="7" spans="1:8" x14ac:dyDescent="0.2">
      <c r="A7" s="564"/>
      <c r="B7" s="567"/>
      <c r="C7" s="565"/>
      <c r="D7" s="565"/>
      <c r="E7" s="565"/>
      <c r="F7" s="565"/>
      <c r="G7" s="565"/>
      <c r="H7" s="565"/>
    </row>
    <row r="8" spans="1:8" x14ac:dyDescent="0.2">
      <c r="A8" s="564"/>
      <c r="B8" s="565" t="s">
        <v>723</v>
      </c>
      <c r="C8" s="565"/>
      <c r="D8" s="565"/>
      <c r="E8" s="565"/>
      <c r="F8" s="565"/>
      <c r="G8" s="565"/>
      <c r="H8" s="565"/>
    </row>
    <row r="9" spans="1:8" x14ac:dyDescent="0.2">
      <c r="A9" s="564"/>
      <c r="B9" s="565" t="s">
        <v>724</v>
      </c>
      <c r="C9" s="565"/>
      <c r="D9" s="565"/>
      <c r="E9" s="565"/>
      <c r="F9" s="565"/>
      <c r="G9" s="565"/>
      <c r="H9" s="565"/>
    </row>
    <row r="10" spans="1:8" x14ac:dyDescent="0.2">
      <c r="A10" s="564"/>
      <c r="B10" s="565"/>
      <c r="C10" s="565"/>
      <c r="D10" s="565"/>
      <c r="E10" s="565"/>
      <c r="F10" s="565"/>
      <c r="G10" s="565"/>
      <c r="H10" s="565"/>
    </row>
    <row r="11" spans="1:8" ht="13.5" customHeight="1" x14ac:dyDescent="0.2">
      <c r="A11" s="564"/>
      <c r="B11" s="568" t="s">
        <v>725</v>
      </c>
      <c r="C11" s="564"/>
      <c r="D11" s="569"/>
      <c r="E11" s="565"/>
      <c r="F11" s="565"/>
      <c r="G11" s="565"/>
      <c r="H11" s="565"/>
    </row>
    <row r="12" spans="1:8" x14ac:dyDescent="0.2">
      <c r="A12" s="564"/>
      <c r="B12" s="565"/>
      <c r="C12" s="565"/>
      <c r="D12" s="565"/>
      <c r="E12" s="565"/>
      <c r="F12" s="565"/>
      <c r="G12" s="565"/>
      <c r="H12" s="565"/>
    </row>
    <row r="13" spans="1:8" x14ac:dyDescent="0.2">
      <c r="A13" s="564"/>
      <c r="B13" s="1748" t="s">
        <v>726</v>
      </c>
      <c r="C13" s="1748"/>
      <c r="D13" s="1748"/>
      <c r="E13" s="1748"/>
      <c r="F13" s="1748"/>
      <c r="G13" s="1748"/>
      <c r="H13" s="1748"/>
    </row>
    <row r="14" spans="1:8" ht="33" customHeight="1" x14ac:dyDescent="0.2">
      <c r="A14" s="564"/>
      <c r="B14" s="1748"/>
      <c r="C14" s="1748"/>
      <c r="D14" s="1748"/>
      <c r="E14" s="1748"/>
      <c r="F14" s="1748"/>
      <c r="G14" s="1748"/>
      <c r="H14" s="1748"/>
    </row>
    <row r="15" spans="1:8" x14ac:dyDescent="0.2">
      <c r="A15" s="564"/>
      <c r="B15" s="570"/>
      <c r="C15" s="570"/>
      <c r="D15" s="570"/>
      <c r="E15" s="570"/>
      <c r="F15" s="570"/>
      <c r="G15" s="570"/>
      <c r="H15" s="570"/>
    </row>
    <row r="16" spans="1:8" ht="13.15" customHeight="1" x14ac:dyDescent="0.2">
      <c r="A16" s="564"/>
      <c r="B16" s="1749" t="s">
        <v>727</v>
      </c>
      <c r="C16" s="1749"/>
      <c r="D16" s="1749"/>
      <c r="E16" s="1749"/>
      <c r="F16" s="1749"/>
      <c r="G16" s="1749"/>
      <c r="H16" s="1749"/>
    </row>
    <row r="17" spans="1:8" x14ac:dyDescent="0.2">
      <c r="A17" s="564"/>
      <c r="B17" s="1749"/>
      <c r="C17" s="1749"/>
      <c r="D17" s="1749"/>
      <c r="E17" s="1749"/>
      <c r="F17" s="1749"/>
      <c r="G17" s="1749"/>
      <c r="H17" s="1749"/>
    </row>
    <row r="18" spans="1:8" x14ac:dyDescent="0.2">
      <c r="A18" s="564"/>
      <c r="B18" s="571"/>
      <c r="C18" s="571"/>
      <c r="D18" s="571"/>
      <c r="E18" s="571"/>
      <c r="F18" s="571"/>
      <c r="G18" s="571"/>
      <c r="H18" s="571"/>
    </row>
    <row r="19" spans="1:8" x14ac:dyDescent="0.2">
      <c r="A19" s="564"/>
      <c r="B19" s="1750" t="s">
        <v>728</v>
      </c>
      <c r="C19" s="1750"/>
      <c r="D19" s="1750"/>
      <c r="E19" s="1750"/>
      <c r="F19" s="1750"/>
      <c r="G19" s="1750"/>
      <c r="H19" s="1750"/>
    </row>
    <row r="20" spans="1:8" ht="12.6" customHeight="1" x14ac:dyDescent="0.2">
      <c r="A20" s="564"/>
      <c r="B20" s="1750"/>
      <c r="C20" s="1750"/>
      <c r="D20" s="1750"/>
      <c r="E20" s="1750"/>
      <c r="F20" s="1750"/>
      <c r="G20" s="1750"/>
      <c r="H20" s="1750"/>
    </row>
    <row r="21" spans="1:8" ht="1.9" hidden="1" customHeight="1" x14ac:dyDescent="0.2">
      <c r="A21" s="564"/>
      <c r="B21" s="1750"/>
      <c r="C21" s="1750"/>
      <c r="D21" s="1750"/>
      <c r="E21" s="1750"/>
      <c r="F21" s="1750"/>
      <c r="G21" s="1750"/>
      <c r="H21" s="1750"/>
    </row>
    <row r="22" spans="1:8" ht="23.25" customHeight="1" x14ac:dyDescent="0.2">
      <c r="A22" s="564"/>
      <c r="B22" s="1750"/>
      <c r="C22" s="1750"/>
      <c r="D22" s="1750"/>
      <c r="E22" s="1750"/>
      <c r="F22" s="1750"/>
      <c r="G22" s="1750"/>
      <c r="H22" s="1750"/>
    </row>
    <row r="23" spans="1:8" x14ac:dyDescent="0.2">
      <c r="A23" s="564"/>
      <c r="B23" s="572"/>
      <c r="C23" s="572"/>
      <c r="D23" s="572"/>
      <c r="E23" s="572"/>
      <c r="F23" s="572"/>
      <c r="G23" s="572"/>
      <c r="H23" s="572"/>
    </row>
    <row r="24" spans="1:8" x14ac:dyDescent="0.2">
      <c r="A24" s="564"/>
      <c r="B24" s="572"/>
      <c r="C24" s="1744" t="s">
        <v>729</v>
      </c>
      <c r="D24" s="1745"/>
      <c r="E24" s="573" t="s">
        <v>730</v>
      </c>
      <c r="F24" s="1740" t="s">
        <v>731</v>
      </c>
      <c r="G24" s="1741"/>
      <c r="H24" s="572"/>
    </row>
    <row r="25" spans="1:8" x14ac:dyDescent="0.2">
      <c r="A25" s="564"/>
      <c r="B25" s="572"/>
      <c r="C25" s="1738" t="s">
        <v>732</v>
      </c>
      <c r="D25" s="1739"/>
      <c r="E25" s="574" t="s">
        <v>733</v>
      </c>
      <c r="F25" s="1740"/>
      <c r="G25" s="1741"/>
      <c r="H25" s="572"/>
    </row>
    <row r="26" spans="1:8" x14ac:dyDescent="0.2">
      <c r="A26" s="564"/>
      <c r="B26" s="572"/>
      <c r="C26" s="1738" t="s">
        <v>734</v>
      </c>
      <c r="D26" s="1739"/>
      <c r="E26" s="574" t="s">
        <v>733</v>
      </c>
      <c r="F26" s="1740"/>
      <c r="G26" s="1741"/>
      <c r="H26" s="572"/>
    </row>
    <row r="27" spans="1:8" x14ac:dyDescent="0.2">
      <c r="A27" s="564"/>
      <c r="B27" s="572"/>
      <c r="C27" s="1738" t="s">
        <v>735</v>
      </c>
      <c r="D27" s="1739"/>
      <c r="E27" s="574" t="s">
        <v>733</v>
      </c>
      <c r="F27" s="1740"/>
      <c r="G27" s="1741"/>
      <c r="H27" s="572"/>
    </row>
    <row r="28" spans="1:8" ht="51.6" customHeight="1" x14ac:dyDescent="0.2">
      <c r="A28" s="564"/>
      <c r="B28" s="572"/>
      <c r="C28" s="1738" t="s">
        <v>736</v>
      </c>
      <c r="D28" s="1739"/>
      <c r="E28" s="574" t="s">
        <v>733</v>
      </c>
      <c r="F28" s="1740"/>
      <c r="G28" s="1741"/>
      <c r="H28" s="572"/>
    </row>
    <row r="29" spans="1:8" x14ac:dyDescent="0.2">
      <c r="A29" s="564"/>
      <c r="B29" s="572"/>
      <c r="C29" s="1742" t="s">
        <v>304</v>
      </c>
      <c r="D29" s="1743"/>
      <c r="E29" s="574" t="s">
        <v>733</v>
      </c>
      <c r="F29" s="1740"/>
      <c r="G29" s="1741"/>
      <c r="H29" s="572"/>
    </row>
    <row r="30" spans="1:8" x14ac:dyDescent="0.2">
      <c r="A30" s="564"/>
      <c r="B30" s="572"/>
      <c r="C30" s="572"/>
      <c r="D30" s="572"/>
      <c r="E30" s="572"/>
      <c r="F30" s="572"/>
      <c r="G30" s="572"/>
      <c r="H30" s="572"/>
    </row>
    <row r="31" spans="1:8" ht="25.9" customHeight="1" x14ac:dyDescent="0.2">
      <c r="A31" s="564"/>
      <c r="B31" s="1733" t="s">
        <v>737</v>
      </c>
      <c r="C31" s="1733"/>
      <c r="D31" s="1733"/>
      <c r="E31" s="1733"/>
      <c r="F31" s="1733"/>
      <c r="G31" s="1733"/>
      <c r="H31" s="1733"/>
    </row>
    <row r="32" spans="1:8" x14ac:dyDescent="0.2">
      <c r="A32" s="564"/>
      <c r="B32" s="1733" t="s">
        <v>738</v>
      </c>
      <c r="C32" s="1733"/>
      <c r="D32" s="1733"/>
      <c r="E32" s="1733"/>
      <c r="F32" s="1733"/>
      <c r="G32" s="1733"/>
      <c r="H32" s="1733"/>
    </row>
    <row r="33" spans="1:8" x14ac:dyDescent="0.2">
      <c r="A33" s="564"/>
      <c r="B33" s="575"/>
      <c r="C33" s="575"/>
      <c r="D33" s="575"/>
      <c r="E33" s="575"/>
      <c r="F33" s="575"/>
      <c r="G33" s="575"/>
      <c r="H33" s="575"/>
    </row>
    <row r="34" spans="1:8" ht="8.4499999999999993" customHeight="1" x14ac:dyDescent="0.2">
      <c r="A34" s="564"/>
      <c r="B34" s="1734" t="s">
        <v>739</v>
      </c>
      <c r="C34" s="1734"/>
      <c r="D34" s="1734"/>
      <c r="E34" s="1734"/>
      <c r="F34" s="1734"/>
      <c r="G34" s="1734"/>
      <c r="H34" s="1734"/>
    </row>
    <row r="35" spans="1:8" x14ac:dyDescent="0.2">
      <c r="A35" s="564"/>
      <c r="B35" s="1734"/>
      <c r="C35" s="1734"/>
      <c r="D35" s="1734"/>
      <c r="E35" s="1734"/>
      <c r="F35" s="1734"/>
      <c r="G35" s="1734"/>
      <c r="H35" s="1734"/>
    </row>
    <row r="36" spans="1:8" ht="30.75" customHeight="1" x14ac:dyDescent="0.2">
      <c r="A36" s="564"/>
      <c r="B36" s="1734"/>
      <c r="C36" s="1734"/>
      <c r="D36" s="1734"/>
      <c r="E36" s="1734"/>
      <c r="F36" s="1734"/>
      <c r="G36" s="1734"/>
      <c r="H36" s="1734"/>
    </row>
    <row r="37" spans="1:8" x14ac:dyDescent="0.2">
      <c r="A37" s="564"/>
      <c r="B37" s="576"/>
      <c r="C37" s="576"/>
      <c r="D37" s="576"/>
      <c r="E37" s="576"/>
      <c r="F37" s="576"/>
      <c r="G37" s="576"/>
      <c r="H37" s="576"/>
    </row>
    <row r="38" spans="1:8" ht="13.5" customHeight="1" x14ac:dyDescent="0.2">
      <c r="A38" s="564"/>
      <c r="B38" s="572"/>
      <c r="C38" s="1735" t="s">
        <v>740</v>
      </c>
      <c r="D38" s="1735"/>
      <c r="E38" s="577" t="s">
        <v>741</v>
      </c>
      <c r="F38" s="572"/>
      <c r="G38" s="572"/>
      <c r="H38" s="572"/>
    </row>
    <row r="39" spans="1:8" x14ac:dyDescent="0.2">
      <c r="A39" s="564"/>
      <c r="B39" s="565"/>
      <c r="C39" s="1736" t="s">
        <v>742</v>
      </c>
      <c r="D39" s="1736"/>
      <c r="E39" s="578"/>
      <c r="F39" s="565"/>
      <c r="G39" s="565"/>
      <c r="H39" s="565"/>
    </row>
    <row r="40" spans="1:8" x14ac:dyDescent="0.2">
      <c r="A40" s="564"/>
      <c r="B40" s="565"/>
      <c r="C40" s="1736" t="s">
        <v>743</v>
      </c>
      <c r="D40" s="1736"/>
      <c r="E40" s="578"/>
      <c r="F40" s="565"/>
      <c r="G40" s="565"/>
      <c r="H40" s="565"/>
    </row>
    <row r="41" spans="1:8" x14ac:dyDescent="0.2">
      <c r="A41" s="564"/>
      <c r="B41" s="565"/>
      <c r="C41" s="1735" t="s">
        <v>744</v>
      </c>
      <c r="D41" s="1735"/>
      <c r="E41" s="578"/>
      <c r="F41" s="565"/>
      <c r="G41" s="565"/>
      <c r="H41" s="565"/>
    </row>
    <row r="42" spans="1:8" x14ac:dyDescent="0.2">
      <c r="A42" s="564"/>
      <c r="B42" s="565"/>
      <c r="C42" s="579"/>
      <c r="D42" s="579"/>
      <c r="E42" s="580"/>
      <c r="F42" s="565"/>
      <c r="G42" s="565"/>
      <c r="H42" s="565"/>
    </row>
    <row r="43" spans="1:8" x14ac:dyDescent="0.2">
      <c r="A43" s="564"/>
      <c r="B43" s="1737" t="s">
        <v>745</v>
      </c>
      <c r="C43" s="1737"/>
      <c r="D43" s="1737"/>
      <c r="E43" s="1737"/>
      <c r="F43" s="1737"/>
      <c r="G43" s="1737"/>
      <c r="H43" s="1737"/>
    </row>
    <row r="44" spans="1:8" ht="21" customHeight="1" x14ac:dyDescent="0.2">
      <c r="A44" s="564"/>
      <c r="B44" s="1737"/>
      <c r="C44" s="1737"/>
      <c r="D44" s="1737"/>
      <c r="E44" s="1737"/>
      <c r="F44" s="1737"/>
      <c r="G44" s="1737"/>
      <c r="H44" s="1737"/>
    </row>
    <row r="45" spans="1:8" x14ac:dyDescent="0.2">
      <c r="A45" s="564"/>
      <c r="B45" s="1733" t="s">
        <v>746</v>
      </c>
      <c r="C45" s="1733"/>
      <c r="D45" s="1733"/>
      <c r="E45" s="1733"/>
      <c r="F45" s="1733"/>
      <c r="G45" s="1733"/>
      <c r="H45" s="1733"/>
    </row>
    <row r="46" spans="1:8" x14ac:dyDescent="0.2">
      <c r="A46" s="564"/>
      <c r="B46" s="575"/>
      <c r="C46" s="575"/>
      <c r="D46" s="575"/>
      <c r="E46" s="575"/>
      <c r="F46" s="575"/>
      <c r="G46" s="575"/>
      <c r="H46" s="575"/>
    </row>
    <row r="47" spans="1:8" ht="13.15" customHeight="1" x14ac:dyDescent="0.2">
      <c r="A47" s="564"/>
      <c r="B47" s="1734" t="s">
        <v>747</v>
      </c>
      <c r="C47" s="1734"/>
      <c r="D47" s="1734"/>
      <c r="E47" s="1734"/>
      <c r="F47" s="1734"/>
      <c r="G47" s="1734"/>
      <c r="H47" s="1734"/>
    </row>
    <row r="48" spans="1:8" x14ac:dyDescent="0.2">
      <c r="A48" s="564"/>
      <c r="B48" s="1734"/>
      <c r="C48" s="1734"/>
      <c r="D48" s="1734"/>
      <c r="E48" s="1734"/>
      <c r="F48" s="1734"/>
      <c r="G48" s="1734"/>
      <c r="H48" s="1734"/>
    </row>
    <row r="49" spans="1:8" ht="9" customHeight="1" x14ac:dyDescent="0.2">
      <c r="A49" s="564"/>
      <c r="B49" s="581"/>
      <c r="C49" s="581"/>
      <c r="D49" s="564"/>
      <c r="E49" s="564"/>
      <c r="F49" s="564"/>
      <c r="G49" s="565"/>
      <c r="H49" s="581"/>
    </row>
    <row r="50" spans="1:8" x14ac:dyDescent="0.2">
      <c r="A50" s="564"/>
      <c r="B50" s="575"/>
      <c r="C50" s="575"/>
      <c r="D50" s="564"/>
      <c r="E50" s="565" t="s">
        <v>748</v>
      </c>
      <c r="F50" s="565"/>
      <c r="G50" s="565"/>
      <c r="H50" s="575"/>
    </row>
    <row r="51" spans="1:8" x14ac:dyDescent="0.2">
      <c r="A51" s="564"/>
      <c r="B51" s="582"/>
      <c r="C51" s="582"/>
      <c r="D51" s="564"/>
      <c r="E51" s="583"/>
      <c r="F51" s="565"/>
      <c r="G51" s="565"/>
      <c r="H51" s="582"/>
    </row>
    <row r="52" spans="1:8" ht="14.25" x14ac:dyDescent="0.2">
      <c r="A52" s="564"/>
      <c r="B52" s="584"/>
      <c r="C52" s="564"/>
      <c r="D52" s="564"/>
      <c r="E52" s="565" t="s">
        <v>749</v>
      </c>
      <c r="F52" s="565"/>
      <c r="G52" s="565"/>
      <c r="H52" s="584"/>
    </row>
    <row r="53" spans="1:8" ht="14.25" x14ac:dyDescent="0.2">
      <c r="A53" s="564"/>
      <c r="B53" s="584"/>
      <c r="C53" s="564"/>
      <c r="D53" s="564"/>
      <c r="E53" s="564"/>
      <c r="F53" s="565"/>
      <c r="G53" s="565"/>
      <c r="H53" s="584"/>
    </row>
    <row r="54" spans="1:8" ht="14.25" x14ac:dyDescent="0.2">
      <c r="A54" s="564"/>
      <c r="B54" s="584"/>
      <c r="C54" s="564"/>
      <c r="D54" s="564"/>
      <c r="E54" s="565" t="s">
        <v>750</v>
      </c>
      <c r="F54" s="564"/>
      <c r="G54" s="564"/>
      <c r="H54" s="584"/>
    </row>
    <row r="55" spans="1:8" ht="14.25" x14ac:dyDescent="0.2">
      <c r="A55" s="564"/>
      <c r="B55" s="584"/>
      <c r="C55" s="564"/>
      <c r="D55" s="564"/>
      <c r="F55" s="564"/>
      <c r="G55" s="564"/>
      <c r="H55" s="584"/>
    </row>
    <row r="56" spans="1:8" ht="14.25" x14ac:dyDescent="0.2">
      <c r="A56" s="585"/>
      <c r="B56" s="586"/>
      <c r="C56" s="586"/>
      <c r="D56" s="586"/>
      <c r="F56" s="586"/>
      <c r="G56" s="586"/>
      <c r="H56" s="586"/>
    </row>
  </sheetData>
  <mergeCells count="27">
    <mergeCell ref="C24:D24"/>
    <mergeCell ref="F24:G24"/>
    <mergeCell ref="A2:H2"/>
    <mergeCell ref="A3:H3"/>
    <mergeCell ref="B13:H14"/>
    <mergeCell ref="B16:H17"/>
    <mergeCell ref="B19:H22"/>
    <mergeCell ref="B32:H32"/>
    <mergeCell ref="C25:D25"/>
    <mergeCell ref="F25:G25"/>
    <mergeCell ref="C26:D26"/>
    <mergeCell ref="F26:G26"/>
    <mergeCell ref="C27:D27"/>
    <mergeCell ref="F27:G27"/>
    <mergeCell ref="C28:D28"/>
    <mergeCell ref="F28:G28"/>
    <mergeCell ref="C29:D29"/>
    <mergeCell ref="F29:G29"/>
    <mergeCell ref="B31:H31"/>
    <mergeCell ref="B45:H45"/>
    <mergeCell ref="B47:H48"/>
    <mergeCell ref="B34:H36"/>
    <mergeCell ref="C38:D38"/>
    <mergeCell ref="C39:D39"/>
    <mergeCell ref="C40:D40"/>
    <mergeCell ref="C41:D41"/>
    <mergeCell ref="B43:H44"/>
  </mergeCells>
  <pageMargins left="0.78740157480314965" right="0.78740157480314965" top="0.59055118110236227" bottom="0.59055118110236227"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B1:AH34"/>
  <sheetViews>
    <sheetView topLeftCell="A18" zoomScale="120" zoomScaleNormal="120" workbookViewId="0">
      <selection activeCell="E35" sqref="E35"/>
    </sheetView>
  </sheetViews>
  <sheetFormatPr baseColWidth="10" defaultRowHeight="15" x14ac:dyDescent="0.25"/>
  <cols>
    <col min="1" max="1" width="1.85546875" customWidth="1"/>
    <col min="2" max="2" width="35.5703125" customWidth="1"/>
    <col min="3" max="3" width="12.5703125" customWidth="1"/>
    <col min="4" max="4" width="12.28515625" customWidth="1"/>
    <col min="5" max="5" width="14.140625" customWidth="1"/>
    <col min="6" max="6" width="11.5703125" customWidth="1"/>
    <col min="7" max="7" width="13" customWidth="1"/>
    <col min="8" max="8" width="13.42578125" customWidth="1"/>
  </cols>
  <sheetData>
    <row r="1" spans="2:34" s="19" customFormat="1" ht="12.75" x14ac:dyDescent="0.25"/>
    <row r="2" spans="2:34" s="123" customFormat="1" ht="63" customHeight="1" x14ac:dyDescent="0.25"/>
    <row r="3" spans="2:34" s="125" customFormat="1" ht="13.5" thickBot="1" x14ac:dyDescent="0.3">
      <c r="B3" s="124"/>
      <c r="C3" s="124"/>
      <c r="D3" s="124"/>
      <c r="E3" s="124"/>
      <c r="F3" s="124"/>
      <c r="G3" s="124"/>
      <c r="H3" s="124"/>
      <c r="I3" s="19"/>
      <c r="J3" s="124"/>
    </row>
    <row r="4" spans="2:34" s="125" customFormat="1" ht="27.75" customHeight="1" thickBot="1" x14ac:dyDescent="0.3">
      <c r="B4" s="1175" t="s">
        <v>87</v>
      </c>
      <c r="C4" s="1176"/>
      <c r="D4" s="1176"/>
      <c r="E4" s="1176"/>
      <c r="F4" s="1176"/>
      <c r="G4" s="1176"/>
      <c r="H4" s="1177"/>
      <c r="I4" s="19"/>
      <c r="J4" s="124"/>
    </row>
    <row r="5" spans="2:34" s="19" customFormat="1" ht="15" customHeight="1" thickBot="1" x14ac:dyDescent="0.3"/>
    <row r="6" spans="2:34" s="19" customFormat="1" ht="27.75" customHeight="1" x14ac:dyDescent="0.25">
      <c r="B6" s="1073" t="s">
        <v>46</v>
      </c>
      <c r="C6" s="1074"/>
      <c r="D6" s="1178" t="str">
        <f>+'IDENTIFICACIÓN DEL PROYECTO'!D8:H8</f>
        <v>ES/2016/PR/2395</v>
      </c>
      <c r="E6" s="1179"/>
      <c r="F6" s="1179"/>
      <c r="G6" s="1179"/>
      <c r="H6" s="1180"/>
    </row>
    <row r="7" spans="2:34" s="19" customFormat="1" ht="27.75" customHeight="1" x14ac:dyDescent="0.25">
      <c r="B7" s="1181" t="s">
        <v>47</v>
      </c>
      <c r="C7" s="1182"/>
      <c r="D7" s="1183" t="str">
        <f>+'IDENTIFICACIÓN DEL PROYECTO'!D9:H9</f>
        <v>133/2015</v>
      </c>
      <c r="E7" s="1184"/>
      <c r="F7" s="1184"/>
      <c r="G7" s="1184"/>
      <c r="H7" s="1185"/>
    </row>
    <row r="8" spans="2:34" s="19" customFormat="1" ht="27.75" customHeight="1" x14ac:dyDescent="0.25">
      <c r="B8" s="1186" t="s">
        <v>28</v>
      </c>
      <c r="C8" s="1187"/>
      <c r="D8" s="1183" t="str">
        <f>+'IDENTIFICACIÓN DEL PROYECTO'!D27:H27</f>
        <v>COLEGAS - CONFEDERACIÓN LGTB ESPAÑOLA</v>
      </c>
      <c r="E8" s="1184"/>
      <c r="F8" s="1184"/>
      <c r="G8" s="1184"/>
      <c r="H8" s="1185"/>
    </row>
    <row r="9" spans="2:34" s="19" customFormat="1" ht="27.75" customHeight="1" thickBot="1" x14ac:dyDescent="0.3">
      <c r="B9" s="1170" t="s">
        <v>48</v>
      </c>
      <c r="C9" s="1171"/>
      <c r="D9" s="1172" t="str">
        <f>'IDENTIFICACIÓN DEL PROYECTO'!$D$11</f>
        <v>ACOGE LGTB 2016</v>
      </c>
      <c r="E9" s="1173"/>
      <c r="F9" s="1173"/>
      <c r="G9" s="1173"/>
      <c r="H9" s="1174"/>
    </row>
    <row r="10" spans="2:34" s="19" customFormat="1" ht="15" customHeight="1" x14ac:dyDescent="0.25"/>
    <row r="11" spans="2:34" s="127" customFormat="1" ht="15" customHeight="1" x14ac:dyDescent="0.25">
      <c r="B11" s="126" t="s">
        <v>88</v>
      </c>
    </row>
    <row r="12" spans="2:34" s="125" customFormat="1" ht="48.75" customHeight="1" x14ac:dyDescent="0.3">
      <c r="B12" s="132" t="s">
        <v>89</v>
      </c>
      <c r="C12" s="133" t="s">
        <v>90</v>
      </c>
      <c r="D12" s="134" t="s">
        <v>160</v>
      </c>
      <c r="E12" s="135" t="s">
        <v>159</v>
      </c>
      <c r="F12" s="134" t="s">
        <v>51</v>
      </c>
      <c r="G12" s="134" t="s">
        <v>49</v>
      </c>
      <c r="H12" s="134" t="s">
        <v>156</v>
      </c>
    </row>
    <row r="13" spans="2:34" ht="34.5" customHeight="1" x14ac:dyDescent="0.25">
      <c r="B13" s="209" t="s">
        <v>186</v>
      </c>
      <c r="C13" s="136">
        <v>51998.43</v>
      </c>
      <c r="D13" s="137">
        <f>'Anexo I - Personal'!M11</f>
        <v>0</v>
      </c>
      <c r="E13" s="138"/>
      <c r="F13" s="137">
        <f>'Anexo I - Personal'!AY11</f>
        <v>0</v>
      </c>
      <c r="G13" s="137">
        <f>'Anexo I - Personal'!AZ11</f>
        <v>0</v>
      </c>
      <c r="H13" s="137">
        <f>'Anexo I - Personal'!BA11</f>
        <v>0</v>
      </c>
      <c r="L13" s="19"/>
      <c r="M13" s="124"/>
      <c r="N13" s="125"/>
      <c r="O13" s="125"/>
      <c r="P13" s="125"/>
      <c r="Q13" s="125"/>
      <c r="R13" s="125"/>
      <c r="S13" s="125"/>
      <c r="T13" s="125"/>
      <c r="U13" s="125"/>
      <c r="V13" s="125"/>
      <c r="W13" s="125"/>
      <c r="X13" s="125"/>
      <c r="Y13" s="125"/>
      <c r="Z13" s="125"/>
      <c r="AA13" s="125"/>
      <c r="AB13" s="125"/>
      <c r="AC13" s="125"/>
      <c r="AD13" s="125"/>
      <c r="AE13" s="125"/>
      <c r="AF13" s="125"/>
      <c r="AG13" s="125"/>
      <c r="AH13" s="125"/>
    </row>
    <row r="14" spans="2:34" ht="34.5" customHeight="1" x14ac:dyDescent="0.25">
      <c r="B14" s="128" t="s">
        <v>185</v>
      </c>
      <c r="C14" s="136"/>
      <c r="D14" s="137">
        <f>'Anexo III Equipos - Alquiler'!I12</f>
        <v>0</v>
      </c>
      <c r="E14" s="138"/>
      <c r="F14" s="137">
        <f>'Anexo III Equipos - Alquiler'!J12</f>
        <v>0</v>
      </c>
      <c r="G14" s="137">
        <f>'Anexo III Equipos - Alquiler'!K12</f>
        <v>0</v>
      </c>
      <c r="H14" s="137">
        <f>'Anexo III Equipos - Alquiler'!L12</f>
        <v>0</v>
      </c>
      <c r="I14" s="125"/>
      <c r="J14" s="125"/>
      <c r="K14" s="125"/>
      <c r="L14" s="125"/>
      <c r="M14" s="125"/>
      <c r="N14" s="125"/>
      <c r="O14" s="19"/>
      <c r="P14" s="19"/>
      <c r="Q14" s="19"/>
      <c r="R14" s="19"/>
      <c r="S14" s="19"/>
      <c r="T14" s="19"/>
      <c r="U14" s="19"/>
      <c r="V14" s="19"/>
      <c r="W14" s="19"/>
      <c r="X14" s="19"/>
      <c r="Y14" s="19"/>
      <c r="Z14" s="19"/>
      <c r="AA14" s="19"/>
      <c r="AB14" s="19"/>
      <c r="AC14" s="19"/>
      <c r="AD14" s="19"/>
      <c r="AE14" s="19"/>
      <c r="AF14" s="19"/>
      <c r="AG14" s="19"/>
      <c r="AH14" s="19"/>
    </row>
    <row r="15" spans="2:34" s="373" customFormat="1" ht="34.5" customHeight="1" x14ac:dyDescent="0.25">
      <c r="B15" s="370" t="s">
        <v>184</v>
      </c>
      <c r="C15" s="206">
        <v>7374</v>
      </c>
      <c r="D15" s="371">
        <f>'Anexo IV Bienes Inmuebles - Alq'!I12</f>
        <v>0</v>
      </c>
      <c r="E15" s="372"/>
      <c r="F15" s="371">
        <f>'Anexo IV Bienes Inmuebles - Alq'!J12</f>
        <v>0</v>
      </c>
      <c r="G15" s="371">
        <f>'Anexo IV Bienes Inmuebles - Alq'!K12</f>
        <v>0</v>
      </c>
      <c r="H15" s="371">
        <f>'Anexo IV Bienes Inmuebles - Alq'!L12</f>
        <v>0</v>
      </c>
      <c r="I15" s="125"/>
      <c r="J15" s="125"/>
      <c r="K15" s="125"/>
      <c r="L15" s="125"/>
      <c r="M15" s="125"/>
      <c r="N15" s="125"/>
      <c r="O15" s="19"/>
      <c r="P15" s="19"/>
      <c r="Q15" s="19"/>
      <c r="R15" s="19"/>
      <c r="S15" s="19"/>
      <c r="T15" s="19"/>
      <c r="U15" s="19"/>
      <c r="V15" s="19"/>
      <c r="W15" s="19"/>
      <c r="X15" s="19"/>
      <c r="Y15" s="19"/>
      <c r="Z15" s="19"/>
      <c r="AA15" s="19"/>
      <c r="AB15" s="19"/>
      <c r="AC15" s="19"/>
      <c r="AD15" s="19"/>
      <c r="AE15" s="19"/>
      <c r="AF15" s="19"/>
      <c r="AG15" s="19"/>
      <c r="AH15" s="19"/>
    </row>
    <row r="16" spans="2:34" s="373" customFormat="1" ht="34.5" customHeight="1" x14ac:dyDescent="0.25">
      <c r="B16" s="370" t="s">
        <v>181</v>
      </c>
      <c r="C16" s="206">
        <f>C17+C18</f>
        <v>6520</v>
      </c>
      <c r="D16" s="206">
        <f>D17+D18</f>
        <v>0</v>
      </c>
      <c r="E16" s="372"/>
      <c r="F16" s="371">
        <f t="shared" ref="F16:H16" si="0">F17+F18</f>
        <v>0</v>
      </c>
      <c r="G16" s="371">
        <f t="shared" si="0"/>
        <v>0</v>
      </c>
      <c r="H16" s="371">
        <f t="shared" si="0"/>
        <v>0</v>
      </c>
      <c r="I16" s="125"/>
      <c r="J16" s="125"/>
      <c r="K16" s="125"/>
      <c r="L16" s="125"/>
      <c r="M16" s="125"/>
      <c r="N16" s="125"/>
      <c r="O16" s="19"/>
      <c r="P16" s="19"/>
      <c r="Q16" s="19"/>
      <c r="R16" s="19"/>
      <c r="S16" s="19"/>
      <c r="T16" s="19"/>
      <c r="U16" s="19"/>
      <c r="V16" s="19"/>
      <c r="W16" s="19"/>
      <c r="X16" s="19"/>
      <c r="Y16" s="19"/>
      <c r="Z16" s="19"/>
      <c r="AA16" s="19"/>
      <c r="AB16" s="19"/>
      <c r="AC16" s="19"/>
      <c r="AD16" s="19"/>
      <c r="AE16" s="19"/>
      <c r="AF16" s="19"/>
      <c r="AG16" s="19"/>
      <c r="AH16" s="19"/>
    </row>
    <row r="17" spans="2:34" s="373" customFormat="1" ht="34.5" customHeight="1" x14ac:dyDescent="0.25">
      <c r="B17" s="374" t="s">
        <v>182</v>
      </c>
      <c r="C17" s="206"/>
      <c r="D17" s="371">
        <f>'Anexo VIa Subcontratacion '!M12</f>
        <v>0</v>
      </c>
      <c r="E17" s="372"/>
      <c r="F17" s="371">
        <f>'Anexo VIa Subcontratacion '!U12</f>
        <v>0</v>
      </c>
      <c r="G17" s="371">
        <f>'Anexo VIa Subcontratacion '!V12</f>
        <v>0</v>
      </c>
      <c r="H17" s="371">
        <f>'Anexo VIa Subcontratacion '!W12</f>
        <v>0</v>
      </c>
      <c r="I17" s="125"/>
      <c r="J17" s="125"/>
      <c r="K17" s="125"/>
      <c r="L17" s="125"/>
      <c r="M17" s="125"/>
      <c r="N17" s="125"/>
      <c r="O17" s="19"/>
      <c r="P17" s="19"/>
      <c r="Q17" s="19"/>
      <c r="R17" s="19"/>
      <c r="S17" s="19"/>
      <c r="T17" s="19"/>
      <c r="U17" s="19"/>
      <c r="V17" s="19"/>
      <c r="W17" s="19"/>
      <c r="X17" s="19"/>
      <c r="Y17" s="19"/>
      <c r="Z17" s="19"/>
      <c r="AA17" s="19"/>
      <c r="AB17" s="19"/>
      <c r="AC17" s="19"/>
      <c r="AD17" s="19"/>
      <c r="AE17" s="19"/>
      <c r="AF17" s="19"/>
      <c r="AG17" s="19"/>
      <c r="AH17" s="19"/>
    </row>
    <row r="18" spans="2:34" s="373" customFormat="1" ht="43.5" customHeight="1" x14ac:dyDescent="0.25">
      <c r="B18" s="374" t="s">
        <v>183</v>
      </c>
      <c r="C18" s="206">
        <v>6520</v>
      </c>
      <c r="D18" s="371">
        <f>'Anexo VIb CONT EXTERN'!M12</f>
        <v>0</v>
      </c>
      <c r="E18" s="372"/>
      <c r="F18" s="371">
        <f>'Anexo VIb CONT EXTERN'!U12</f>
        <v>0</v>
      </c>
      <c r="G18" s="371">
        <f>'Anexo VIb CONT EXTERN'!V12</f>
        <v>0</v>
      </c>
      <c r="H18" s="371">
        <f>'Anexo VIb CONT EXTERN'!W12</f>
        <v>0</v>
      </c>
      <c r="I18" s="125"/>
      <c r="J18" s="125"/>
      <c r="K18" s="125"/>
      <c r="L18" s="125"/>
      <c r="M18" s="125"/>
      <c r="N18" s="125"/>
      <c r="O18" s="125"/>
      <c r="P18" s="19"/>
      <c r="Q18" s="19"/>
      <c r="R18" s="19"/>
      <c r="S18" s="19"/>
      <c r="T18" s="19"/>
      <c r="U18" s="19"/>
      <c r="V18" s="19"/>
      <c r="W18" s="19"/>
      <c r="X18" s="19"/>
      <c r="Y18" s="19"/>
      <c r="Z18" s="19"/>
      <c r="AA18" s="19"/>
      <c r="AB18" s="19"/>
      <c r="AC18" s="19"/>
      <c r="AD18" s="19"/>
      <c r="AE18" s="19"/>
      <c r="AF18" s="19"/>
      <c r="AG18" s="19"/>
      <c r="AH18" s="19"/>
    </row>
    <row r="19" spans="2:34" s="373" customFormat="1" ht="34.5" customHeight="1" x14ac:dyDescent="0.25">
      <c r="B19" s="375" t="s">
        <v>187</v>
      </c>
      <c r="C19" s="376">
        <f>C20+C21+C22+C23+C24+C25</f>
        <v>2332.6800000000003</v>
      </c>
      <c r="D19" s="376">
        <f>D20+D21+D22+D23+D24+D25</f>
        <v>0</v>
      </c>
      <c r="E19" s="377"/>
      <c r="F19" s="378">
        <f>F20+F21+F22+F23+F24+F25</f>
        <v>0</v>
      </c>
      <c r="G19" s="378">
        <f t="shared" ref="G19:H19" si="1">G20+G21+G22+G23+G24+G25</f>
        <v>0</v>
      </c>
      <c r="H19" s="378">
        <f t="shared" si="1"/>
        <v>0</v>
      </c>
      <c r="I19" s="125"/>
      <c r="J19" s="125"/>
      <c r="K19" s="125"/>
      <c r="L19" s="125"/>
      <c r="M19" s="125"/>
      <c r="N19" s="125"/>
      <c r="O19" s="125"/>
      <c r="P19" s="19"/>
      <c r="Q19" s="19"/>
      <c r="R19" s="19"/>
      <c r="S19" s="19"/>
      <c r="T19" s="19"/>
      <c r="U19" s="19"/>
      <c r="V19" s="19"/>
      <c r="W19" s="19"/>
      <c r="X19" s="19"/>
      <c r="Y19" s="19"/>
      <c r="Z19" s="19"/>
      <c r="AA19" s="19"/>
      <c r="AB19" s="19"/>
      <c r="AC19" s="19"/>
      <c r="AD19" s="19"/>
      <c r="AE19" s="19"/>
      <c r="AF19" s="19"/>
      <c r="AG19" s="19"/>
      <c r="AH19" s="19"/>
    </row>
    <row r="20" spans="2:34" s="373" customFormat="1" ht="34.5" customHeight="1" x14ac:dyDescent="0.25">
      <c r="B20" s="370" t="s">
        <v>188</v>
      </c>
      <c r="C20" s="206">
        <v>1132.68</v>
      </c>
      <c r="D20" s="371">
        <f>'Anexo II Viaje y Estancia'!I12</f>
        <v>0</v>
      </c>
      <c r="E20" s="372"/>
      <c r="F20" s="371">
        <f>'Anexo II Viaje y Estancia'!J12</f>
        <v>0</v>
      </c>
      <c r="G20" s="371">
        <f>'Anexo II Viaje y Estancia'!K12</f>
        <v>0</v>
      </c>
      <c r="H20" s="371">
        <f>'Anexo II Viaje y Estancia'!L12</f>
        <v>0</v>
      </c>
      <c r="I20" s="125"/>
      <c r="J20" s="125"/>
      <c r="K20" s="125"/>
      <c r="L20" s="125"/>
      <c r="M20" s="125"/>
      <c r="N20" s="125"/>
      <c r="O20" s="125"/>
      <c r="P20" s="127"/>
      <c r="Q20" s="127"/>
      <c r="R20" s="127"/>
      <c r="S20" s="127"/>
      <c r="T20" s="127"/>
      <c r="U20" s="127"/>
      <c r="V20" s="127"/>
      <c r="W20" s="127"/>
      <c r="X20" s="127"/>
      <c r="Y20" s="127"/>
      <c r="Z20" s="127"/>
      <c r="AA20" s="127"/>
      <c r="AB20" s="127"/>
      <c r="AC20" s="127"/>
      <c r="AD20" s="127"/>
      <c r="AE20" s="127"/>
      <c r="AF20" s="127"/>
      <c r="AG20" s="127"/>
      <c r="AH20" s="127"/>
    </row>
    <row r="21" spans="2:34" s="373" customFormat="1" ht="34.5" customHeight="1" x14ac:dyDescent="0.25">
      <c r="B21" s="370" t="s">
        <v>189</v>
      </c>
      <c r="C21" s="206">
        <v>1200</v>
      </c>
      <c r="D21" s="371">
        <f>'Anexo V Servicios Generales'!I12</f>
        <v>0</v>
      </c>
      <c r="E21" s="372"/>
      <c r="F21" s="371">
        <f>'Anexo V Servicios Generales'!J12</f>
        <v>0</v>
      </c>
      <c r="G21" s="371">
        <f>'Anexo V Servicios Generales'!K12</f>
        <v>0</v>
      </c>
      <c r="H21" s="371">
        <f>'Anexo V Servicios Generales'!L12</f>
        <v>0</v>
      </c>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row>
    <row r="22" spans="2:34" ht="34.5" customHeight="1" x14ac:dyDescent="0.25">
      <c r="B22" s="370" t="s">
        <v>190</v>
      </c>
      <c r="C22" s="206"/>
      <c r="D22" s="371">
        <f>'Anexo VII cofinanciación UE'!I12</f>
        <v>0</v>
      </c>
      <c r="E22" s="372"/>
      <c r="F22" s="371">
        <f>'Anexo VII cofinanciación UE'!J12</f>
        <v>0</v>
      </c>
      <c r="G22" s="371">
        <f>'Anexo VII cofinanciación UE'!K12</f>
        <v>0</v>
      </c>
      <c r="H22" s="371">
        <f>'Anexo VII cofinanciación UE'!L12</f>
        <v>0</v>
      </c>
      <c r="I22" s="125"/>
      <c r="J22" s="125"/>
      <c r="K22" s="125"/>
      <c r="L22" s="125"/>
      <c r="M22" s="125"/>
      <c r="N22" s="125"/>
      <c r="O22" s="125"/>
    </row>
    <row r="23" spans="2:34" ht="34.5" customHeight="1" x14ac:dyDescent="0.25">
      <c r="B23" s="370" t="s">
        <v>191</v>
      </c>
      <c r="C23" s="206">
        <v>0</v>
      </c>
      <c r="D23" s="371">
        <f>'Anexo VIII Honorarios Expertos'!M12</f>
        <v>0</v>
      </c>
      <c r="E23" s="372"/>
      <c r="F23" s="371">
        <f>'Anexo VIII Honorarios Expertos'!U12</f>
        <v>0</v>
      </c>
      <c r="G23" s="371">
        <f>'Anexo VIII Honorarios Expertos'!V12</f>
        <v>0</v>
      </c>
      <c r="H23" s="371">
        <f>'Anexo VIII Honorarios Expertos'!W12</f>
        <v>0</v>
      </c>
      <c r="I23" s="125"/>
      <c r="J23" s="125"/>
      <c r="K23" s="125"/>
      <c r="L23" s="125"/>
      <c r="M23" s="125"/>
      <c r="N23" s="125"/>
      <c r="O23" s="125"/>
    </row>
    <row r="24" spans="2:34" ht="37.5" customHeight="1" x14ac:dyDescent="0.25">
      <c r="B24" s="370" t="s">
        <v>192</v>
      </c>
      <c r="C24" s="206"/>
      <c r="D24" s="371">
        <f>'Anexo IX(a) Gastos específicos'!I12</f>
        <v>0</v>
      </c>
      <c r="E24" s="372"/>
      <c r="F24" s="371">
        <f>'Anexo IX(a) Gastos específicos'!J12</f>
        <v>0</v>
      </c>
      <c r="G24" s="371">
        <f>'Anexo IX(a) Gastos específicos'!K12</f>
        <v>0</v>
      </c>
      <c r="H24" s="371">
        <f>'Anexo IX(a) Gastos específicos'!L12</f>
        <v>0</v>
      </c>
    </row>
    <row r="25" spans="2:34" ht="43.5" customHeight="1" x14ac:dyDescent="0.25">
      <c r="B25" s="370" t="s">
        <v>193</v>
      </c>
      <c r="C25" s="206">
        <v>0</v>
      </c>
      <c r="D25" s="371">
        <f>'Anexo IX(b) Incentivos a destin'!I12</f>
        <v>0</v>
      </c>
      <c r="E25" s="372"/>
      <c r="F25" s="371">
        <f>'Anexo IX(b) Incentivos a destin'!J12</f>
        <v>0</v>
      </c>
      <c r="G25" s="371">
        <f>'Anexo IX(b) Incentivos a destin'!K12</f>
        <v>0</v>
      </c>
      <c r="H25" s="371">
        <f>'Anexo IX(b) Incentivos a destin'!L12</f>
        <v>0</v>
      </c>
    </row>
    <row r="26" spans="2:34" x14ac:dyDescent="0.25">
      <c r="B26" s="129" t="s">
        <v>91</v>
      </c>
      <c r="C26" s="139">
        <f>C13+C14+C15+C16+C19</f>
        <v>68225.109999999986</v>
      </c>
      <c r="D26" s="139">
        <f>D13+D14+D15+D16+D19</f>
        <v>0</v>
      </c>
      <c r="E26" s="140"/>
      <c r="F26" s="139">
        <f t="shared" ref="F26:H26" si="2">F13+F14+F15+F16+F19</f>
        <v>0</v>
      </c>
      <c r="G26" s="139">
        <f t="shared" si="2"/>
        <v>0</v>
      </c>
      <c r="H26" s="139">
        <f t="shared" si="2"/>
        <v>0</v>
      </c>
    </row>
    <row r="27" spans="2:34" x14ac:dyDescent="0.25">
      <c r="B27" s="129" t="s">
        <v>92</v>
      </c>
      <c r="C27" s="139">
        <v>399.89</v>
      </c>
      <c r="D27" s="139"/>
      <c r="E27" s="140"/>
      <c r="F27" s="139"/>
      <c r="G27" s="139"/>
      <c r="H27" s="139"/>
    </row>
    <row r="28" spans="2:34" x14ac:dyDescent="0.25">
      <c r="B28" s="130" t="s">
        <v>93</v>
      </c>
      <c r="C28" s="141">
        <f>C26+C27</f>
        <v>68624.999999999985</v>
      </c>
      <c r="D28" s="141">
        <f>D26+D27</f>
        <v>0</v>
      </c>
      <c r="E28" s="141">
        <f>E26+E27</f>
        <v>0</v>
      </c>
      <c r="F28" s="141">
        <f>F26+F27</f>
        <v>0</v>
      </c>
      <c r="G28" s="141">
        <f t="shared" ref="G28:H28" si="3">G26+G27</f>
        <v>0</v>
      </c>
      <c r="H28" s="141">
        <f t="shared" si="3"/>
        <v>0</v>
      </c>
    </row>
    <row r="29" spans="2:34" ht="8.25" customHeight="1" x14ac:dyDescent="0.25">
      <c r="B29" s="125"/>
    </row>
    <row r="30" spans="2:34" x14ac:dyDescent="0.25">
      <c r="B30" s="205" t="s">
        <v>155</v>
      </c>
    </row>
    <row r="31" spans="2:34" x14ac:dyDescent="0.25">
      <c r="B31" s="131"/>
    </row>
    <row r="32" spans="2:34" x14ac:dyDescent="0.25">
      <c r="B32" s="131"/>
    </row>
    <row r="33" spans="2:2" x14ac:dyDescent="0.25">
      <c r="B33" s="131"/>
    </row>
    <row r="34" spans="2:2" x14ac:dyDescent="0.25">
      <c r="B34" s="19"/>
    </row>
  </sheetData>
  <customSheetViews>
    <customSheetView guid="{9C380C17-03EC-4E5F-8AD9-EACCFB57B8A0}" scale="120" showPageBreaks="1" printArea="1" topLeftCell="A16">
      <selection activeCell="M22" sqref="M22"/>
      <pageMargins left="0.7" right="0.7" top="0.75" bottom="0.75" header="0.3" footer="0.3"/>
      <pageSetup paperSize="9" scale="75" orientation="portrait" r:id="rId1"/>
    </customSheetView>
    <customSheetView guid="{132C0E2A-F187-4159-BF1E-3BD10748237C}" scale="120" topLeftCell="A7">
      <selection activeCell="D17" sqref="D17"/>
      <pageMargins left="0.7" right="0.7" top="0.75" bottom="0.75" header="0.3" footer="0.3"/>
      <pageSetup paperSize="9" scale="75" orientation="portrait" r:id="rId2"/>
    </customSheetView>
  </customSheetViews>
  <mergeCells count="9">
    <mergeCell ref="B9:C9"/>
    <mergeCell ref="D9:H9"/>
    <mergeCell ref="B4:H4"/>
    <mergeCell ref="B6:C6"/>
    <mergeCell ref="D6:H6"/>
    <mergeCell ref="B7:C7"/>
    <mergeCell ref="D7:H7"/>
    <mergeCell ref="B8:C8"/>
    <mergeCell ref="D8:H8"/>
  </mergeCells>
  <pageMargins left="0.7" right="0.7" top="0.75" bottom="0.75" header="0.3" footer="0.3"/>
  <pageSetup paperSize="9" scale="75" orientation="portrait" r:id="rId3"/>
  <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D83"/>
  <sheetViews>
    <sheetView view="pageBreakPreview" topLeftCell="A52" zoomScale="75" zoomScaleNormal="120" zoomScaleSheetLayoutView="75" workbookViewId="0">
      <selection activeCell="N88" sqref="N88"/>
    </sheetView>
  </sheetViews>
  <sheetFormatPr baseColWidth="10" defaultRowHeight="15" x14ac:dyDescent="0.25"/>
  <cols>
    <col min="1" max="1" width="3.28515625" customWidth="1"/>
    <col min="2" max="2" width="36.85546875" customWidth="1"/>
    <col min="3" max="3" width="18.42578125" customWidth="1"/>
    <col min="4" max="4" width="15.5703125" customWidth="1"/>
    <col min="5" max="5" width="19.140625" customWidth="1"/>
    <col min="6" max="6" width="16" customWidth="1"/>
    <col min="7" max="7" width="18.5703125" customWidth="1"/>
    <col min="8" max="8" width="16.42578125" customWidth="1"/>
    <col min="9" max="9" width="17" customWidth="1"/>
    <col min="11" max="11" width="19.42578125" customWidth="1"/>
    <col min="12" max="12" width="20" customWidth="1"/>
    <col min="13" max="16" width="11.42578125" customWidth="1"/>
  </cols>
  <sheetData>
    <row r="1" spans="2:12" s="16" customFormat="1" ht="12.75" x14ac:dyDescent="0.2">
      <c r="B1" s="142"/>
      <c r="C1" s="142"/>
      <c r="D1" s="142"/>
      <c r="E1" s="142"/>
      <c r="F1" s="142"/>
      <c r="G1" s="142"/>
      <c r="H1" s="142"/>
      <c r="I1" s="142"/>
      <c r="J1" s="142"/>
      <c r="K1" s="142"/>
      <c r="L1" s="142"/>
    </row>
    <row r="2" spans="2:12" s="16" customFormat="1" ht="12.75" x14ac:dyDescent="0.2">
      <c r="B2" s="142"/>
      <c r="C2" s="142"/>
      <c r="D2" s="142"/>
      <c r="E2" s="142"/>
      <c r="F2" s="142"/>
      <c r="G2" s="142"/>
      <c r="H2" s="142"/>
      <c r="I2" s="142"/>
      <c r="J2" s="142"/>
      <c r="K2" s="142"/>
      <c r="L2" s="142"/>
    </row>
    <row r="3" spans="2:12" s="16" customFormat="1" ht="12.75" x14ac:dyDescent="0.2">
      <c r="B3" s="142"/>
      <c r="C3" s="142"/>
      <c r="D3" s="142"/>
      <c r="E3" s="142"/>
      <c r="F3" s="142"/>
      <c r="G3" s="142"/>
      <c r="H3" s="142"/>
      <c r="I3" s="142"/>
      <c r="J3" s="142"/>
      <c r="K3" s="142"/>
      <c r="L3" s="142"/>
    </row>
    <row r="4" spans="2:12" s="16" customFormat="1" ht="12.75" x14ac:dyDescent="0.2">
      <c r="B4" s="142"/>
      <c r="C4" s="142"/>
      <c r="D4" s="142"/>
      <c r="E4" s="142"/>
      <c r="F4" s="142"/>
      <c r="G4" s="142"/>
      <c r="H4" s="142"/>
      <c r="I4" s="142"/>
      <c r="J4" s="142"/>
      <c r="K4" s="142"/>
      <c r="L4" s="142"/>
    </row>
    <row r="5" spans="2:12" s="16" customFormat="1" ht="12.75" x14ac:dyDescent="0.2">
      <c r="B5" s="1188"/>
      <c r="C5" s="1188"/>
      <c r="D5" s="1188"/>
      <c r="E5" s="1188"/>
      <c r="F5" s="1188"/>
      <c r="G5" s="1188"/>
      <c r="H5" s="1188"/>
      <c r="I5" s="1188"/>
      <c r="J5" s="2"/>
      <c r="K5" s="3"/>
      <c r="L5" s="3"/>
    </row>
    <row r="6" spans="2:12" s="16" customFormat="1" ht="13.5" thickBot="1" x14ac:dyDescent="0.25">
      <c r="B6" s="834"/>
      <c r="C6" s="834"/>
      <c r="D6" s="834"/>
      <c r="E6" s="834"/>
      <c r="F6" s="834"/>
      <c r="G6" s="834"/>
      <c r="H6" s="834"/>
      <c r="I6" s="834"/>
      <c r="J6" s="2"/>
      <c r="K6" s="3"/>
      <c r="L6" s="3"/>
    </row>
    <row r="7" spans="2:12" s="16" customFormat="1" ht="21.75" customHeight="1" thickBot="1" x14ac:dyDescent="0.25">
      <c r="B7" s="1175" t="s">
        <v>94</v>
      </c>
      <c r="C7" s="1176"/>
      <c r="D7" s="1176"/>
      <c r="E7" s="1176"/>
      <c r="F7" s="1176"/>
      <c r="G7" s="1176"/>
      <c r="H7" s="1176"/>
      <c r="I7" s="1177"/>
      <c r="J7" s="2"/>
      <c r="K7" s="143"/>
      <c r="L7" s="21"/>
    </row>
    <row r="8" spans="2:12" s="16" customFormat="1" ht="13.5" thickBot="1" x14ac:dyDescent="0.25">
      <c r="B8" s="142"/>
      <c r="C8" s="142"/>
      <c r="D8" s="142"/>
      <c r="E8" s="142"/>
      <c r="F8" s="142"/>
      <c r="G8" s="142"/>
      <c r="H8" s="142"/>
      <c r="I8" s="142"/>
      <c r="J8" s="142"/>
      <c r="K8" s="142"/>
      <c r="L8" s="142"/>
    </row>
    <row r="9" spans="2:12" s="19" customFormat="1" ht="21" customHeight="1" x14ac:dyDescent="0.25">
      <c r="B9" s="1189" t="s">
        <v>46</v>
      </c>
      <c r="C9" s="1190"/>
      <c r="D9" s="1191" t="str">
        <f>'IDENTIFICACIÓN DEL PROYECTO'!$D$8</f>
        <v>ES/2016/PR/2395</v>
      </c>
      <c r="E9" s="1192"/>
      <c r="F9" s="1192"/>
      <c r="G9" s="1192"/>
      <c r="H9" s="1192"/>
      <c r="I9" s="1193"/>
    </row>
    <row r="10" spans="2:12" s="19" customFormat="1" ht="21" customHeight="1" x14ac:dyDescent="0.25">
      <c r="B10" s="1181" t="s">
        <v>47</v>
      </c>
      <c r="C10" s="1182"/>
      <c r="D10" s="1194" t="str">
        <f>'IDENTIFICACIÓN DEL PROYECTO'!$D$9</f>
        <v>133/2015</v>
      </c>
      <c r="E10" s="1195"/>
      <c r="F10" s="1195"/>
      <c r="G10" s="1195"/>
      <c r="H10" s="1195"/>
      <c r="I10" s="1196"/>
    </row>
    <row r="11" spans="2:12" s="19" customFormat="1" ht="21" customHeight="1" x14ac:dyDescent="0.25">
      <c r="B11" s="1186" t="s">
        <v>28</v>
      </c>
      <c r="C11" s="1187"/>
      <c r="D11" s="1194" t="str">
        <f>'IDENTIFICACIÓN DEL PROYECTO'!$D$27</f>
        <v>COLEGAS - CONFEDERACIÓN LGTB ESPAÑOLA</v>
      </c>
      <c r="E11" s="1195"/>
      <c r="F11" s="1195"/>
      <c r="G11" s="1195"/>
      <c r="H11" s="1195"/>
      <c r="I11" s="1196"/>
    </row>
    <row r="12" spans="2:12" s="19" customFormat="1" ht="21" customHeight="1" thickBot="1" x14ac:dyDescent="0.3">
      <c r="B12" s="1170" t="s">
        <v>48</v>
      </c>
      <c r="C12" s="1171"/>
      <c r="D12" s="1197" t="str">
        <f>'IDENTIFICACIÓN DEL PROYECTO'!$D$11</f>
        <v>ACOGE LGTB 2016</v>
      </c>
      <c r="E12" s="1198"/>
      <c r="F12" s="1198"/>
      <c r="G12" s="1198"/>
      <c r="H12" s="1198"/>
      <c r="I12" s="1199"/>
    </row>
    <row r="13" spans="2:12" s="16" customFormat="1" ht="13.5" thickBot="1" x14ac:dyDescent="0.25">
      <c r="B13" s="142"/>
      <c r="C13" s="142"/>
      <c r="D13" s="142"/>
      <c r="E13" s="142"/>
      <c r="F13" s="142"/>
      <c r="G13" s="142"/>
      <c r="H13" s="142"/>
      <c r="I13" s="142"/>
      <c r="J13" s="142"/>
      <c r="K13" s="142"/>
      <c r="L13" s="142"/>
    </row>
    <row r="14" spans="2:12" s="16" customFormat="1" ht="28.5" customHeight="1" x14ac:dyDescent="0.2">
      <c r="B14" s="1200" t="s">
        <v>95</v>
      </c>
      <c r="C14" s="144" t="s">
        <v>109</v>
      </c>
      <c r="D14" s="1203">
        <f>D15+D16+D17</f>
        <v>68625</v>
      </c>
      <c r="E14" s="1204"/>
      <c r="F14" s="1204"/>
      <c r="G14" s="1204"/>
      <c r="H14" s="1204"/>
      <c r="I14" s="1205"/>
      <c r="J14" s="145"/>
      <c r="K14" s="145"/>
      <c r="L14" s="142"/>
    </row>
    <row r="15" spans="2:12" s="16" customFormat="1" ht="25.5" x14ac:dyDescent="0.2">
      <c r="B15" s="1201"/>
      <c r="C15" s="146" t="s">
        <v>171</v>
      </c>
      <c r="D15" s="1206">
        <f>'IDENTIFICACIÓN DEL PROYECTO'!D19:H19</f>
        <v>67251</v>
      </c>
      <c r="E15" s="1207"/>
      <c r="F15" s="1208"/>
      <c r="G15" s="158" t="s">
        <v>172</v>
      </c>
      <c r="H15" s="1209">
        <f>D15/D14</f>
        <v>0.97997814207650269</v>
      </c>
      <c r="I15" s="1210"/>
      <c r="J15" s="147"/>
      <c r="K15" s="148"/>
      <c r="L15" s="142"/>
    </row>
    <row r="16" spans="2:12" s="16" customFormat="1" ht="31.5" customHeight="1" x14ac:dyDescent="0.2">
      <c r="B16" s="1201"/>
      <c r="C16" s="146" t="s">
        <v>110</v>
      </c>
      <c r="D16" s="1206">
        <v>1374</v>
      </c>
      <c r="E16" s="1207"/>
      <c r="F16" s="1208"/>
      <c r="G16" s="158" t="s">
        <v>115</v>
      </c>
      <c r="H16" s="1209">
        <f>D16/D14</f>
        <v>2.0021857923497269E-2</v>
      </c>
      <c r="I16" s="1210"/>
      <c r="J16" s="147"/>
      <c r="K16" s="149"/>
      <c r="L16" s="142"/>
    </row>
    <row r="17" spans="2:14" s="16" customFormat="1" ht="31.5" customHeight="1" x14ac:dyDescent="0.2">
      <c r="B17" s="1202"/>
      <c r="C17" s="146" t="s">
        <v>179</v>
      </c>
      <c r="D17" s="1206">
        <v>0</v>
      </c>
      <c r="E17" s="1207"/>
      <c r="F17" s="1208"/>
      <c r="G17" s="158"/>
      <c r="H17" s="1209">
        <f>D17/D14</f>
        <v>0</v>
      </c>
      <c r="I17" s="1210"/>
      <c r="J17" s="147"/>
      <c r="K17" s="149"/>
      <c r="L17" s="142"/>
    </row>
    <row r="18" spans="2:14" s="16" customFormat="1" ht="25.5" customHeight="1" x14ac:dyDescent="0.2">
      <c r="B18" s="207" t="s">
        <v>96</v>
      </c>
      <c r="C18" s="1211">
        <v>68625</v>
      </c>
      <c r="D18" s="1211"/>
      <c r="E18" s="1211"/>
      <c r="F18" s="1212" t="s">
        <v>97</v>
      </c>
      <c r="G18" s="1212"/>
      <c r="H18" s="1213"/>
      <c r="I18" s="1214"/>
      <c r="J18" s="147"/>
      <c r="K18" s="149"/>
      <c r="L18" s="142"/>
    </row>
    <row r="19" spans="2:14" s="16" customFormat="1" ht="23.25" customHeight="1" x14ac:dyDescent="0.2">
      <c r="B19" s="1222" t="s">
        <v>98</v>
      </c>
      <c r="C19" s="150" t="s">
        <v>108</v>
      </c>
      <c r="D19" s="1225">
        <v>68625</v>
      </c>
      <c r="E19" s="1226"/>
      <c r="F19" s="1226"/>
      <c r="G19" s="1226"/>
      <c r="H19" s="1226"/>
      <c r="I19" s="1227"/>
      <c r="J19" s="147"/>
      <c r="K19" s="142"/>
      <c r="L19" s="142"/>
    </row>
    <row r="20" spans="2:14" s="16" customFormat="1" ht="12.75" x14ac:dyDescent="0.2">
      <c r="B20" s="1223"/>
      <c r="C20" s="150" t="s">
        <v>274</v>
      </c>
      <c r="D20" s="1228">
        <f>D14*0.9</f>
        <v>61762.5</v>
      </c>
      <c r="E20" s="1229"/>
      <c r="F20" s="1230"/>
      <c r="G20" s="158" t="s">
        <v>99</v>
      </c>
      <c r="H20" s="1209">
        <f>D20/D19</f>
        <v>0.9</v>
      </c>
      <c r="I20" s="1210"/>
      <c r="J20" s="151" t="s">
        <v>275</v>
      </c>
      <c r="K20" s="152"/>
      <c r="L20" s="142"/>
    </row>
    <row r="21" spans="2:14" s="16" customFormat="1" ht="24.75" customHeight="1" x14ac:dyDescent="0.2">
      <c r="B21" s="1223"/>
      <c r="C21" s="150" t="s">
        <v>113</v>
      </c>
      <c r="D21" s="1228">
        <f>D15-D20</f>
        <v>5488.5</v>
      </c>
      <c r="E21" s="1229"/>
      <c r="F21" s="1230"/>
      <c r="G21" s="158" t="s">
        <v>111</v>
      </c>
      <c r="H21" s="1209">
        <f>D21/D19</f>
        <v>7.9978142076502737E-2</v>
      </c>
      <c r="I21" s="1210"/>
      <c r="J21" s="147"/>
      <c r="K21" s="152"/>
      <c r="L21" s="142"/>
    </row>
    <row r="22" spans="2:14" s="16" customFormat="1" ht="12.75" x14ac:dyDescent="0.2">
      <c r="B22" s="1223"/>
      <c r="C22" s="150" t="s">
        <v>114</v>
      </c>
      <c r="D22" s="1228">
        <f>D16</f>
        <v>1374</v>
      </c>
      <c r="E22" s="1229"/>
      <c r="F22" s="1230"/>
      <c r="G22" s="158" t="s">
        <v>112</v>
      </c>
      <c r="H22" s="1209">
        <f>D22/D19</f>
        <v>2.0021857923497269E-2</v>
      </c>
      <c r="I22" s="1210"/>
      <c r="J22" s="151" t="s">
        <v>100</v>
      </c>
      <c r="K22" s="147"/>
      <c r="L22" s="142"/>
    </row>
    <row r="23" spans="2:14" s="16" customFormat="1" ht="25.5" x14ac:dyDescent="0.2">
      <c r="B23" s="1224"/>
      <c r="C23" s="150" t="s">
        <v>272</v>
      </c>
      <c r="D23" s="1228">
        <f>I62</f>
        <v>0</v>
      </c>
      <c r="E23" s="1229"/>
      <c r="F23" s="1230"/>
      <c r="G23" s="158"/>
      <c r="H23" s="1209">
        <f>D23/D19</f>
        <v>0</v>
      </c>
      <c r="I23" s="1210"/>
      <c r="J23" s="151"/>
      <c r="K23" s="147"/>
      <c r="L23" s="142"/>
    </row>
    <row r="24" spans="2:14" s="16" customFormat="1" ht="24" customHeight="1" x14ac:dyDescent="0.2">
      <c r="B24" s="1215" t="s">
        <v>101</v>
      </c>
      <c r="C24" s="1216"/>
      <c r="D24" s="1217" t="s">
        <v>918</v>
      </c>
      <c r="E24" s="1217"/>
      <c r="F24" s="1217"/>
      <c r="G24" s="1217"/>
      <c r="H24" s="1217"/>
      <c r="I24" s="1218"/>
      <c r="J24" s="147"/>
      <c r="K24" s="147"/>
      <c r="L24" s="142"/>
    </row>
    <row r="25" spans="2:14" s="16" customFormat="1" ht="24" customHeight="1" x14ac:dyDescent="0.2">
      <c r="B25" s="1215" t="s">
        <v>102</v>
      </c>
      <c r="C25" s="1216"/>
      <c r="D25" s="1217" t="s">
        <v>152</v>
      </c>
      <c r="E25" s="1217"/>
      <c r="F25" s="1217"/>
      <c r="G25" s="1217"/>
      <c r="H25" s="1217"/>
      <c r="I25" s="1218"/>
      <c r="J25" s="147"/>
      <c r="K25" s="147"/>
      <c r="L25" s="142"/>
    </row>
    <row r="26" spans="2:14" s="16" customFormat="1" ht="24" customHeight="1" x14ac:dyDescent="0.2">
      <c r="B26" s="1215" t="s">
        <v>161</v>
      </c>
      <c r="C26" s="1216"/>
      <c r="D26" s="1219" t="s">
        <v>107</v>
      </c>
      <c r="E26" s="1220"/>
      <c r="F26" s="1220"/>
      <c r="G26" s="1220"/>
      <c r="H26" s="1220"/>
      <c r="I26" s="1221"/>
      <c r="J26" s="147"/>
      <c r="K26" s="147"/>
      <c r="L26" s="142"/>
    </row>
    <row r="27" spans="2:14" s="16" customFormat="1" ht="24" customHeight="1" thickBot="1" x14ac:dyDescent="0.25">
      <c r="B27" s="1231" t="s">
        <v>103</v>
      </c>
      <c r="C27" s="1232"/>
      <c r="D27" s="1233">
        <v>43116</v>
      </c>
      <c r="E27" s="1233"/>
      <c r="F27" s="1233"/>
      <c r="G27" s="1233"/>
      <c r="H27" s="1233"/>
      <c r="I27" s="1234"/>
      <c r="J27" s="153"/>
      <c r="K27" s="147"/>
      <c r="L27" s="142"/>
    </row>
    <row r="28" spans="2:14" x14ac:dyDescent="0.25">
      <c r="B28" s="131" t="s">
        <v>154</v>
      </c>
    </row>
    <row r="29" spans="2:14" x14ac:dyDescent="0.25">
      <c r="B29" s="208"/>
    </row>
    <row r="30" spans="2:14" s="16" customFormat="1" ht="12.75" x14ac:dyDescent="0.2">
      <c r="B30" s="142"/>
      <c r="C30" s="142"/>
      <c r="D30" s="142"/>
      <c r="E30" s="142"/>
      <c r="F30" s="142"/>
      <c r="G30" s="142"/>
      <c r="H30" s="142"/>
      <c r="I30" s="142"/>
      <c r="J30" s="142"/>
      <c r="K30" s="142"/>
      <c r="L30" s="142"/>
    </row>
    <row r="31" spans="2:14" s="16" customFormat="1" ht="13.5" thickBot="1" x14ac:dyDescent="0.25">
      <c r="B31" s="154" t="s">
        <v>104</v>
      </c>
      <c r="C31" s="155"/>
      <c r="D31" s="142"/>
      <c r="E31" s="142"/>
      <c r="F31" s="142"/>
      <c r="G31" s="142"/>
      <c r="H31" s="142"/>
      <c r="I31" s="142"/>
      <c r="J31" s="142"/>
      <c r="K31" s="156"/>
      <c r="L31" s="156"/>
    </row>
    <row r="32" spans="2:14" s="16" customFormat="1" ht="23.25" customHeight="1" thickBot="1" x14ac:dyDescent="0.3">
      <c r="B32" s="1236" t="s">
        <v>105</v>
      </c>
      <c r="C32" s="1237"/>
      <c r="D32" s="1237"/>
      <c r="E32" s="1237"/>
      <c r="F32" s="1237"/>
      <c r="G32" s="1237"/>
      <c r="H32" s="1238"/>
      <c r="I32" s="125"/>
      <c r="J32"/>
      <c r="K32" s="142"/>
      <c r="L32" s="157"/>
      <c r="N32" s="18"/>
    </row>
    <row r="33" spans="2:12" s="16" customFormat="1" x14ac:dyDescent="0.25">
      <c r="B33" s="1239" t="s">
        <v>89</v>
      </c>
      <c r="C33" s="1239" t="s">
        <v>90</v>
      </c>
      <c r="D33" s="1239" t="s">
        <v>162</v>
      </c>
      <c r="E33" s="1239" t="s">
        <v>163</v>
      </c>
      <c r="F33" s="1239" t="s">
        <v>164</v>
      </c>
      <c r="G33" s="1241" t="s">
        <v>106</v>
      </c>
      <c r="H33" s="1239" t="s">
        <v>165</v>
      </c>
      <c r="I33"/>
      <c r="J33"/>
      <c r="K33" s="142"/>
      <c r="L33" s="142"/>
    </row>
    <row r="34" spans="2:12" s="16" customFormat="1" ht="44.25" customHeight="1" x14ac:dyDescent="0.25">
      <c r="B34" s="1240"/>
      <c r="C34" s="1240"/>
      <c r="D34" s="1240"/>
      <c r="E34" s="1240"/>
      <c r="F34" s="1240"/>
      <c r="G34" s="1242"/>
      <c r="H34" s="1240"/>
      <c r="I34"/>
      <c r="J34"/>
      <c r="K34" s="142"/>
      <c r="L34" s="125"/>
    </row>
    <row r="35" spans="2:12" ht="29.25" customHeight="1" x14ac:dyDescent="0.25">
      <c r="B35" s="209" t="s">
        <v>186</v>
      </c>
      <c r="C35" s="875">
        <f>'1ª VERIF'!C13</f>
        <v>51998.43</v>
      </c>
      <c r="D35" s="875">
        <f>'1ª VERIF'!D13</f>
        <v>0</v>
      </c>
      <c r="E35" s="875">
        <f>'Anexo I - Personal'!BC17</f>
        <v>0</v>
      </c>
      <c r="F35" s="875">
        <f>'Anexo I - Personal'!BD17</f>
        <v>0</v>
      </c>
      <c r="G35" s="876">
        <f>E35*$G$52</f>
        <v>0</v>
      </c>
      <c r="H35" s="876">
        <f>MIN(C35,G35)</f>
        <v>0</v>
      </c>
    </row>
    <row r="36" spans="2:12" ht="29.25" customHeight="1" x14ac:dyDescent="0.25">
      <c r="B36" s="128" t="s">
        <v>185</v>
      </c>
      <c r="C36" s="875">
        <f>'1ª VERIF'!C14</f>
        <v>0</v>
      </c>
      <c r="D36" s="875">
        <f>'1ª VERIF'!D14</f>
        <v>0</v>
      </c>
      <c r="E36" s="877">
        <f>'Anexo III Equipos - Alquiler'!N12</f>
        <v>0</v>
      </c>
      <c r="F36" s="877">
        <f>'Anexo III Equipos - Alquiler'!O12</f>
        <v>0</v>
      </c>
      <c r="G36" s="878">
        <f>E36*$G$52</f>
        <v>0</v>
      </c>
      <c r="H36" s="878">
        <f t="shared" ref="H36:H37" si="0">MIN(C36,G36)</f>
        <v>0</v>
      </c>
    </row>
    <row r="37" spans="2:12" ht="29.25" customHeight="1" x14ac:dyDescent="0.25">
      <c r="B37" s="128" t="s">
        <v>184</v>
      </c>
      <c r="C37" s="875">
        <f>'1ª VERIF'!C15</f>
        <v>7374</v>
      </c>
      <c r="D37" s="875">
        <f>'1ª VERIF'!D15</f>
        <v>0</v>
      </c>
      <c r="E37" s="877">
        <f>'Anexo III Equipos - Alquiler'!N12</f>
        <v>0</v>
      </c>
      <c r="F37" s="877">
        <f>'Anexo III Equipos - Alquiler'!O12</f>
        <v>0</v>
      </c>
      <c r="G37" s="878">
        <f>E37*$G$52</f>
        <v>0</v>
      </c>
      <c r="H37" s="878">
        <f t="shared" si="0"/>
        <v>0</v>
      </c>
    </row>
    <row r="38" spans="2:12" ht="29.25" customHeight="1" x14ac:dyDescent="0.25">
      <c r="B38" s="128" t="s">
        <v>181</v>
      </c>
      <c r="C38" s="875">
        <f>'1ª VERIF'!C16</f>
        <v>6520</v>
      </c>
      <c r="D38" s="875">
        <f>'1ª VERIF'!D16</f>
        <v>0</v>
      </c>
      <c r="E38" s="875">
        <f>E39+E40</f>
        <v>0</v>
      </c>
      <c r="F38" s="875">
        <f>F39+F40</f>
        <v>0</v>
      </c>
      <c r="G38" s="878">
        <f t="shared" ref="G38:H38" si="1">G39+G40</f>
        <v>0</v>
      </c>
      <c r="H38" s="878">
        <f t="shared" si="1"/>
        <v>0</v>
      </c>
    </row>
    <row r="39" spans="2:12" ht="29.25" customHeight="1" x14ac:dyDescent="0.25">
      <c r="B39" s="369" t="s">
        <v>182</v>
      </c>
      <c r="C39" s="875">
        <f>'1ª VERIF'!C17</f>
        <v>0</v>
      </c>
      <c r="D39" s="875">
        <f>'1ª VERIF'!D17</f>
        <v>0</v>
      </c>
      <c r="E39" s="877">
        <f>'Anexo VIa Subcontratacion '!Y16</f>
        <v>0</v>
      </c>
      <c r="F39" s="877">
        <f>'Anexo VIa Subcontratacion '!Z16</f>
        <v>0</v>
      </c>
      <c r="G39" s="878">
        <f t="shared" ref="G39:G40" si="2">E39*$G$52</f>
        <v>0</v>
      </c>
      <c r="H39" s="878">
        <f t="shared" ref="H39:H40" si="3">MIN(C39,G39)</f>
        <v>0</v>
      </c>
    </row>
    <row r="40" spans="2:12" ht="43.5" customHeight="1" x14ac:dyDescent="0.25">
      <c r="B40" s="369" t="s">
        <v>183</v>
      </c>
      <c r="C40" s="875">
        <f>'1ª VERIF'!C18</f>
        <v>6520</v>
      </c>
      <c r="D40" s="875">
        <f>'1ª VERIF'!D18</f>
        <v>0</v>
      </c>
      <c r="E40" s="877">
        <f>'Anexo VIb CONT EXTERN'!Y12</f>
        <v>0</v>
      </c>
      <c r="F40" s="877">
        <f>'Anexo VIb CONT EXTERN'!Z12</f>
        <v>0</v>
      </c>
      <c r="G40" s="878">
        <f t="shared" si="2"/>
        <v>0</v>
      </c>
      <c r="H40" s="878">
        <f t="shared" si="3"/>
        <v>0</v>
      </c>
      <c r="I40" s="125"/>
    </row>
    <row r="41" spans="2:12" ht="41.25" customHeight="1" x14ac:dyDescent="0.25">
      <c r="B41" s="128" t="s">
        <v>187</v>
      </c>
      <c r="C41" s="875">
        <f>'1ª VERIF'!C19</f>
        <v>2332.6800000000003</v>
      </c>
      <c r="D41" s="875">
        <f>'1ª VERIF'!D19</f>
        <v>0</v>
      </c>
      <c r="E41" s="875">
        <f>E42+E43+E44+E45+E46+E47</f>
        <v>0</v>
      </c>
      <c r="F41" s="875">
        <f>F42+F43+F44+F45+F46+F47</f>
        <v>0</v>
      </c>
      <c r="G41" s="878">
        <f t="shared" ref="G41:H41" si="4">G42+G43+G44+G45+G46+G47</f>
        <v>0</v>
      </c>
      <c r="H41" s="878">
        <f t="shared" si="4"/>
        <v>0</v>
      </c>
    </row>
    <row r="42" spans="2:12" ht="41.25" customHeight="1" x14ac:dyDescent="0.25">
      <c r="B42" s="128" t="s">
        <v>188</v>
      </c>
      <c r="C42" s="875">
        <f>'1ª VERIF'!C20</f>
        <v>1132.68</v>
      </c>
      <c r="D42" s="875">
        <f>'1ª VERIF'!D20</f>
        <v>0</v>
      </c>
      <c r="E42" s="877">
        <f>'Anexo II Viaje y Estancia'!N12</f>
        <v>0</v>
      </c>
      <c r="F42" s="877">
        <f>'Anexo II Viaje y Estancia'!O12</f>
        <v>0</v>
      </c>
      <c r="G42" s="878">
        <f t="shared" ref="G42:G47" si="5">E42*$G$52</f>
        <v>0</v>
      </c>
      <c r="H42" s="878">
        <f t="shared" ref="H42:H46" si="6">MIN(C42,G42)</f>
        <v>0</v>
      </c>
    </row>
    <row r="43" spans="2:12" ht="41.25" customHeight="1" x14ac:dyDescent="0.25">
      <c r="B43" s="128" t="s">
        <v>189</v>
      </c>
      <c r="C43" s="875">
        <f>'1ª VERIF'!C21</f>
        <v>1200</v>
      </c>
      <c r="D43" s="875">
        <f>'1ª VERIF'!D21</f>
        <v>0</v>
      </c>
      <c r="E43" s="877">
        <f>'Anexo V Servicios Generales'!N12</f>
        <v>0</v>
      </c>
      <c r="F43" s="877">
        <f>'Anexo V Servicios Generales'!O12</f>
        <v>0</v>
      </c>
      <c r="G43" s="878">
        <f t="shared" si="5"/>
        <v>0</v>
      </c>
      <c r="H43" s="878">
        <f t="shared" si="6"/>
        <v>0</v>
      </c>
    </row>
    <row r="44" spans="2:12" ht="27" x14ac:dyDescent="0.25">
      <c r="B44" s="128" t="s">
        <v>190</v>
      </c>
      <c r="C44" s="875">
        <f>'1ª VERIF'!C22</f>
        <v>0</v>
      </c>
      <c r="D44" s="875">
        <f>'1ª VERIF'!D22</f>
        <v>0</v>
      </c>
      <c r="E44" s="877">
        <f>'Anexo VII cofinanciación UE'!N12</f>
        <v>0</v>
      </c>
      <c r="F44" s="877">
        <f>'Anexo VII cofinanciación UE'!O12</f>
        <v>0</v>
      </c>
      <c r="G44" s="878">
        <f t="shared" si="5"/>
        <v>0</v>
      </c>
      <c r="H44" s="878">
        <f t="shared" si="6"/>
        <v>0</v>
      </c>
    </row>
    <row r="45" spans="2:12" ht="41.25" customHeight="1" x14ac:dyDescent="0.25">
      <c r="B45" s="128" t="s">
        <v>191</v>
      </c>
      <c r="C45" s="875">
        <f>'1ª VERIF'!C23</f>
        <v>0</v>
      </c>
      <c r="D45" s="875">
        <f>'1ª VERIF'!D23</f>
        <v>0</v>
      </c>
      <c r="E45" s="877">
        <f>'Anexo VIII Honorarios Expertos'!Y12</f>
        <v>0</v>
      </c>
      <c r="F45" s="877">
        <f>'Anexo VIII Honorarios Expertos'!Z12</f>
        <v>0</v>
      </c>
      <c r="G45" s="878">
        <f t="shared" si="5"/>
        <v>0</v>
      </c>
      <c r="H45" s="878">
        <f t="shared" si="6"/>
        <v>0</v>
      </c>
      <c r="L45" s="384" t="s">
        <v>276</v>
      </c>
    </row>
    <row r="46" spans="2:12" ht="41.25" customHeight="1" x14ac:dyDescent="0.25">
      <c r="B46" s="128" t="s">
        <v>192</v>
      </c>
      <c r="C46" s="875">
        <f>'1ª VERIF'!C24</f>
        <v>0</v>
      </c>
      <c r="D46" s="875">
        <f>'1ª VERIF'!D24</f>
        <v>0</v>
      </c>
      <c r="E46" s="877">
        <f>'Anexo IX(a) Gastos específicos'!N12</f>
        <v>0</v>
      </c>
      <c r="F46" s="877">
        <f>'Anexo IX(a) Gastos específicos'!O12</f>
        <v>0</v>
      </c>
      <c r="G46" s="878">
        <f t="shared" si="5"/>
        <v>0</v>
      </c>
      <c r="H46" s="878">
        <f t="shared" si="6"/>
        <v>0</v>
      </c>
      <c r="L46" s="386">
        <f>ROUND(MIN(H51*0.9,E62),2)</f>
        <v>0</v>
      </c>
    </row>
    <row r="47" spans="2:12" ht="41.25" customHeight="1" x14ac:dyDescent="0.25">
      <c r="B47" s="128" t="s">
        <v>193</v>
      </c>
      <c r="C47" s="875">
        <f>'1ª VERIF'!C25</f>
        <v>0</v>
      </c>
      <c r="D47" s="875">
        <f>'1ª VERIF'!D25</f>
        <v>0</v>
      </c>
      <c r="E47" s="877">
        <f>'Anexo IX(b) Incentivos a destin'!N12</f>
        <v>0</v>
      </c>
      <c r="F47" s="877">
        <f>'Anexo IX(b) Incentivos a destin'!O12</f>
        <v>0</v>
      </c>
      <c r="G47" s="878">
        <f t="shared" si="5"/>
        <v>0</v>
      </c>
      <c r="H47" s="878">
        <f>MIN(C47,G47)</f>
        <v>0</v>
      </c>
    </row>
    <row r="48" spans="2:12" x14ac:dyDescent="0.25">
      <c r="B48" s="159" t="s">
        <v>91</v>
      </c>
      <c r="C48" s="879">
        <f>C35+C36+C37+C38+C41</f>
        <v>68225.109999999986</v>
      </c>
      <c r="D48" s="879">
        <f t="shared" ref="D48:H48" si="7">D35+D36+D37+D38+D41</f>
        <v>0</v>
      </c>
      <c r="E48" s="879">
        <f t="shared" si="7"/>
        <v>0</v>
      </c>
      <c r="F48" s="879">
        <f t="shared" si="7"/>
        <v>0</v>
      </c>
      <c r="G48" s="879">
        <f t="shared" si="7"/>
        <v>0</v>
      </c>
      <c r="H48" s="879">
        <f t="shared" si="7"/>
        <v>0</v>
      </c>
      <c r="I48" s="125"/>
    </row>
    <row r="49" spans="1:16384" x14ac:dyDescent="0.25">
      <c r="B49" s="159" t="s">
        <v>92</v>
      </c>
      <c r="C49" s="879">
        <f>'1ª VERIF'!C27</f>
        <v>399.89</v>
      </c>
      <c r="D49" s="879">
        <f>'1ª VERIF'!D27</f>
        <v>0</v>
      </c>
      <c r="E49" s="879">
        <v>0</v>
      </c>
      <c r="F49" s="880"/>
      <c r="G49" s="879">
        <f>E49*$G$52</f>
        <v>0</v>
      </c>
      <c r="H49" s="879">
        <f>MIN(C49,G49)</f>
        <v>0</v>
      </c>
      <c r="J49" s="881" t="e">
        <f>H49/H48</f>
        <v>#DIV/0!</v>
      </c>
      <c r="K49" s="383" t="s">
        <v>271</v>
      </c>
    </row>
    <row r="50" spans="1:16384" ht="25.5" x14ac:dyDescent="0.25">
      <c r="B50" s="159" t="s">
        <v>877</v>
      </c>
      <c r="C50" s="879"/>
      <c r="D50" s="879"/>
      <c r="E50" s="879"/>
      <c r="F50" s="882">
        <v>0</v>
      </c>
      <c r="G50" s="883"/>
      <c r="H50" s="879">
        <f>F50</f>
        <v>0</v>
      </c>
      <c r="J50" s="164"/>
      <c r="K50" s="383"/>
    </row>
    <row r="51" spans="1:16384" ht="15.75" thickBot="1" x14ac:dyDescent="0.3">
      <c r="B51" s="160" t="s">
        <v>93</v>
      </c>
      <c r="C51" s="884">
        <f t="shared" ref="C51:E51" si="8">SUM(C48:C49)</f>
        <v>68624.999999999985</v>
      </c>
      <c r="D51" s="884">
        <f t="shared" si="8"/>
        <v>0</v>
      </c>
      <c r="E51" s="884">
        <f t="shared" si="8"/>
        <v>0</v>
      </c>
      <c r="F51" s="885">
        <f>SUM(F48:F50)</f>
        <v>0</v>
      </c>
      <c r="G51" s="884">
        <f>SUM(G48:G49)</f>
        <v>0</v>
      </c>
      <c r="H51" s="884">
        <f>SUM(H48:H49)-H50</f>
        <v>0</v>
      </c>
      <c r="J51" s="164"/>
    </row>
    <row r="52" spans="1:16384" ht="27" thickTop="1" thickBot="1" x14ac:dyDescent="0.3">
      <c r="A52" s="162"/>
      <c r="B52" s="161" t="s">
        <v>166</v>
      </c>
      <c r="C52" s="886">
        <f>C49/C51</f>
        <v>5.8271766848816036E-3</v>
      </c>
      <c r="D52" s="162"/>
      <c r="E52" s="162"/>
      <c r="F52" s="163" t="s">
        <v>116</v>
      </c>
      <c r="G52" s="887">
        <v>1</v>
      </c>
      <c r="H52" s="162"/>
      <c r="I52" s="162"/>
      <c r="J52" s="166" t="s">
        <v>117</v>
      </c>
      <c r="K52" s="165" t="e">
        <f>F51/D51</f>
        <v>#DIV/0!</v>
      </c>
      <c r="L52" s="167"/>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62"/>
      <c r="GH52" s="162"/>
      <c r="GI52" s="162"/>
      <c r="GJ52" s="162"/>
      <c r="GK52" s="162"/>
      <c r="GL52" s="162"/>
      <c r="GM52" s="162"/>
      <c r="GN52" s="162"/>
      <c r="GO52" s="162"/>
      <c r="GP52" s="162"/>
      <c r="GQ52" s="162"/>
      <c r="GR52" s="162"/>
      <c r="GS52" s="162"/>
      <c r="GT52" s="162"/>
      <c r="GU52" s="162"/>
      <c r="GV52" s="162"/>
      <c r="GW52" s="162"/>
      <c r="GX52" s="162"/>
      <c r="GY52" s="162"/>
      <c r="GZ52" s="162"/>
      <c r="HA52" s="162"/>
      <c r="HB52" s="162"/>
      <c r="HC52" s="162"/>
      <c r="HD52" s="162"/>
      <c r="HE52" s="162"/>
      <c r="HF52" s="162"/>
      <c r="HG52" s="162"/>
      <c r="HH52" s="162"/>
      <c r="HI52" s="162"/>
      <c r="HJ52" s="162"/>
      <c r="HK52" s="162"/>
      <c r="HL52" s="162"/>
      <c r="HM52" s="162"/>
      <c r="HN52" s="162"/>
      <c r="HO52" s="162"/>
      <c r="HP52" s="162"/>
      <c r="HQ52" s="162"/>
      <c r="HR52" s="162"/>
      <c r="HS52" s="162"/>
      <c r="HT52" s="162"/>
      <c r="HU52" s="162"/>
      <c r="HV52" s="162"/>
      <c r="HW52" s="162"/>
      <c r="HX52" s="162"/>
      <c r="HY52" s="162"/>
      <c r="HZ52" s="162"/>
      <c r="IA52" s="162"/>
      <c r="IB52" s="162"/>
      <c r="IC52" s="162"/>
      <c r="ID52" s="162"/>
      <c r="IE52" s="162"/>
      <c r="IF52" s="162"/>
      <c r="IG52" s="162"/>
      <c r="IH52" s="162"/>
      <c r="II52" s="162"/>
      <c r="IJ52" s="162"/>
      <c r="IK52" s="162"/>
      <c r="IL52" s="162"/>
      <c r="IM52" s="162"/>
      <c r="IN52" s="162"/>
      <c r="IO52" s="162"/>
      <c r="IP52" s="162"/>
      <c r="IQ52" s="162"/>
      <c r="IR52" s="162"/>
      <c r="IS52" s="162"/>
      <c r="IT52" s="162"/>
      <c r="IU52" s="162"/>
      <c r="IV52" s="162"/>
      <c r="IW52" s="162"/>
      <c r="IX52" s="162"/>
      <c r="IY52" s="162"/>
      <c r="IZ52" s="162"/>
      <c r="JA52" s="162"/>
      <c r="JB52" s="162"/>
      <c r="JC52" s="162"/>
      <c r="JD52" s="162"/>
      <c r="JE52" s="162"/>
      <c r="JF52" s="162"/>
      <c r="JG52" s="162"/>
      <c r="JH52" s="162"/>
      <c r="JI52" s="162"/>
      <c r="JJ52" s="162"/>
      <c r="JK52" s="162"/>
      <c r="JL52" s="162"/>
      <c r="JM52" s="162"/>
      <c r="JN52" s="162"/>
      <c r="JO52" s="162"/>
      <c r="JP52" s="162"/>
      <c r="JQ52" s="162"/>
      <c r="JR52" s="162"/>
      <c r="JS52" s="162"/>
      <c r="JT52" s="162"/>
      <c r="JU52" s="162"/>
      <c r="JV52" s="162"/>
      <c r="JW52" s="162"/>
      <c r="JX52" s="162"/>
      <c r="JY52" s="162"/>
      <c r="JZ52" s="162"/>
      <c r="KA52" s="162"/>
      <c r="KB52" s="162"/>
      <c r="KC52" s="162"/>
      <c r="KD52" s="162"/>
      <c r="KE52" s="162"/>
      <c r="KF52" s="162"/>
      <c r="KG52" s="162"/>
      <c r="KH52" s="162"/>
      <c r="KI52" s="162"/>
      <c r="KJ52" s="162"/>
      <c r="KK52" s="162"/>
      <c r="KL52" s="162"/>
      <c r="KM52" s="162"/>
      <c r="KN52" s="162"/>
      <c r="KO52" s="162"/>
      <c r="KP52" s="162"/>
      <c r="KQ52" s="162"/>
      <c r="KR52" s="162"/>
      <c r="KS52" s="162"/>
      <c r="KT52" s="162"/>
      <c r="KU52" s="162"/>
      <c r="KV52" s="162"/>
      <c r="KW52" s="162"/>
      <c r="KX52" s="162"/>
      <c r="KY52" s="162"/>
      <c r="KZ52" s="162"/>
      <c r="LA52" s="162"/>
      <c r="LB52" s="162"/>
      <c r="LC52" s="162"/>
      <c r="LD52" s="162"/>
      <c r="LE52" s="162"/>
      <c r="LF52" s="162"/>
      <c r="LG52" s="162"/>
      <c r="LH52" s="162"/>
      <c r="LI52" s="162"/>
      <c r="LJ52" s="162"/>
      <c r="LK52" s="162"/>
      <c r="LL52" s="162"/>
      <c r="LM52" s="162"/>
      <c r="LN52" s="162"/>
      <c r="LO52" s="162"/>
      <c r="LP52" s="162"/>
      <c r="LQ52" s="162"/>
      <c r="LR52" s="162"/>
      <c r="LS52" s="162"/>
      <c r="LT52" s="162"/>
      <c r="LU52" s="162"/>
      <c r="LV52" s="162"/>
      <c r="LW52" s="162"/>
      <c r="LX52" s="162"/>
      <c r="LY52" s="162"/>
      <c r="LZ52" s="162"/>
      <c r="MA52" s="162"/>
      <c r="MB52" s="162"/>
      <c r="MC52" s="162"/>
      <c r="MD52" s="162"/>
      <c r="ME52" s="162"/>
      <c r="MF52" s="162"/>
      <c r="MG52" s="162"/>
      <c r="MH52" s="162"/>
      <c r="MI52" s="162"/>
      <c r="MJ52" s="162"/>
      <c r="MK52" s="162"/>
      <c r="ML52" s="162"/>
      <c r="MM52" s="162"/>
      <c r="MN52" s="162"/>
      <c r="MO52" s="162"/>
      <c r="MP52" s="162"/>
      <c r="MQ52" s="162"/>
      <c r="MR52" s="162"/>
      <c r="MS52" s="162"/>
      <c r="MT52" s="162"/>
      <c r="MU52" s="162"/>
      <c r="MV52" s="162"/>
      <c r="MW52" s="162"/>
      <c r="MX52" s="162"/>
      <c r="MY52" s="162"/>
      <c r="MZ52" s="162"/>
      <c r="NA52" s="162"/>
      <c r="NB52" s="162"/>
      <c r="NC52" s="162"/>
      <c r="ND52" s="162"/>
      <c r="NE52" s="162"/>
      <c r="NF52" s="162"/>
      <c r="NG52" s="162"/>
      <c r="NH52" s="162"/>
      <c r="NI52" s="162"/>
      <c r="NJ52" s="162"/>
      <c r="NK52" s="162"/>
      <c r="NL52" s="162"/>
      <c r="NM52" s="162"/>
      <c r="NN52" s="162"/>
      <c r="NO52" s="162"/>
      <c r="NP52" s="162"/>
      <c r="NQ52" s="162"/>
      <c r="NR52" s="162"/>
      <c r="NS52" s="162"/>
      <c r="NT52" s="162"/>
      <c r="NU52" s="162"/>
      <c r="NV52" s="162"/>
      <c r="NW52" s="162"/>
      <c r="NX52" s="162"/>
      <c r="NY52" s="162"/>
      <c r="NZ52" s="162"/>
      <c r="OA52" s="162"/>
      <c r="OB52" s="162"/>
      <c r="OC52" s="162"/>
      <c r="OD52" s="162"/>
      <c r="OE52" s="162"/>
      <c r="OF52" s="162"/>
      <c r="OG52" s="162"/>
      <c r="OH52" s="162"/>
      <c r="OI52" s="162"/>
      <c r="OJ52" s="162"/>
      <c r="OK52" s="162"/>
      <c r="OL52" s="162"/>
      <c r="OM52" s="162"/>
      <c r="ON52" s="162"/>
      <c r="OO52" s="162"/>
      <c r="OP52" s="162"/>
      <c r="OQ52" s="162"/>
      <c r="OR52" s="162"/>
      <c r="OS52" s="162"/>
      <c r="OT52" s="162"/>
      <c r="OU52" s="162"/>
      <c r="OV52" s="162"/>
      <c r="OW52" s="162"/>
      <c r="OX52" s="162"/>
      <c r="OY52" s="162"/>
      <c r="OZ52" s="162"/>
      <c r="PA52" s="162"/>
      <c r="PB52" s="162"/>
      <c r="PC52" s="162"/>
      <c r="PD52" s="162"/>
      <c r="PE52" s="162"/>
      <c r="PF52" s="162"/>
      <c r="PG52" s="162"/>
      <c r="PH52" s="162"/>
      <c r="PI52" s="162"/>
      <c r="PJ52" s="162"/>
      <c r="PK52" s="162"/>
      <c r="PL52" s="162"/>
      <c r="PM52" s="162"/>
      <c r="PN52" s="162"/>
      <c r="PO52" s="162"/>
      <c r="PP52" s="162"/>
      <c r="PQ52" s="162"/>
      <c r="PR52" s="162"/>
      <c r="PS52" s="162"/>
      <c r="PT52" s="162"/>
      <c r="PU52" s="162"/>
      <c r="PV52" s="162"/>
      <c r="PW52" s="162"/>
      <c r="PX52" s="162"/>
      <c r="PY52" s="162"/>
      <c r="PZ52" s="162"/>
      <c r="QA52" s="162"/>
      <c r="QB52" s="162"/>
      <c r="QC52" s="162"/>
      <c r="QD52" s="162"/>
      <c r="QE52" s="162"/>
      <c r="QF52" s="162"/>
      <c r="QG52" s="162"/>
      <c r="QH52" s="162"/>
      <c r="QI52" s="162"/>
      <c r="QJ52" s="162"/>
      <c r="QK52" s="162"/>
      <c r="QL52" s="162"/>
      <c r="QM52" s="162"/>
      <c r="QN52" s="162"/>
      <c r="QO52" s="162"/>
      <c r="QP52" s="162"/>
      <c r="QQ52" s="162"/>
      <c r="QR52" s="162"/>
      <c r="QS52" s="162"/>
      <c r="QT52" s="162"/>
      <c r="QU52" s="162"/>
      <c r="QV52" s="162"/>
      <c r="QW52" s="162"/>
      <c r="QX52" s="162"/>
      <c r="QY52" s="162"/>
      <c r="QZ52" s="162"/>
      <c r="RA52" s="162"/>
      <c r="RB52" s="162"/>
      <c r="RC52" s="162"/>
      <c r="RD52" s="162"/>
      <c r="RE52" s="162"/>
      <c r="RF52" s="162"/>
      <c r="RG52" s="162"/>
      <c r="RH52" s="162"/>
      <c r="RI52" s="162"/>
      <c r="RJ52" s="162"/>
      <c r="RK52" s="162"/>
      <c r="RL52" s="162"/>
      <c r="RM52" s="162"/>
      <c r="RN52" s="162"/>
      <c r="RO52" s="162"/>
      <c r="RP52" s="162"/>
      <c r="RQ52" s="162"/>
      <c r="RR52" s="162"/>
      <c r="RS52" s="162"/>
      <c r="RT52" s="162"/>
      <c r="RU52" s="162"/>
      <c r="RV52" s="162"/>
      <c r="RW52" s="162"/>
      <c r="RX52" s="162"/>
      <c r="RY52" s="162"/>
      <c r="RZ52" s="162"/>
      <c r="SA52" s="162"/>
      <c r="SB52" s="162"/>
      <c r="SC52" s="162"/>
      <c r="SD52" s="162"/>
      <c r="SE52" s="162"/>
      <c r="SF52" s="162"/>
      <c r="SG52" s="162"/>
      <c r="SH52" s="162"/>
      <c r="SI52" s="162"/>
      <c r="SJ52" s="162"/>
      <c r="SK52" s="162"/>
      <c r="SL52" s="162"/>
      <c r="SM52" s="162"/>
      <c r="SN52" s="162"/>
      <c r="SO52" s="162"/>
      <c r="SP52" s="162"/>
      <c r="SQ52" s="162"/>
      <c r="SR52" s="162"/>
      <c r="SS52" s="162"/>
      <c r="ST52" s="162"/>
      <c r="SU52" s="162"/>
      <c r="SV52" s="162"/>
      <c r="SW52" s="162"/>
      <c r="SX52" s="162"/>
      <c r="SY52" s="162"/>
      <c r="SZ52" s="162"/>
      <c r="TA52" s="162"/>
      <c r="TB52" s="162"/>
      <c r="TC52" s="162"/>
      <c r="TD52" s="162"/>
      <c r="TE52" s="162"/>
      <c r="TF52" s="162"/>
      <c r="TG52" s="162"/>
      <c r="TH52" s="162"/>
      <c r="TI52" s="162"/>
      <c r="TJ52" s="162"/>
      <c r="TK52" s="162"/>
      <c r="TL52" s="162"/>
      <c r="TM52" s="162"/>
      <c r="TN52" s="162"/>
      <c r="TO52" s="162"/>
      <c r="TP52" s="162"/>
      <c r="TQ52" s="162"/>
      <c r="TR52" s="162"/>
      <c r="TS52" s="162"/>
      <c r="TT52" s="162"/>
      <c r="TU52" s="162"/>
      <c r="TV52" s="162"/>
      <c r="TW52" s="162"/>
      <c r="TX52" s="162"/>
      <c r="TY52" s="162"/>
      <c r="TZ52" s="162"/>
      <c r="UA52" s="162"/>
      <c r="UB52" s="162"/>
      <c r="UC52" s="162"/>
      <c r="UD52" s="162"/>
      <c r="UE52" s="162"/>
      <c r="UF52" s="162"/>
      <c r="UG52" s="162"/>
      <c r="UH52" s="162"/>
      <c r="UI52" s="162"/>
      <c r="UJ52" s="162"/>
      <c r="UK52" s="162"/>
      <c r="UL52" s="162"/>
      <c r="UM52" s="162"/>
      <c r="UN52" s="162"/>
      <c r="UO52" s="162"/>
      <c r="UP52" s="162"/>
      <c r="UQ52" s="162"/>
      <c r="UR52" s="162"/>
      <c r="US52" s="162"/>
      <c r="UT52" s="162"/>
      <c r="UU52" s="162"/>
      <c r="UV52" s="162"/>
      <c r="UW52" s="162"/>
      <c r="UX52" s="162"/>
      <c r="UY52" s="162"/>
      <c r="UZ52" s="162"/>
      <c r="VA52" s="162"/>
      <c r="VB52" s="162"/>
      <c r="VC52" s="162"/>
      <c r="VD52" s="162"/>
      <c r="VE52" s="162"/>
      <c r="VF52" s="162"/>
      <c r="VG52" s="162"/>
      <c r="VH52" s="162"/>
      <c r="VI52" s="162"/>
      <c r="VJ52" s="162"/>
      <c r="VK52" s="162"/>
      <c r="VL52" s="162"/>
      <c r="VM52" s="162"/>
      <c r="VN52" s="162"/>
      <c r="VO52" s="162"/>
      <c r="VP52" s="162"/>
      <c r="VQ52" s="162"/>
      <c r="VR52" s="162"/>
      <c r="VS52" s="162"/>
      <c r="VT52" s="162"/>
      <c r="VU52" s="162"/>
      <c r="VV52" s="162"/>
      <c r="VW52" s="162"/>
      <c r="VX52" s="162"/>
      <c r="VY52" s="162"/>
      <c r="VZ52" s="162"/>
      <c r="WA52" s="162"/>
      <c r="WB52" s="162"/>
      <c r="WC52" s="162"/>
      <c r="WD52" s="162"/>
      <c r="WE52" s="162"/>
      <c r="WF52" s="162"/>
      <c r="WG52" s="162"/>
      <c r="WH52" s="162"/>
      <c r="WI52" s="162"/>
      <c r="WJ52" s="162"/>
      <c r="WK52" s="162"/>
      <c r="WL52" s="162"/>
      <c r="WM52" s="162"/>
      <c r="WN52" s="162"/>
      <c r="WO52" s="162"/>
      <c r="WP52" s="162"/>
      <c r="WQ52" s="162"/>
      <c r="WR52" s="162"/>
      <c r="WS52" s="162"/>
      <c r="WT52" s="162"/>
      <c r="WU52" s="162"/>
      <c r="WV52" s="162"/>
      <c r="WW52" s="162"/>
      <c r="WX52" s="162"/>
      <c r="WY52" s="162"/>
      <c r="WZ52" s="162"/>
      <c r="XA52" s="162"/>
      <c r="XB52" s="162"/>
      <c r="XC52" s="162"/>
      <c r="XD52" s="162"/>
      <c r="XE52" s="162"/>
      <c r="XF52" s="162"/>
      <c r="XG52" s="162"/>
      <c r="XH52" s="162"/>
      <c r="XI52" s="162"/>
      <c r="XJ52" s="162"/>
      <c r="XK52" s="162"/>
      <c r="XL52" s="162"/>
      <c r="XM52" s="162"/>
      <c r="XN52" s="162"/>
      <c r="XO52" s="162"/>
      <c r="XP52" s="162"/>
      <c r="XQ52" s="162"/>
      <c r="XR52" s="162"/>
      <c r="XS52" s="162"/>
      <c r="XT52" s="162"/>
      <c r="XU52" s="162"/>
      <c r="XV52" s="162"/>
      <c r="XW52" s="162"/>
      <c r="XX52" s="162"/>
      <c r="XY52" s="162"/>
      <c r="XZ52" s="162"/>
      <c r="YA52" s="162"/>
      <c r="YB52" s="162"/>
      <c r="YC52" s="162"/>
      <c r="YD52" s="162"/>
      <c r="YE52" s="162"/>
      <c r="YF52" s="162"/>
      <c r="YG52" s="162"/>
      <c r="YH52" s="162"/>
      <c r="YI52" s="162"/>
      <c r="YJ52" s="162"/>
      <c r="YK52" s="162"/>
      <c r="YL52" s="162"/>
      <c r="YM52" s="162"/>
      <c r="YN52" s="162"/>
      <c r="YO52" s="162"/>
      <c r="YP52" s="162"/>
      <c r="YQ52" s="162"/>
      <c r="YR52" s="162"/>
      <c r="YS52" s="162"/>
      <c r="YT52" s="162"/>
      <c r="YU52" s="162"/>
      <c r="YV52" s="162"/>
      <c r="YW52" s="162"/>
      <c r="YX52" s="162"/>
      <c r="YY52" s="162"/>
      <c r="YZ52" s="162"/>
      <c r="ZA52" s="162"/>
      <c r="ZB52" s="162"/>
      <c r="ZC52" s="162"/>
      <c r="ZD52" s="162"/>
      <c r="ZE52" s="162"/>
      <c r="ZF52" s="162"/>
      <c r="ZG52" s="162"/>
      <c r="ZH52" s="162"/>
      <c r="ZI52" s="162"/>
      <c r="ZJ52" s="162"/>
      <c r="ZK52" s="162"/>
      <c r="ZL52" s="162"/>
      <c r="ZM52" s="162"/>
      <c r="ZN52" s="162"/>
      <c r="ZO52" s="162"/>
      <c r="ZP52" s="162"/>
      <c r="ZQ52" s="162"/>
      <c r="ZR52" s="162"/>
      <c r="ZS52" s="162"/>
      <c r="ZT52" s="162"/>
      <c r="ZU52" s="162"/>
      <c r="ZV52" s="162"/>
      <c r="ZW52" s="162"/>
      <c r="ZX52" s="162"/>
      <c r="ZY52" s="162"/>
      <c r="ZZ52" s="162"/>
      <c r="AAA52" s="162"/>
      <c r="AAB52" s="162"/>
      <c r="AAC52" s="162"/>
      <c r="AAD52" s="162"/>
      <c r="AAE52" s="162"/>
      <c r="AAF52" s="162"/>
      <c r="AAG52" s="162"/>
      <c r="AAH52" s="162"/>
      <c r="AAI52" s="162"/>
      <c r="AAJ52" s="162"/>
      <c r="AAK52" s="162"/>
      <c r="AAL52" s="162"/>
      <c r="AAM52" s="162"/>
      <c r="AAN52" s="162"/>
      <c r="AAO52" s="162"/>
      <c r="AAP52" s="162"/>
      <c r="AAQ52" s="162"/>
      <c r="AAR52" s="162"/>
      <c r="AAS52" s="162"/>
      <c r="AAT52" s="162"/>
      <c r="AAU52" s="162"/>
      <c r="AAV52" s="162"/>
      <c r="AAW52" s="162"/>
      <c r="AAX52" s="162"/>
      <c r="AAY52" s="162"/>
      <c r="AAZ52" s="162"/>
      <c r="ABA52" s="162"/>
      <c r="ABB52" s="162"/>
      <c r="ABC52" s="162"/>
      <c r="ABD52" s="162"/>
      <c r="ABE52" s="162"/>
      <c r="ABF52" s="162"/>
      <c r="ABG52" s="162"/>
      <c r="ABH52" s="162"/>
      <c r="ABI52" s="162"/>
      <c r="ABJ52" s="162"/>
      <c r="ABK52" s="162"/>
      <c r="ABL52" s="162"/>
      <c r="ABM52" s="162"/>
      <c r="ABN52" s="162"/>
      <c r="ABO52" s="162"/>
      <c r="ABP52" s="162"/>
      <c r="ABQ52" s="162"/>
      <c r="ABR52" s="162"/>
      <c r="ABS52" s="162"/>
      <c r="ABT52" s="162"/>
      <c r="ABU52" s="162"/>
      <c r="ABV52" s="162"/>
      <c r="ABW52" s="162"/>
      <c r="ABX52" s="162"/>
      <c r="ABY52" s="162"/>
      <c r="ABZ52" s="162"/>
      <c r="ACA52" s="162"/>
      <c r="ACB52" s="162"/>
      <c r="ACC52" s="162"/>
      <c r="ACD52" s="162"/>
      <c r="ACE52" s="162"/>
      <c r="ACF52" s="162"/>
      <c r="ACG52" s="162"/>
      <c r="ACH52" s="162"/>
      <c r="ACI52" s="162"/>
      <c r="ACJ52" s="162"/>
      <c r="ACK52" s="162"/>
      <c r="ACL52" s="162"/>
      <c r="ACM52" s="162"/>
      <c r="ACN52" s="162"/>
      <c r="ACO52" s="162"/>
      <c r="ACP52" s="162"/>
      <c r="ACQ52" s="162"/>
      <c r="ACR52" s="162"/>
      <c r="ACS52" s="162"/>
      <c r="ACT52" s="162"/>
      <c r="ACU52" s="162"/>
      <c r="ACV52" s="162"/>
      <c r="ACW52" s="162"/>
      <c r="ACX52" s="162"/>
      <c r="ACY52" s="162"/>
      <c r="ACZ52" s="162"/>
      <c r="ADA52" s="162"/>
      <c r="ADB52" s="162"/>
      <c r="ADC52" s="162"/>
      <c r="ADD52" s="162"/>
      <c r="ADE52" s="162"/>
      <c r="ADF52" s="162"/>
      <c r="ADG52" s="162"/>
      <c r="ADH52" s="162"/>
      <c r="ADI52" s="162"/>
      <c r="ADJ52" s="162"/>
      <c r="ADK52" s="162"/>
      <c r="ADL52" s="162"/>
      <c r="ADM52" s="162"/>
      <c r="ADN52" s="162"/>
      <c r="ADO52" s="162"/>
      <c r="ADP52" s="162"/>
      <c r="ADQ52" s="162"/>
      <c r="ADR52" s="162"/>
      <c r="ADS52" s="162"/>
      <c r="ADT52" s="162"/>
      <c r="ADU52" s="162"/>
      <c r="ADV52" s="162"/>
      <c r="ADW52" s="162"/>
      <c r="ADX52" s="162"/>
      <c r="ADY52" s="162"/>
      <c r="ADZ52" s="162"/>
      <c r="AEA52" s="162"/>
      <c r="AEB52" s="162"/>
      <c r="AEC52" s="162"/>
      <c r="AED52" s="162"/>
      <c r="AEE52" s="162"/>
      <c r="AEF52" s="162"/>
      <c r="AEG52" s="162"/>
      <c r="AEH52" s="162"/>
      <c r="AEI52" s="162"/>
      <c r="AEJ52" s="162"/>
      <c r="AEK52" s="162"/>
      <c r="AEL52" s="162"/>
      <c r="AEM52" s="162"/>
      <c r="AEN52" s="162"/>
      <c r="AEO52" s="162"/>
      <c r="AEP52" s="162"/>
      <c r="AEQ52" s="162"/>
      <c r="AER52" s="162"/>
      <c r="AES52" s="162"/>
      <c r="AET52" s="162"/>
      <c r="AEU52" s="162"/>
      <c r="AEV52" s="162"/>
      <c r="AEW52" s="162"/>
      <c r="AEX52" s="162"/>
      <c r="AEY52" s="162"/>
      <c r="AEZ52" s="162"/>
      <c r="AFA52" s="162"/>
      <c r="AFB52" s="162"/>
      <c r="AFC52" s="162"/>
      <c r="AFD52" s="162"/>
      <c r="AFE52" s="162"/>
      <c r="AFF52" s="162"/>
      <c r="AFG52" s="162"/>
      <c r="AFH52" s="162"/>
      <c r="AFI52" s="162"/>
      <c r="AFJ52" s="162"/>
      <c r="AFK52" s="162"/>
      <c r="AFL52" s="162"/>
      <c r="AFM52" s="162"/>
      <c r="AFN52" s="162"/>
      <c r="AFO52" s="162"/>
      <c r="AFP52" s="162"/>
      <c r="AFQ52" s="162"/>
      <c r="AFR52" s="162"/>
      <c r="AFS52" s="162"/>
      <c r="AFT52" s="162"/>
      <c r="AFU52" s="162"/>
      <c r="AFV52" s="162"/>
      <c r="AFW52" s="162"/>
      <c r="AFX52" s="162"/>
      <c r="AFY52" s="162"/>
      <c r="AFZ52" s="162"/>
      <c r="AGA52" s="162"/>
      <c r="AGB52" s="162"/>
      <c r="AGC52" s="162"/>
      <c r="AGD52" s="162"/>
      <c r="AGE52" s="162"/>
      <c r="AGF52" s="162"/>
      <c r="AGG52" s="162"/>
      <c r="AGH52" s="162"/>
      <c r="AGI52" s="162"/>
      <c r="AGJ52" s="162"/>
      <c r="AGK52" s="162"/>
      <c r="AGL52" s="162"/>
      <c r="AGM52" s="162"/>
      <c r="AGN52" s="162"/>
      <c r="AGO52" s="162"/>
      <c r="AGP52" s="162"/>
      <c r="AGQ52" s="162"/>
      <c r="AGR52" s="162"/>
      <c r="AGS52" s="162"/>
      <c r="AGT52" s="162"/>
      <c r="AGU52" s="162"/>
      <c r="AGV52" s="162"/>
      <c r="AGW52" s="162"/>
      <c r="AGX52" s="162"/>
      <c r="AGY52" s="162"/>
      <c r="AGZ52" s="162"/>
      <c r="AHA52" s="162"/>
      <c r="AHB52" s="162"/>
      <c r="AHC52" s="162"/>
      <c r="AHD52" s="162"/>
      <c r="AHE52" s="162"/>
      <c r="AHF52" s="162"/>
      <c r="AHG52" s="162"/>
      <c r="AHH52" s="162"/>
      <c r="AHI52" s="162"/>
      <c r="AHJ52" s="162"/>
      <c r="AHK52" s="162"/>
      <c r="AHL52" s="162"/>
      <c r="AHM52" s="162"/>
      <c r="AHN52" s="162"/>
      <c r="AHO52" s="162"/>
      <c r="AHP52" s="162"/>
      <c r="AHQ52" s="162"/>
      <c r="AHR52" s="162"/>
      <c r="AHS52" s="162"/>
      <c r="AHT52" s="162"/>
      <c r="AHU52" s="162"/>
      <c r="AHV52" s="162"/>
      <c r="AHW52" s="162"/>
      <c r="AHX52" s="162"/>
      <c r="AHY52" s="162"/>
      <c r="AHZ52" s="162"/>
      <c r="AIA52" s="162"/>
      <c r="AIB52" s="162"/>
      <c r="AIC52" s="162"/>
      <c r="AID52" s="162"/>
      <c r="AIE52" s="162"/>
      <c r="AIF52" s="162"/>
      <c r="AIG52" s="162"/>
      <c r="AIH52" s="162"/>
      <c r="AII52" s="162"/>
      <c r="AIJ52" s="162"/>
      <c r="AIK52" s="162"/>
      <c r="AIL52" s="162"/>
      <c r="AIM52" s="162"/>
      <c r="AIN52" s="162"/>
      <c r="AIO52" s="162"/>
      <c r="AIP52" s="162"/>
      <c r="AIQ52" s="162"/>
      <c r="AIR52" s="162"/>
      <c r="AIS52" s="162"/>
      <c r="AIT52" s="162"/>
      <c r="AIU52" s="162"/>
      <c r="AIV52" s="162"/>
      <c r="AIW52" s="162"/>
      <c r="AIX52" s="162"/>
      <c r="AIY52" s="162"/>
      <c r="AIZ52" s="162"/>
      <c r="AJA52" s="162"/>
      <c r="AJB52" s="162"/>
      <c r="AJC52" s="162"/>
      <c r="AJD52" s="162"/>
      <c r="AJE52" s="162"/>
      <c r="AJF52" s="162"/>
      <c r="AJG52" s="162"/>
      <c r="AJH52" s="162"/>
      <c r="AJI52" s="162"/>
      <c r="AJJ52" s="162"/>
      <c r="AJK52" s="162"/>
      <c r="AJL52" s="162"/>
      <c r="AJM52" s="162"/>
      <c r="AJN52" s="162"/>
      <c r="AJO52" s="162"/>
      <c r="AJP52" s="162"/>
      <c r="AJQ52" s="162"/>
      <c r="AJR52" s="162"/>
      <c r="AJS52" s="162"/>
      <c r="AJT52" s="162"/>
      <c r="AJU52" s="162"/>
      <c r="AJV52" s="162"/>
      <c r="AJW52" s="162"/>
      <c r="AJX52" s="162"/>
      <c r="AJY52" s="162"/>
      <c r="AJZ52" s="162"/>
      <c r="AKA52" s="162"/>
      <c r="AKB52" s="162"/>
      <c r="AKC52" s="162"/>
      <c r="AKD52" s="162"/>
      <c r="AKE52" s="162"/>
      <c r="AKF52" s="162"/>
      <c r="AKG52" s="162"/>
      <c r="AKH52" s="162"/>
      <c r="AKI52" s="162"/>
      <c r="AKJ52" s="162"/>
      <c r="AKK52" s="162"/>
      <c r="AKL52" s="162"/>
      <c r="AKM52" s="162"/>
      <c r="AKN52" s="162"/>
      <c r="AKO52" s="162"/>
      <c r="AKP52" s="162"/>
      <c r="AKQ52" s="162"/>
      <c r="AKR52" s="162"/>
      <c r="AKS52" s="162"/>
      <c r="AKT52" s="162"/>
      <c r="AKU52" s="162"/>
      <c r="AKV52" s="162"/>
      <c r="AKW52" s="162"/>
      <c r="AKX52" s="162"/>
      <c r="AKY52" s="162"/>
      <c r="AKZ52" s="162"/>
      <c r="ALA52" s="162"/>
      <c r="ALB52" s="162"/>
      <c r="ALC52" s="162"/>
      <c r="ALD52" s="162"/>
      <c r="ALE52" s="162"/>
      <c r="ALF52" s="162"/>
      <c r="ALG52" s="162"/>
      <c r="ALH52" s="162"/>
      <c r="ALI52" s="162"/>
      <c r="ALJ52" s="162"/>
      <c r="ALK52" s="162"/>
      <c r="ALL52" s="162"/>
      <c r="ALM52" s="162"/>
      <c r="ALN52" s="162"/>
      <c r="ALO52" s="162"/>
      <c r="ALP52" s="162"/>
      <c r="ALQ52" s="162"/>
      <c r="ALR52" s="162"/>
      <c r="ALS52" s="162"/>
      <c r="ALT52" s="162"/>
      <c r="ALU52" s="162"/>
      <c r="ALV52" s="162"/>
      <c r="ALW52" s="162"/>
      <c r="ALX52" s="162"/>
      <c r="ALY52" s="162"/>
      <c r="ALZ52" s="162"/>
      <c r="AMA52" s="162"/>
      <c r="AMB52" s="162"/>
      <c r="AMC52" s="162"/>
      <c r="AMD52" s="162"/>
      <c r="AME52" s="162"/>
      <c r="AMF52" s="162"/>
      <c r="AMG52" s="162"/>
      <c r="AMH52" s="162"/>
      <c r="AMI52" s="162"/>
      <c r="AMJ52" s="162"/>
      <c r="AMK52" s="162"/>
      <c r="AML52" s="162"/>
      <c r="AMM52" s="162"/>
      <c r="AMN52" s="162"/>
      <c r="AMO52" s="162"/>
      <c r="AMP52" s="162"/>
      <c r="AMQ52" s="162"/>
      <c r="AMR52" s="162"/>
      <c r="AMS52" s="162"/>
      <c r="AMT52" s="162"/>
      <c r="AMU52" s="162"/>
      <c r="AMV52" s="162"/>
      <c r="AMW52" s="162"/>
      <c r="AMX52" s="162"/>
      <c r="AMY52" s="162"/>
      <c r="AMZ52" s="162"/>
      <c r="ANA52" s="162"/>
      <c r="ANB52" s="162"/>
      <c r="ANC52" s="162"/>
      <c r="AND52" s="162"/>
      <c r="ANE52" s="162"/>
      <c r="ANF52" s="162"/>
      <c r="ANG52" s="162"/>
      <c r="ANH52" s="162"/>
      <c r="ANI52" s="162"/>
      <c r="ANJ52" s="162"/>
      <c r="ANK52" s="162"/>
      <c r="ANL52" s="162"/>
      <c r="ANM52" s="162"/>
      <c r="ANN52" s="162"/>
      <c r="ANO52" s="162"/>
      <c r="ANP52" s="162"/>
      <c r="ANQ52" s="162"/>
      <c r="ANR52" s="162"/>
      <c r="ANS52" s="162"/>
      <c r="ANT52" s="162"/>
      <c r="ANU52" s="162"/>
      <c r="ANV52" s="162"/>
      <c r="ANW52" s="162"/>
      <c r="ANX52" s="162"/>
      <c r="ANY52" s="162"/>
      <c r="ANZ52" s="162"/>
      <c r="AOA52" s="162"/>
      <c r="AOB52" s="162"/>
      <c r="AOC52" s="162"/>
      <c r="AOD52" s="162"/>
      <c r="AOE52" s="162"/>
      <c r="AOF52" s="162"/>
      <c r="AOG52" s="162"/>
      <c r="AOH52" s="162"/>
      <c r="AOI52" s="162"/>
      <c r="AOJ52" s="162"/>
      <c r="AOK52" s="162"/>
      <c r="AOL52" s="162"/>
      <c r="AOM52" s="162"/>
      <c r="AON52" s="162"/>
      <c r="AOO52" s="162"/>
      <c r="AOP52" s="162"/>
      <c r="AOQ52" s="162"/>
      <c r="AOR52" s="162"/>
      <c r="AOS52" s="162"/>
      <c r="AOT52" s="162"/>
      <c r="AOU52" s="162"/>
      <c r="AOV52" s="162"/>
      <c r="AOW52" s="162"/>
      <c r="AOX52" s="162"/>
      <c r="AOY52" s="162"/>
      <c r="AOZ52" s="162"/>
      <c r="APA52" s="162"/>
      <c r="APB52" s="162"/>
      <c r="APC52" s="162"/>
      <c r="APD52" s="162"/>
      <c r="APE52" s="162"/>
      <c r="APF52" s="162"/>
      <c r="APG52" s="162"/>
      <c r="APH52" s="162"/>
      <c r="API52" s="162"/>
      <c r="APJ52" s="162"/>
      <c r="APK52" s="162"/>
      <c r="APL52" s="162"/>
      <c r="APM52" s="162"/>
      <c r="APN52" s="162"/>
      <c r="APO52" s="162"/>
      <c r="APP52" s="162"/>
      <c r="APQ52" s="162"/>
      <c r="APR52" s="162"/>
      <c r="APS52" s="162"/>
      <c r="APT52" s="162"/>
      <c r="APU52" s="162"/>
      <c r="APV52" s="162"/>
      <c r="APW52" s="162"/>
      <c r="APX52" s="162"/>
      <c r="APY52" s="162"/>
      <c r="APZ52" s="162"/>
      <c r="AQA52" s="162"/>
      <c r="AQB52" s="162"/>
      <c r="AQC52" s="162"/>
      <c r="AQD52" s="162"/>
      <c r="AQE52" s="162"/>
      <c r="AQF52" s="162"/>
      <c r="AQG52" s="162"/>
      <c r="AQH52" s="162"/>
      <c r="AQI52" s="162"/>
      <c r="AQJ52" s="162"/>
      <c r="AQK52" s="162"/>
      <c r="AQL52" s="162"/>
      <c r="AQM52" s="162"/>
      <c r="AQN52" s="162"/>
      <c r="AQO52" s="162"/>
      <c r="AQP52" s="162"/>
      <c r="AQQ52" s="162"/>
      <c r="AQR52" s="162"/>
      <c r="AQS52" s="162"/>
      <c r="AQT52" s="162"/>
      <c r="AQU52" s="162"/>
      <c r="AQV52" s="162"/>
      <c r="AQW52" s="162"/>
      <c r="AQX52" s="162"/>
      <c r="AQY52" s="162"/>
      <c r="AQZ52" s="162"/>
      <c r="ARA52" s="162"/>
      <c r="ARB52" s="162"/>
      <c r="ARC52" s="162"/>
      <c r="ARD52" s="162"/>
      <c r="ARE52" s="162"/>
      <c r="ARF52" s="162"/>
      <c r="ARG52" s="162"/>
      <c r="ARH52" s="162"/>
      <c r="ARI52" s="162"/>
      <c r="ARJ52" s="162"/>
      <c r="ARK52" s="162"/>
      <c r="ARL52" s="162"/>
      <c r="ARM52" s="162"/>
      <c r="ARN52" s="162"/>
      <c r="ARO52" s="162"/>
      <c r="ARP52" s="162"/>
      <c r="ARQ52" s="162"/>
      <c r="ARR52" s="162"/>
      <c r="ARS52" s="162"/>
      <c r="ART52" s="162"/>
      <c r="ARU52" s="162"/>
      <c r="ARV52" s="162"/>
      <c r="ARW52" s="162"/>
      <c r="ARX52" s="162"/>
      <c r="ARY52" s="162"/>
      <c r="ARZ52" s="162"/>
      <c r="ASA52" s="162"/>
      <c r="ASB52" s="162"/>
      <c r="ASC52" s="162"/>
      <c r="ASD52" s="162"/>
      <c r="ASE52" s="162"/>
      <c r="ASF52" s="162"/>
      <c r="ASG52" s="162"/>
      <c r="ASH52" s="162"/>
      <c r="ASI52" s="162"/>
      <c r="ASJ52" s="162"/>
      <c r="ASK52" s="162"/>
      <c r="ASL52" s="162"/>
      <c r="ASM52" s="162"/>
      <c r="ASN52" s="162"/>
      <c r="ASO52" s="162"/>
      <c r="ASP52" s="162"/>
      <c r="ASQ52" s="162"/>
      <c r="ASR52" s="162"/>
      <c r="ASS52" s="162"/>
      <c r="AST52" s="162"/>
      <c r="ASU52" s="162"/>
      <c r="ASV52" s="162"/>
      <c r="ASW52" s="162"/>
      <c r="ASX52" s="162"/>
      <c r="ASY52" s="162"/>
      <c r="ASZ52" s="162"/>
      <c r="ATA52" s="162"/>
      <c r="ATB52" s="162"/>
      <c r="ATC52" s="162"/>
      <c r="ATD52" s="162"/>
      <c r="ATE52" s="162"/>
      <c r="ATF52" s="162"/>
      <c r="ATG52" s="162"/>
      <c r="ATH52" s="162"/>
      <c r="ATI52" s="162"/>
      <c r="ATJ52" s="162"/>
      <c r="ATK52" s="162"/>
      <c r="ATL52" s="162"/>
      <c r="ATM52" s="162"/>
      <c r="ATN52" s="162"/>
      <c r="ATO52" s="162"/>
      <c r="ATP52" s="162"/>
      <c r="ATQ52" s="162"/>
      <c r="ATR52" s="162"/>
      <c r="ATS52" s="162"/>
      <c r="ATT52" s="162"/>
      <c r="ATU52" s="162"/>
      <c r="ATV52" s="162"/>
      <c r="ATW52" s="162"/>
      <c r="ATX52" s="162"/>
      <c r="ATY52" s="162"/>
      <c r="ATZ52" s="162"/>
      <c r="AUA52" s="162"/>
      <c r="AUB52" s="162"/>
      <c r="AUC52" s="162"/>
      <c r="AUD52" s="162"/>
      <c r="AUE52" s="162"/>
      <c r="AUF52" s="162"/>
      <c r="AUG52" s="162"/>
      <c r="AUH52" s="162"/>
      <c r="AUI52" s="162"/>
      <c r="AUJ52" s="162"/>
      <c r="AUK52" s="162"/>
      <c r="AUL52" s="162"/>
      <c r="AUM52" s="162"/>
      <c r="AUN52" s="162"/>
      <c r="AUO52" s="162"/>
      <c r="AUP52" s="162"/>
      <c r="AUQ52" s="162"/>
      <c r="AUR52" s="162"/>
      <c r="AUS52" s="162"/>
      <c r="AUT52" s="162"/>
      <c r="AUU52" s="162"/>
      <c r="AUV52" s="162"/>
      <c r="AUW52" s="162"/>
      <c r="AUX52" s="162"/>
      <c r="AUY52" s="162"/>
      <c r="AUZ52" s="162"/>
      <c r="AVA52" s="162"/>
      <c r="AVB52" s="162"/>
      <c r="AVC52" s="162"/>
      <c r="AVD52" s="162"/>
      <c r="AVE52" s="162"/>
      <c r="AVF52" s="162"/>
      <c r="AVG52" s="162"/>
      <c r="AVH52" s="162"/>
      <c r="AVI52" s="162"/>
      <c r="AVJ52" s="162"/>
      <c r="AVK52" s="162"/>
      <c r="AVL52" s="162"/>
      <c r="AVM52" s="162"/>
      <c r="AVN52" s="162"/>
      <c r="AVO52" s="162"/>
      <c r="AVP52" s="162"/>
      <c r="AVQ52" s="162"/>
      <c r="AVR52" s="162"/>
      <c r="AVS52" s="162"/>
      <c r="AVT52" s="162"/>
      <c r="AVU52" s="162"/>
      <c r="AVV52" s="162"/>
      <c r="AVW52" s="162"/>
      <c r="AVX52" s="162"/>
      <c r="AVY52" s="162"/>
      <c r="AVZ52" s="162"/>
      <c r="AWA52" s="162"/>
      <c r="AWB52" s="162"/>
      <c r="AWC52" s="162"/>
      <c r="AWD52" s="162"/>
      <c r="AWE52" s="162"/>
      <c r="AWF52" s="162"/>
      <c r="AWG52" s="162"/>
      <c r="AWH52" s="162"/>
      <c r="AWI52" s="162"/>
      <c r="AWJ52" s="162"/>
      <c r="AWK52" s="162"/>
      <c r="AWL52" s="162"/>
      <c r="AWM52" s="162"/>
      <c r="AWN52" s="162"/>
      <c r="AWO52" s="162"/>
      <c r="AWP52" s="162"/>
      <c r="AWQ52" s="162"/>
      <c r="AWR52" s="162"/>
      <c r="AWS52" s="162"/>
      <c r="AWT52" s="162"/>
      <c r="AWU52" s="162"/>
      <c r="AWV52" s="162"/>
      <c r="AWW52" s="162"/>
      <c r="AWX52" s="162"/>
      <c r="AWY52" s="162"/>
      <c r="AWZ52" s="162"/>
      <c r="AXA52" s="162"/>
      <c r="AXB52" s="162"/>
      <c r="AXC52" s="162"/>
      <c r="AXD52" s="162"/>
      <c r="AXE52" s="162"/>
      <c r="AXF52" s="162"/>
      <c r="AXG52" s="162"/>
      <c r="AXH52" s="162"/>
      <c r="AXI52" s="162"/>
      <c r="AXJ52" s="162"/>
      <c r="AXK52" s="162"/>
      <c r="AXL52" s="162"/>
      <c r="AXM52" s="162"/>
      <c r="AXN52" s="162"/>
      <c r="AXO52" s="162"/>
      <c r="AXP52" s="162"/>
      <c r="AXQ52" s="162"/>
      <c r="AXR52" s="162"/>
      <c r="AXS52" s="162"/>
      <c r="AXT52" s="162"/>
      <c r="AXU52" s="162"/>
      <c r="AXV52" s="162"/>
      <c r="AXW52" s="162"/>
      <c r="AXX52" s="162"/>
      <c r="AXY52" s="162"/>
      <c r="AXZ52" s="162"/>
      <c r="AYA52" s="162"/>
      <c r="AYB52" s="162"/>
      <c r="AYC52" s="162"/>
      <c r="AYD52" s="162"/>
      <c r="AYE52" s="162"/>
      <c r="AYF52" s="162"/>
      <c r="AYG52" s="162"/>
      <c r="AYH52" s="162"/>
      <c r="AYI52" s="162"/>
      <c r="AYJ52" s="162"/>
      <c r="AYK52" s="162"/>
      <c r="AYL52" s="162"/>
      <c r="AYM52" s="162"/>
      <c r="AYN52" s="162"/>
      <c r="AYO52" s="162"/>
      <c r="AYP52" s="162"/>
      <c r="AYQ52" s="162"/>
      <c r="AYR52" s="162"/>
      <c r="AYS52" s="162"/>
      <c r="AYT52" s="162"/>
      <c r="AYU52" s="162"/>
      <c r="AYV52" s="162"/>
      <c r="AYW52" s="162"/>
      <c r="AYX52" s="162"/>
      <c r="AYY52" s="162"/>
      <c r="AYZ52" s="162"/>
      <c r="AZA52" s="162"/>
      <c r="AZB52" s="162"/>
      <c r="AZC52" s="162"/>
      <c r="AZD52" s="162"/>
      <c r="AZE52" s="162"/>
      <c r="AZF52" s="162"/>
      <c r="AZG52" s="162"/>
      <c r="AZH52" s="162"/>
      <c r="AZI52" s="162"/>
      <c r="AZJ52" s="162"/>
      <c r="AZK52" s="162"/>
      <c r="AZL52" s="162"/>
      <c r="AZM52" s="162"/>
      <c r="AZN52" s="162"/>
      <c r="AZO52" s="162"/>
      <c r="AZP52" s="162"/>
      <c r="AZQ52" s="162"/>
      <c r="AZR52" s="162"/>
      <c r="AZS52" s="162"/>
      <c r="AZT52" s="162"/>
      <c r="AZU52" s="162"/>
      <c r="AZV52" s="162"/>
      <c r="AZW52" s="162"/>
      <c r="AZX52" s="162"/>
      <c r="AZY52" s="162"/>
      <c r="AZZ52" s="162"/>
      <c r="BAA52" s="162"/>
      <c r="BAB52" s="162"/>
      <c r="BAC52" s="162"/>
      <c r="BAD52" s="162"/>
      <c r="BAE52" s="162"/>
      <c r="BAF52" s="162"/>
      <c r="BAG52" s="162"/>
      <c r="BAH52" s="162"/>
      <c r="BAI52" s="162"/>
      <c r="BAJ52" s="162"/>
      <c r="BAK52" s="162"/>
      <c r="BAL52" s="162"/>
      <c r="BAM52" s="162"/>
      <c r="BAN52" s="162"/>
      <c r="BAO52" s="162"/>
      <c r="BAP52" s="162"/>
      <c r="BAQ52" s="162"/>
      <c r="BAR52" s="162"/>
      <c r="BAS52" s="162"/>
      <c r="BAT52" s="162"/>
      <c r="BAU52" s="162"/>
      <c r="BAV52" s="162"/>
      <c r="BAW52" s="162"/>
      <c r="BAX52" s="162"/>
      <c r="BAY52" s="162"/>
      <c r="BAZ52" s="162"/>
      <c r="BBA52" s="162"/>
      <c r="BBB52" s="162"/>
      <c r="BBC52" s="162"/>
      <c r="BBD52" s="162"/>
      <c r="BBE52" s="162"/>
      <c r="BBF52" s="162"/>
      <c r="BBG52" s="162"/>
      <c r="BBH52" s="162"/>
      <c r="BBI52" s="162"/>
      <c r="BBJ52" s="162"/>
      <c r="BBK52" s="162"/>
      <c r="BBL52" s="162"/>
      <c r="BBM52" s="162"/>
      <c r="BBN52" s="162"/>
      <c r="BBO52" s="162"/>
      <c r="BBP52" s="162"/>
      <c r="BBQ52" s="162"/>
      <c r="BBR52" s="162"/>
      <c r="BBS52" s="162"/>
      <c r="BBT52" s="162"/>
      <c r="BBU52" s="162"/>
      <c r="BBV52" s="162"/>
      <c r="BBW52" s="162"/>
      <c r="BBX52" s="162"/>
      <c r="BBY52" s="162"/>
      <c r="BBZ52" s="162"/>
      <c r="BCA52" s="162"/>
      <c r="BCB52" s="162"/>
      <c r="BCC52" s="162"/>
      <c r="BCD52" s="162"/>
      <c r="BCE52" s="162"/>
      <c r="BCF52" s="162"/>
      <c r="BCG52" s="162"/>
      <c r="BCH52" s="162"/>
      <c r="BCI52" s="162"/>
      <c r="BCJ52" s="162"/>
      <c r="BCK52" s="162"/>
      <c r="BCL52" s="162"/>
      <c r="BCM52" s="162"/>
      <c r="BCN52" s="162"/>
      <c r="BCO52" s="162"/>
      <c r="BCP52" s="162"/>
      <c r="BCQ52" s="162"/>
      <c r="BCR52" s="162"/>
      <c r="BCS52" s="162"/>
      <c r="BCT52" s="162"/>
      <c r="BCU52" s="162"/>
      <c r="BCV52" s="162"/>
      <c r="BCW52" s="162"/>
      <c r="BCX52" s="162"/>
      <c r="BCY52" s="162"/>
      <c r="BCZ52" s="162"/>
      <c r="BDA52" s="162"/>
      <c r="BDB52" s="162"/>
      <c r="BDC52" s="162"/>
      <c r="BDD52" s="162"/>
      <c r="BDE52" s="162"/>
      <c r="BDF52" s="162"/>
      <c r="BDG52" s="162"/>
      <c r="BDH52" s="162"/>
      <c r="BDI52" s="162"/>
      <c r="BDJ52" s="162"/>
      <c r="BDK52" s="162"/>
      <c r="BDL52" s="162"/>
      <c r="BDM52" s="162"/>
      <c r="BDN52" s="162"/>
      <c r="BDO52" s="162"/>
      <c r="BDP52" s="162"/>
      <c r="BDQ52" s="162"/>
      <c r="BDR52" s="162"/>
      <c r="BDS52" s="162"/>
      <c r="BDT52" s="162"/>
      <c r="BDU52" s="162"/>
      <c r="BDV52" s="162"/>
      <c r="BDW52" s="162"/>
      <c r="BDX52" s="162"/>
      <c r="BDY52" s="162"/>
      <c r="BDZ52" s="162"/>
      <c r="BEA52" s="162"/>
      <c r="BEB52" s="162"/>
      <c r="BEC52" s="162"/>
      <c r="BED52" s="162"/>
      <c r="BEE52" s="162"/>
      <c r="BEF52" s="162"/>
      <c r="BEG52" s="162"/>
      <c r="BEH52" s="162"/>
      <c r="BEI52" s="162"/>
      <c r="BEJ52" s="162"/>
      <c r="BEK52" s="162"/>
      <c r="BEL52" s="162"/>
      <c r="BEM52" s="162"/>
      <c r="BEN52" s="162"/>
      <c r="BEO52" s="162"/>
      <c r="BEP52" s="162"/>
      <c r="BEQ52" s="162"/>
      <c r="BER52" s="162"/>
      <c r="BES52" s="162"/>
      <c r="BET52" s="162"/>
      <c r="BEU52" s="162"/>
      <c r="BEV52" s="162"/>
      <c r="BEW52" s="162"/>
      <c r="BEX52" s="162"/>
      <c r="BEY52" s="162"/>
      <c r="BEZ52" s="162"/>
      <c r="BFA52" s="162"/>
      <c r="BFB52" s="162"/>
      <c r="BFC52" s="162"/>
      <c r="BFD52" s="162"/>
      <c r="BFE52" s="162"/>
      <c r="BFF52" s="162"/>
      <c r="BFG52" s="162"/>
      <c r="BFH52" s="162"/>
      <c r="BFI52" s="162"/>
      <c r="BFJ52" s="162"/>
      <c r="BFK52" s="162"/>
      <c r="BFL52" s="162"/>
      <c r="BFM52" s="162"/>
      <c r="BFN52" s="162"/>
      <c r="BFO52" s="162"/>
      <c r="BFP52" s="162"/>
      <c r="BFQ52" s="162"/>
      <c r="BFR52" s="162"/>
      <c r="BFS52" s="162"/>
      <c r="BFT52" s="162"/>
      <c r="BFU52" s="162"/>
      <c r="BFV52" s="162"/>
      <c r="BFW52" s="162"/>
      <c r="BFX52" s="162"/>
      <c r="BFY52" s="162"/>
      <c r="BFZ52" s="162"/>
      <c r="BGA52" s="162"/>
      <c r="BGB52" s="162"/>
      <c r="BGC52" s="162"/>
      <c r="BGD52" s="162"/>
      <c r="BGE52" s="162"/>
      <c r="BGF52" s="162"/>
      <c r="BGG52" s="162"/>
      <c r="BGH52" s="162"/>
      <c r="BGI52" s="162"/>
      <c r="BGJ52" s="162"/>
      <c r="BGK52" s="162"/>
      <c r="BGL52" s="162"/>
      <c r="BGM52" s="162"/>
      <c r="BGN52" s="162"/>
      <c r="BGO52" s="162"/>
      <c r="BGP52" s="162"/>
      <c r="BGQ52" s="162"/>
      <c r="BGR52" s="162"/>
      <c r="BGS52" s="162"/>
      <c r="BGT52" s="162"/>
      <c r="BGU52" s="162"/>
      <c r="BGV52" s="162"/>
      <c r="BGW52" s="162"/>
      <c r="BGX52" s="162"/>
      <c r="BGY52" s="162"/>
      <c r="BGZ52" s="162"/>
      <c r="BHA52" s="162"/>
      <c r="BHB52" s="162"/>
      <c r="BHC52" s="162"/>
      <c r="BHD52" s="162"/>
      <c r="BHE52" s="162"/>
      <c r="BHF52" s="162"/>
      <c r="BHG52" s="162"/>
      <c r="BHH52" s="162"/>
      <c r="BHI52" s="162"/>
      <c r="BHJ52" s="162"/>
      <c r="BHK52" s="162"/>
      <c r="BHL52" s="162"/>
      <c r="BHM52" s="162"/>
      <c r="BHN52" s="162"/>
      <c r="BHO52" s="162"/>
      <c r="BHP52" s="162"/>
      <c r="BHQ52" s="162"/>
      <c r="BHR52" s="162"/>
      <c r="BHS52" s="162"/>
      <c r="BHT52" s="162"/>
      <c r="BHU52" s="162"/>
      <c r="BHV52" s="162"/>
      <c r="BHW52" s="162"/>
      <c r="BHX52" s="162"/>
      <c r="BHY52" s="162"/>
      <c r="BHZ52" s="162"/>
      <c r="BIA52" s="162"/>
      <c r="BIB52" s="162"/>
      <c r="BIC52" s="162"/>
      <c r="BID52" s="162"/>
      <c r="BIE52" s="162"/>
      <c r="BIF52" s="162"/>
      <c r="BIG52" s="162"/>
      <c r="BIH52" s="162"/>
      <c r="BII52" s="162"/>
      <c r="BIJ52" s="162"/>
      <c r="BIK52" s="162"/>
      <c r="BIL52" s="162"/>
      <c r="BIM52" s="162"/>
      <c r="BIN52" s="162"/>
      <c r="BIO52" s="162"/>
      <c r="BIP52" s="162"/>
      <c r="BIQ52" s="162"/>
      <c r="BIR52" s="162"/>
      <c r="BIS52" s="162"/>
      <c r="BIT52" s="162"/>
      <c r="BIU52" s="162"/>
      <c r="BIV52" s="162"/>
      <c r="BIW52" s="162"/>
      <c r="BIX52" s="162"/>
      <c r="BIY52" s="162"/>
      <c r="BIZ52" s="162"/>
      <c r="BJA52" s="162"/>
      <c r="BJB52" s="162"/>
      <c r="BJC52" s="162"/>
      <c r="BJD52" s="162"/>
      <c r="BJE52" s="162"/>
      <c r="BJF52" s="162"/>
      <c r="BJG52" s="162"/>
      <c r="BJH52" s="162"/>
      <c r="BJI52" s="162"/>
      <c r="BJJ52" s="162"/>
      <c r="BJK52" s="162"/>
      <c r="BJL52" s="162"/>
      <c r="BJM52" s="162"/>
      <c r="BJN52" s="162"/>
      <c r="BJO52" s="162"/>
      <c r="BJP52" s="162"/>
      <c r="BJQ52" s="162"/>
      <c r="BJR52" s="162"/>
      <c r="BJS52" s="162"/>
      <c r="BJT52" s="162"/>
      <c r="BJU52" s="162"/>
      <c r="BJV52" s="162"/>
      <c r="BJW52" s="162"/>
      <c r="BJX52" s="162"/>
      <c r="BJY52" s="162"/>
      <c r="BJZ52" s="162"/>
      <c r="BKA52" s="162"/>
      <c r="BKB52" s="162"/>
      <c r="BKC52" s="162"/>
      <c r="BKD52" s="162"/>
      <c r="BKE52" s="162"/>
      <c r="BKF52" s="162"/>
      <c r="BKG52" s="162"/>
      <c r="BKH52" s="162"/>
      <c r="BKI52" s="162"/>
      <c r="BKJ52" s="162"/>
      <c r="BKK52" s="162"/>
      <c r="BKL52" s="162"/>
      <c r="BKM52" s="162"/>
      <c r="BKN52" s="162"/>
      <c r="BKO52" s="162"/>
      <c r="BKP52" s="162"/>
      <c r="BKQ52" s="162"/>
      <c r="BKR52" s="162"/>
      <c r="BKS52" s="162"/>
      <c r="BKT52" s="162"/>
      <c r="BKU52" s="162"/>
      <c r="BKV52" s="162"/>
      <c r="BKW52" s="162"/>
      <c r="BKX52" s="162"/>
      <c r="BKY52" s="162"/>
      <c r="BKZ52" s="162"/>
      <c r="BLA52" s="162"/>
      <c r="BLB52" s="162"/>
      <c r="BLC52" s="162"/>
      <c r="BLD52" s="162"/>
      <c r="BLE52" s="162"/>
      <c r="BLF52" s="162"/>
      <c r="BLG52" s="162"/>
      <c r="BLH52" s="162"/>
      <c r="BLI52" s="162"/>
      <c r="BLJ52" s="162"/>
      <c r="BLK52" s="162"/>
      <c r="BLL52" s="162"/>
      <c r="BLM52" s="162"/>
      <c r="BLN52" s="162"/>
      <c r="BLO52" s="162"/>
      <c r="BLP52" s="162"/>
      <c r="BLQ52" s="162"/>
      <c r="BLR52" s="162"/>
      <c r="BLS52" s="162"/>
      <c r="BLT52" s="162"/>
      <c r="BLU52" s="162"/>
      <c r="BLV52" s="162"/>
      <c r="BLW52" s="162"/>
      <c r="BLX52" s="162"/>
      <c r="BLY52" s="162"/>
      <c r="BLZ52" s="162"/>
      <c r="BMA52" s="162"/>
      <c r="BMB52" s="162"/>
      <c r="BMC52" s="162"/>
      <c r="BMD52" s="162"/>
      <c r="BME52" s="162"/>
      <c r="BMF52" s="162"/>
      <c r="BMG52" s="162"/>
      <c r="BMH52" s="162"/>
      <c r="BMI52" s="162"/>
      <c r="BMJ52" s="162"/>
      <c r="BMK52" s="162"/>
      <c r="BML52" s="162"/>
      <c r="BMM52" s="162"/>
      <c r="BMN52" s="162"/>
      <c r="BMO52" s="162"/>
      <c r="BMP52" s="162"/>
      <c r="BMQ52" s="162"/>
      <c r="BMR52" s="162"/>
      <c r="BMS52" s="162"/>
      <c r="BMT52" s="162"/>
      <c r="BMU52" s="162"/>
      <c r="BMV52" s="162"/>
      <c r="BMW52" s="162"/>
      <c r="BMX52" s="162"/>
      <c r="BMY52" s="162"/>
      <c r="BMZ52" s="162"/>
      <c r="BNA52" s="162"/>
      <c r="BNB52" s="162"/>
      <c r="BNC52" s="162"/>
      <c r="BND52" s="162"/>
      <c r="BNE52" s="162"/>
      <c r="BNF52" s="162"/>
      <c r="BNG52" s="162"/>
      <c r="BNH52" s="162"/>
      <c r="BNI52" s="162"/>
      <c r="BNJ52" s="162"/>
      <c r="BNK52" s="162"/>
      <c r="BNL52" s="162"/>
      <c r="BNM52" s="162"/>
      <c r="BNN52" s="162"/>
      <c r="BNO52" s="162"/>
      <c r="BNP52" s="162"/>
      <c r="BNQ52" s="162"/>
      <c r="BNR52" s="162"/>
      <c r="BNS52" s="162"/>
      <c r="BNT52" s="162"/>
      <c r="BNU52" s="162"/>
      <c r="BNV52" s="162"/>
      <c r="BNW52" s="162"/>
      <c r="BNX52" s="162"/>
      <c r="BNY52" s="162"/>
      <c r="BNZ52" s="162"/>
      <c r="BOA52" s="162"/>
      <c r="BOB52" s="162"/>
      <c r="BOC52" s="162"/>
      <c r="BOD52" s="162"/>
      <c r="BOE52" s="162"/>
      <c r="BOF52" s="162"/>
      <c r="BOG52" s="162"/>
      <c r="BOH52" s="162"/>
      <c r="BOI52" s="162"/>
      <c r="BOJ52" s="162"/>
      <c r="BOK52" s="162"/>
      <c r="BOL52" s="162"/>
      <c r="BOM52" s="162"/>
      <c r="BON52" s="162"/>
      <c r="BOO52" s="162"/>
      <c r="BOP52" s="162"/>
      <c r="BOQ52" s="162"/>
      <c r="BOR52" s="162"/>
      <c r="BOS52" s="162"/>
      <c r="BOT52" s="162"/>
      <c r="BOU52" s="162"/>
      <c r="BOV52" s="162"/>
      <c r="BOW52" s="162"/>
      <c r="BOX52" s="162"/>
      <c r="BOY52" s="162"/>
      <c r="BOZ52" s="162"/>
      <c r="BPA52" s="162"/>
      <c r="BPB52" s="162"/>
      <c r="BPC52" s="162"/>
      <c r="BPD52" s="162"/>
      <c r="BPE52" s="162"/>
      <c r="BPF52" s="162"/>
      <c r="BPG52" s="162"/>
      <c r="BPH52" s="162"/>
      <c r="BPI52" s="162"/>
      <c r="BPJ52" s="162"/>
      <c r="BPK52" s="162"/>
      <c r="BPL52" s="162"/>
      <c r="BPM52" s="162"/>
      <c r="BPN52" s="162"/>
      <c r="BPO52" s="162"/>
      <c r="BPP52" s="162"/>
      <c r="BPQ52" s="162"/>
      <c r="BPR52" s="162"/>
      <c r="BPS52" s="162"/>
      <c r="BPT52" s="162"/>
      <c r="BPU52" s="162"/>
      <c r="BPV52" s="162"/>
      <c r="BPW52" s="162"/>
      <c r="BPX52" s="162"/>
      <c r="BPY52" s="162"/>
      <c r="BPZ52" s="162"/>
      <c r="BQA52" s="162"/>
      <c r="BQB52" s="162"/>
      <c r="BQC52" s="162"/>
      <c r="BQD52" s="162"/>
      <c r="BQE52" s="162"/>
      <c r="BQF52" s="162"/>
      <c r="BQG52" s="162"/>
      <c r="BQH52" s="162"/>
      <c r="BQI52" s="162"/>
      <c r="BQJ52" s="162"/>
      <c r="BQK52" s="162"/>
      <c r="BQL52" s="162"/>
      <c r="BQM52" s="162"/>
      <c r="BQN52" s="162"/>
      <c r="BQO52" s="162"/>
      <c r="BQP52" s="162"/>
      <c r="BQQ52" s="162"/>
      <c r="BQR52" s="162"/>
      <c r="BQS52" s="162"/>
      <c r="BQT52" s="162"/>
      <c r="BQU52" s="162"/>
      <c r="BQV52" s="162"/>
      <c r="BQW52" s="162"/>
      <c r="BQX52" s="162"/>
      <c r="BQY52" s="162"/>
      <c r="BQZ52" s="162"/>
      <c r="BRA52" s="162"/>
      <c r="BRB52" s="162"/>
      <c r="BRC52" s="162"/>
      <c r="BRD52" s="162"/>
      <c r="BRE52" s="162"/>
      <c r="BRF52" s="162"/>
      <c r="BRG52" s="162"/>
      <c r="BRH52" s="162"/>
      <c r="BRI52" s="162"/>
      <c r="BRJ52" s="162"/>
      <c r="BRK52" s="162"/>
      <c r="BRL52" s="162"/>
      <c r="BRM52" s="162"/>
      <c r="BRN52" s="162"/>
      <c r="BRO52" s="162"/>
      <c r="BRP52" s="162"/>
      <c r="BRQ52" s="162"/>
      <c r="BRR52" s="162"/>
      <c r="BRS52" s="162"/>
      <c r="BRT52" s="162"/>
      <c r="BRU52" s="162"/>
      <c r="BRV52" s="162"/>
      <c r="BRW52" s="162"/>
      <c r="BRX52" s="162"/>
      <c r="BRY52" s="162"/>
      <c r="BRZ52" s="162"/>
      <c r="BSA52" s="162"/>
      <c r="BSB52" s="162"/>
      <c r="BSC52" s="162"/>
      <c r="BSD52" s="162"/>
      <c r="BSE52" s="162"/>
      <c r="BSF52" s="162"/>
      <c r="BSG52" s="162"/>
      <c r="BSH52" s="162"/>
      <c r="BSI52" s="162"/>
      <c r="BSJ52" s="162"/>
      <c r="BSK52" s="162"/>
      <c r="BSL52" s="162"/>
      <c r="BSM52" s="162"/>
      <c r="BSN52" s="162"/>
      <c r="BSO52" s="162"/>
      <c r="BSP52" s="162"/>
      <c r="BSQ52" s="162"/>
      <c r="BSR52" s="162"/>
      <c r="BSS52" s="162"/>
      <c r="BST52" s="162"/>
      <c r="BSU52" s="162"/>
      <c r="BSV52" s="162"/>
      <c r="BSW52" s="162"/>
      <c r="BSX52" s="162"/>
      <c r="BSY52" s="162"/>
      <c r="BSZ52" s="162"/>
      <c r="BTA52" s="162"/>
      <c r="BTB52" s="162"/>
      <c r="BTC52" s="162"/>
      <c r="BTD52" s="162"/>
      <c r="BTE52" s="162"/>
      <c r="BTF52" s="162"/>
      <c r="BTG52" s="162"/>
      <c r="BTH52" s="162"/>
      <c r="BTI52" s="162"/>
      <c r="BTJ52" s="162"/>
      <c r="BTK52" s="162"/>
      <c r="BTL52" s="162"/>
      <c r="BTM52" s="162"/>
      <c r="BTN52" s="162"/>
      <c r="BTO52" s="162"/>
      <c r="BTP52" s="162"/>
      <c r="BTQ52" s="162"/>
      <c r="BTR52" s="162"/>
      <c r="BTS52" s="162"/>
      <c r="BTT52" s="162"/>
      <c r="BTU52" s="162"/>
      <c r="BTV52" s="162"/>
      <c r="BTW52" s="162"/>
      <c r="BTX52" s="162"/>
      <c r="BTY52" s="162"/>
      <c r="BTZ52" s="162"/>
      <c r="BUA52" s="162"/>
      <c r="BUB52" s="162"/>
      <c r="BUC52" s="162"/>
      <c r="BUD52" s="162"/>
      <c r="BUE52" s="162"/>
      <c r="BUF52" s="162"/>
      <c r="BUG52" s="162"/>
      <c r="BUH52" s="162"/>
      <c r="BUI52" s="162"/>
      <c r="BUJ52" s="162"/>
      <c r="BUK52" s="162"/>
      <c r="BUL52" s="162"/>
      <c r="BUM52" s="162"/>
      <c r="BUN52" s="162"/>
      <c r="BUO52" s="162"/>
      <c r="BUP52" s="162"/>
      <c r="BUQ52" s="162"/>
      <c r="BUR52" s="162"/>
      <c r="BUS52" s="162"/>
      <c r="BUT52" s="162"/>
      <c r="BUU52" s="162"/>
      <c r="BUV52" s="162"/>
      <c r="BUW52" s="162"/>
      <c r="BUX52" s="162"/>
      <c r="BUY52" s="162"/>
      <c r="BUZ52" s="162"/>
      <c r="BVA52" s="162"/>
      <c r="BVB52" s="162"/>
      <c r="BVC52" s="162"/>
      <c r="BVD52" s="162"/>
      <c r="BVE52" s="162"/>
      <c r="BVF52" s="162"/>
      <c r="BVG52" s="162"/>
      <c r="BVH52" s="162"/>
      <c r="BVI52" s="162"/>
      <c r="BVJ52" s="162"/>
      <c r="BVK52" s="162"/>
      <c r="BVL52" s="162"/>
      <c r="BVM52" s="162"/>
      <c r="BVN52" s="162"/>
      <c r="BVO52" s="162"/>
      <c r="BVP52" s="162"/>
      <c r="BVQ52" s="162"/>
      <c r="BVR52" s="162"/>
      <c r="BVS52" s="162"/>
      <c r="BVT52" s="162"/>
      <c r="BVU52" s="162"/>
      <c r="BVV52" s="162"/>
      <c r="BVW52" s="162"/>
      <c r="BVX52" s="162"/>
      <c r="BVY52" s="162"/>
      <c r="BVZ52" s="162"/>
      <c r="BWA52" s="162"/>
      <c r="BWB52" s="162"/>
      <c r="BWC52" s="162"/>
      <c r="BWD52" s="162"/>
      <c r="BWE52" s="162"/>
      <c r="BWF52" s="162"/>
      <c r="BWG52" s="162"/>
      <c r="BWH52" s="162"/>
      <c r="BWI52" s="162"/>
      <c r="BWJ52" s="162"/>
      <c r="BWK52" s="162"/>
      <c r="BWL52" s="162"/>
      <c r="BWM52" s="162"/>
      <c r="BWN52" s="162"/>
      <c r="BWO52" s="162"/>
      <c r="BWP52" s="162"/>
      <c r="BWQ52" s="162"/>
      <c r="BWR52" s="162"/>
      <c r="BWS52" s="162"/>
      <c r="BWT52" s="162"/>
      <c r="BWU52" s="162"/>
      <c r="BWV52" s="162"/>
      <c r="BWW52" s="162"/>
      <c r="BWX52" s="162"/>
      <c r="BWY52" s="162"/>
      <c r="BWZ52" s="162"/>
      <c r="BXA52" s="162"/>
      <c r="BXB52" s="162"/>
      <c r="BXC52" s="162"/>
      <c r="BXD52" s="162"/>
      <c r="BXE52" s="162"/>
      <c r="BXF52" s="162"/>
      <c r="BXG52" s="162"/>
      <c r="BXH52" s="162"/>
      <c r="BXI52" s="162"/>
      <c r="BXJ52" s="162"/>
      <c r="BXK52" s="162"/>
      <c r="BXL52" s="162"/>
      <c r="BXM52" s="162"/>
      <c r="BXN52" s="162"/>
      <c r="BXO52" s="162"/>
      <c r="BXP52" s="162"/>
      <c r="BXQ52" s="162"/>
      <c r="BXR52" s="162"/>
      <c r="BXS52" s="162"/>
      <c r="BXT52" s="162"/>
      <c r="BXU52" s="162"/>
      <c r="BXV52" s="162"/>
      <c r="BXW52" s="162"/>
      <c r="BXX52" s="162"/>
      <c r="BXY52" s="162"/>
      <c r="BXZ52" s="162"/>
      <c r="BYA52" s="162"/>
      <c r="BYB52" s="162"/>
      <c r="BYC52" s="162"/>
      <c r="BYD52" s="162"/>
      <c r="BYE52" s="162"/>
      <c r="BYF52" s="162"/>
      <c r="BYG52" s="162"/>
      <c r="BYH52" s="162"/>
      <c r="BYI52" s="162"/>
      <c r="BYJ52" s="162"/>
      <c r="BYK52" s="162"/>
      <c r="BYL52" s="162"/>
      <c r="BYM52" s="162"/>
      <c r="BYN52" s="162"/>
      <c r="BYO52" s="162"/>
      <c r="BYP52" s="162"/>
      <c r="BYQ52" s="162"/>
      <c r="BYR52" s="162"/>
      <c r="BYS52" s="162"/>
      <c r="BYT52" s="162"/>
      <c r="BYU52" s="162"/>
      <c r="BYV52" s="162"/>
      <c r="BYW52" s="162"/>
      <c r="BYX52" s="162"/>
      <c r="BYY52" s="162"/>
      <c r="BYZ52" s="162"/>
      <c r="BZA52" s="162"/>
      <c r="BZB52" s="162"/>
      <c r="BZC52" s="162"/>
      <c r="BZD52" s="162"/>
      <c r="BZE52" s="162"/>
      <c r="BZF52" s="162"/>
      <c r="BZG52" s="162"/>
      <c r="BZH52" s="162"/>
      <c r="BZI52" s="162"/>
      <c r="BZJ52" s="162"/>
      <c r="BZK52" s="162"/>
      <c r="BZL52" s="162"/>
      <c r="BZM52" s="162"/>
      <c r="BZN52" s="162"/>
      <c r="BZO52" s="162"/>
      <c r="BZP52" s="162"/>
      <c r="BZQ52" s="162"/>
      <c r="BZR52" s="162"/>
      <c r="BZS52" s="162"/>
      <c r="BZT52" s="162"/>
      <c r="BZU52" s="162"/>
      <c r="BZV52" s="162"/>
      <c r="BZW52" s="162"/>
      <c r="BZX52" s="162"/>
      <c r="BZY52" s="162"/>
      <c r="BZZ52" s="162"/>
      <c r="CAA52" s="162"/>
      <c r="CAB52" s="162"/>
      <c r="CAC52" s="162"/>
      <c r="CAD52" s="162"/>
      <c r="CAE52" s="162"/>
      <c r="CAF52" s="162"/>
      <c r="CAG52" s="162"/>
      <c r="CAH52" s="162"/>
      <c r="CAI52" s="162"/>
      <c r="CAJ52" s="162"/>
      <c r="CAK52" s="162"/>
      <c r="CAL52" s="162"/>
      <c r="CAM52" s="162"/>
      <c r="CAN52" s="162"/>
      <c r="CAO52" s="162"/>
      <c r="CAP52" s="162"/>
      <c r="CAQ52" s="162"/>
      <c r="CAR52" s="162"/>
      <c r="CAS52" s="162"/>
      <c r="CAT52" s="162"/>
      <c r="CAU52" s="162"/>
      <c r="CAV52" s="162"/>
      <c r="CAW52" s="162"/>
      <c r="CAX52" s="162"/>
      <c r="CAY52" s="162"/>
      <c r="CAZ52" s="162"/>
      <c r="CBA52" s="162"/>
      <c r="CBB52" s="162"/>
      <c r="CBC52" s="162"/>
      <c r="CBD52" s="162"/>
      <c r="CBE52" s="162"/>
      <c r="CBF52" s="162"/>
      <c r="CBG52" s="162"/>
      <c r="CBH52" s="162"/>
      <c r="CBI52" s="162"/>
      <c r="CBJ52" s="162"/>
      <c r="CBK52" s="162"/>
      <c r="CBL52" s="162"/>
      <c r="CBM52" s="162"/>
      <c r="CBN52" s="162"/>
      <c r="CBO52" s="162"/>
      <c r="CBP52" s="162"/>
      <c r="CBQ52" s="162"/>
      <c r="CBR52" s="162"/>
      <c r="CBS52" s="162"/>
      <c r="CBT52" s="162"/>
      <c r="CBU52" s="162"/>
      <c r="CBV52" s="162"/>
      <c r="CBW52" s="162"/>
      <c r="CBX52" s="162"/>
      <c r="CBY52" s="162"/>
      <c r="CBZ52" s="162"/>
      <c r="CCA52" s="162"/>
      <c r="CCB52" s="162"/>
      <c r="CCC52" s="162"/>
      <c r="CCD52" s="162"/>
      <c r="CCE52" s="162"/>
      <c r="CCF52" s="162"/>
      <c r="CCG52" s="162"/>
      <c r="CCH52" s="162"/>
      <c r="CCI52" s="162"/>
      <c r="CCJ52" s="162"/>
      <c r="CCK52" s="162"/>
      <c r="CCL52" s="162"/>
      <c r="CCM52" s="162"/>
      <c r="CCN52" s="162"/>
      <c r="CCO52" s="162"/>
      <c r="CCP52" s="162"/>
      <c r="CCQ52" s="162"/>
      <c r="CCR52" s="162"/>
      <c r="CCS52" s="162"/>
      <c r="CCT52" s="162"/>
      <c r="CCU52" s="162"/>
      <c r="CCV52" s="162"/>
      <c r="CCW52" s="162"/>
      <c r="CCX52" s="162"/>
      <c r="CCY52" s="162"/>
      <c r="CCZ52" s="162"/>
      <c r="CDA52" s="162"/>
      <c r="CDB52" s="162"/>
      <c r="CDC52" s="162"/>
      <c r="CDD52" s="162"/>
      <c r="CDE52" s="162"/>
      <c r="CDF52" s="162"/>
      <c r="CDG52" s="162"/>
      <c r="CDH52" s="162"/>
      <c r="CDI52" s="162"/>
      <c r="CDJ52" s="162"/>
      <c r="CDK52" s="162"/>
      <c r="CDL52" s="162"/>
      <c r="CDM52" s="162"/>
      <c r="CDN52" s="162"/>
      <c r="CDO52" s="162"/>
      <c r="CDP52" s="162"/>
      <c r="CDQ52" s="162"/>
      <c r="CDR52" s="162"/>
      <c r="CDS52" s="162"/>
      <c r="CDT52" s="162"/>
      <c r="CDU52" s="162"/>
      <c r="CDV52" s="162"/>
      <c r="CDW52" s="162"/>
      <c r="CDX52" s="162"/>
      <c r="CDY52" s="162"/>
      <c r="CDZ52" s="162"/>
      <c r="CEA52" s="162"/>
      <c r="CEB52" s="162"/>
      <c r="CEC52" s="162"/>
      <c r="CED52" s="162"/>
      <c r="CEE52" s="162"/>
      <c r="CEF52" s="162"/>
      <c r="CEG52" s="162"/>
      <c r="CEH52" s="162"/>
      <c r="CEI52" s="162"/>
      <c r="CEJ52" s="162"/>
      <c r="CEK52" s="162"/>
      <c r="CEL52" s="162"/>
      <c r="CEM52" s="162"/>
      <c r="CEN52" s="162"/>
      <c r="CEO52" s="162"/>
      <c r="CEP52" s="162"/>
      <c r="CEQ52" s="162"/>
      <c r="CER52" s="162"/>
      <c r="CES52" s="162"/>
      <c r="CET52" s="162"/>
      <c r="CEU52" s="162"/>
      <c r="CEV52" s="162"/>
      <c r="CEW52" s="162"/>
      <c r="CEX52" s="162"/>
      <c r="CEY52" s="162"/>
      <c r="CEZ52" s="162"/>
      <c r="CFA52" s="162"/>
      <c r="CFB52" s="162"/>
      <c r="CFC52" s="162"/>
      <c r="CFD52" s="162"/>
      <c r="CFE52" s="162"/>
      <c r="CFF52" s="162"/>
      <c r="CFG52" s="162"/>
      <c r="CFH52" s="162"/>
      <c r="CFI52" s="162"/>
      <c r="CFJ52" s="162"/>
      <c r="CFK52" s="162"/>
      <c r="CFL52" s="162"/>
      <c r="CFM52" s="162"/>
      <c r="CFN52" s="162"/>
      <c r="CFO52" s="162"/>
      <c r="CFP52" s="162"/>
      <c r="CFQ52" s="162"/>
      <c r="CFR52" s="162"/>
      <c r="CFS52" s="162"/>
      <c r="CFT52" s="162"/>
      <c r="CFU52" s="162"/>
      <c r="CFV52" s="162"/>
      <c r="CFW52" s="162"/>
      <c r="CFX52" s="162"/>
      <c r="CFY52" s="162"/>
      <c r="CFZ52" s="162"/>
      <c r="CGA52" s="162"/>
      <c r="CGB52" s="162"/>
      <c r="CGC52" s="162"/>
      <c r="CGD52" s="162"/>
      <c r="CGE52" s="162"/>
      <c r="CGF52" s="162"/>
      <c r="CGG52" s="162"/>
      <c r="CGH52" s="162"/>
      <c r="CGI52" s="162"/>
      <c r="CGJ52" s="162"/>
      <c r="CGK52" s="162"/>
      <c r="CGL52" s="162"/>
      <c r="CGM52" s="162"/>
      <c r="CGN52" s="162"/>
      <c r="CGO52" s="162"/>
      <c r="CGP52" s="162"/>
      <c r="CGQ52" s="162"/>
      <c r="CGR52" s="162"/>
      <c r="CGS52" s="162"/>
      <c r="CGT52" s="162"/>
      <c r="CGU52" s="162"/>
      <c r="CGV52" s="162"/>
      <c r="CGW52" s="162"/>
      <c r="CGX52" s="162"/>
      <c r="CGY52" s="162"/>
      <c r="CGZ52" s="162"/>
      <c r="CHA52" s="162"/>
      <c r="CHB52" s="162"/>
      <c r="CHC52" s="162"/>
      <c r="CHD52" s="162"/>
      <c r="CHE52" s="162"/>
      <c r="CHF52" s="162"/>
      <c r="CHG52" s="162"/>
      <c r="CHH52" s="162"/>
      <c r="CHI52" s="162"/>
      <c r="CHJ52" s="162"/>
      <c r="CHK52" s="162"/>
      <c r="CHL52" s="162"/>
      <c r="CHM52" s="162"/>
      <c r="CHN52" s="162"/>
      <c r="CHO52" s="162"/>
      <c r="CHP52" s="162"/>
      <c r="CHQ52" s="162"/>
      <c r="CHR52" s="162"/>
      <c r="CHS52" s="162"/>
      <c r="CHT52" s="162"/>
      <c r="CHU52" s="162"/>
      <c r="CHV52" s="162"/>
      <c r="CHW52" s="162"/>
      <c r="CHX52" s="162"/>
      <c r="CHY52" s="162"/>
      <c r="CHZ52" s="162"/>
      <c r="CIA52" s="162"/>
      <c r="CIB52" s="162"/>
      <c r="CIC52" s="162"/>
      <c r="CID52" s="162"/>
      <c r="CIE52" s="162"/>
      <c r="CIF52" s="162"/>
      <c r="CIG52" s="162"/>
      <c r="CIH52" s="162"/>
      <c r="CII52" s="162"/>
      <c r="CIJ52" s="162"/>
      <c r="CIK52" s="162"/>
      <c r="CIL52" s="162"/>
      <c r="CIM52" s="162"/>
      <c r="CIN52" s="162"/>
      <c r="CIO52" s="162"/>
      <c r="CIP52" s="162"/>
      <c r="CIQ52" s="162"/>
      <c r="CIR52" s="162"/>
      <c r="CIS52" s="162"/>
      <c r="CIT52" s="162"/>
      <c r="CIU52" s="162"/>
      <c r="CIV52" s="162"/>
      <c r="CIW52" s="162"/>
      <c r="CIX52" s="162"/>
      <c r="CIY52" s="162"/>
      <c r="CIZ52" s="162"/>
      <c r="CJA52" s="162"/>
      <c r="CJB52" s="162"/>
      <c r="CJC52" s="162"/>
      <c r="CJD52" s="162"/>
      <c r="CJE52" s="162"/>
      <c r="CJF52" s="162"/>
      <c r="CJG52" s="162"/>
      <c r="CJH52" s="162"/>
      <c r="CJI52" s="162"/>
      <c r="CJJ52" s="162"/>
      <c r="CJK52" s="162"/>
      <c r="CJL52" s="162"/>
      <c r="CJM52" s="162"/>
      <c r="CJN52" s="162"/>
      <c r="CJO52" s="162"/>
      <c r="CJP52" s="162"/>
      <c r="CJQ52" s="162"/>
      <c r="CJR52" s="162"/>
      <c r="CJS52" s="162"/>
      <c r="CJT52" s="162"/>
      <c r="CJU52" s="162"/>
      <c r="CJV52" s="162"/>
      <c r="CJW52" s="162"/>
      <c r="CJX52" s="162"/>
      <c r="CJY52" s="162"/>
      <c r="CJZ52" s="162"/>
      <c r="CKA52" s="162"/>
      <c r="CKB52" s="162"/>
      <c r="CKC52" s="162"/>
      <c r="CKD52" s="162"/>
      <c r="CKE52" s="162"/>
      <c r="CKF52" s="162"/>
      <c r="CKG52" s="162"/>
      <c r="CKH52" s="162"/>
      <c r="CKI52" s="162"/>
      <c r="CKJ52" s="162"/>
      <c r="CKK52" s="162"/>
      <c r="CKL52" s="162"/>
      <c r="CKM52" s="162"/>
      <c r="CKN52" s="162"/>
      <c r="CKO52" s="162"/>
      <c r="CKP52" s="162"/>
      <c r="CKQ52" s="162"/>
      <c r="CKR52" s="162"/>
      <c r="CKS52" s="162"/>
      <c r="CKT52" s="162"/>
      <c r="CKU52" s="162"/>
      <c r="CKV52" s="162"/>
      <c r="CKW52" s="162"/>
      <c r="CKX52" s="162"/>
      <c r="CKY52" s="162"/>
      <c r="CKZ52" s="162"/>
      <c r="CLA52" s="162"/>
      <c r="CLB52" s="162"/>
      <c r="CLC52" s="162"/>
      <c r="CLD52" s="162"/>
      <c r="CLE52" s="162"/>
      <c r="CLF52" s="162"/>
      <c r="CLG52" s="162"/>
      <c r="CLH52" s="162"/>
      <c r="CLI52" s="162"/>
      <c r="CLJ52" s="162"/>
      <c r="CLK52" s="162"/>
      <c r="CLL52" s="162"/>
      <c r="CLM52" s="162"/>
      <c r="CLN52" s="162"/>
      <c r="CLO52" s="162"/>
      <c r="CLP52" s="162"/>
      <c r="CLQ52" s="162"/>
      <c r="CLR52" s="162"/>
      <c r="CLS52" s="162"/>
      <c r="CLT52" s="162"/>
      <c r="CLU52" s="162"/>
      <c r="CLV52" s="162"/>
      <c r="CLW52" s="162"/>
      <c r="CLX52" s="162"/>
      <c r="CLY52" s="162"/>
      <c r="CLZ52" s="162"/>
      <c r="CMA52" s="162"/>
      <c r="CMB52" s="162"/>
      <c r="CMC52" s="162"/>
      <c r="CMD52" s="162"/>
      <c r="CME52" s="162"/>
      <c r="CMF52" s="162"/>
      <c r="CMG52" s="162"/>
      <c r="CMH52" s="162"/>
      <c r="CMI52" s="162"/>
      <c r="CMJ52" s="162"/>
      <c r="CMK52" s="162"/>
      <c r="CML52" s="162"/>
      <c r="CMM52" s="162"/>
      <c r="CMN52" s="162"/>
      <c r="CMO52" s="162"/>
      <c r="CMP52" s="162"/>
      <c r="CMQ52" s="162"/>
      <c r="CMR52" s="162"/>
      <c r="CMS52" s="162"/>
      <c r="CMT52" s="162"/>
      <c r="CMU52" s="162"/>
      <c r="CMV52" s="162"/>
      <c r="CMW52" s="162"/>
      <c r="CMX52" s="162"/>
      <c r="CMY52" s="162"/>
      <c r="CMZ52" s="162"/>
      <c r="CNA52" s="162"/>
      <c r="CNB52" s="162"/>
      <c r="CNC52" s="162"/>
      <c r="CND52" s="162"/>
      <c r="CNE52" s="162"/>
      <c r="CNF52" s="162"/>
      <c r="CNG52" s="162"/>
      <c r="CNH52" s="162"/>
      <c r="CNI52" s="162"/>
      <c r="CNJ52" s="162"/>
      <c r="CNK52" s="162"/>
      <c r="CNL52" s="162"/>
      <c r="CNM52" s="162"/>
      <c r="CNN52" s="162"/>
      <c r="CNO52" s="162"/>
      <c r="CNP52" s="162"/>
      <c r="CNQ52" s="162"/>
      <c r="CNR52" s="162"/>
      <c r="CNS52" s="162"/>
      <c r="CNT52" s="162"/>
      <c r="CNU52" s="162"/>
      <c r="CNV52" s="162"/>
      <c r="CNW52" s="162"/>
      <c r="CNX52" s="162"/>
      <c r="CNY52" s="162"/>
      <c r="CNZ52" s="162"/>
      <c r="COA52" s="162"/>
      <c r="COB52" s="162"/>
      <c r="COC52" s="162"/>
      <c r="COD52" s="162"/>
      <c r="COE52" s="162"/>
      <c r="COF52" s="162"/>
      <c r="COG52" s="162"/>
      <c r="COH52" s="162"/>
      <c r="COI52" s="162"/>
      <c r="COJ52" s="162"/>
      <c r="COK52" s="162"/>
      <c r="COL52" s="162"/>
      <c r="COM52" s="162"/>
      <c r="CON52" s="162"/>
      <c r="COO52" s="162"/>
      <c r="COP52" s="162"/>
      <c r="COQ52" s="162"/>
      <c r="COR52" s="162"/>
      <c r="COS52" s="162"/>
      <c r="COT52" s="162"/>
      <c r="COU52" s="162"/>
      <c r="COV52" s="162"/>
      <c r="COW52" s="162"/>
      <c r="COX52" s="162"/>
      <c r="COY52" s="162"/>
      <c r="COZ52" s="162"/>
      <c r="CPA52" s="162"/>
      <c r="CPB52" s="162"/>
      <c r="CPC52" s="162"/>
      <c r="CPD52" s="162"/>
      <c r="CPE52" s="162"/>
      <c r="CPF52" s="162"/>
      <c r="CPG52" s="162"/>
      <c r="CPH52" s="162"/>
      <c r="CPI52" s="162"/>
      <c r="CPJ52" s="162"/>
      <c r="CPK52" s="162"/>
      <c r="CPL52" s="162"/>
      <c r="CPM52" s="162"/>
      <c r="CPN52" s="162"/>
      <c r="CPO52" s="162"/>
      <c r="CPP52" s="162"/>
      <c r="CPQ52" s="162"/>
      <c r="CPR52" s="162"/>
      <c r="CPS52" s="162"/>
      <c r="CPT52" s="162"/>
      <c r="CPU52" s="162"/>
      <c r="CPV52" s="162"/>
      <c r="CPW52" s="162"/>
      <c r="CPX52" s="162"/>
      <c r="CPY52" s="162"/>
      <c r="CPZ52" s="162"/>
      <c r="CQA52" s="162"/>
      <c r="CQB52" s="162"/>
      <c r="CQC52" s="162"/>
      <c r="CQD52" s="162"/>
      <c r="CQE52" s="162"/>
      <c r="CQF52" s="162"/>
      <c r="CQG52" s="162"/>
      <c r="CQH52" s="162"/>
      <c r="CQI52" s="162"/>
      <c r="CQJ52" s="162"/>
      <c r="CQK52" s="162"/>
      <c r="CQL52" s="162"/>
      <c r="CQM52" s="162"/>
      <c r="CQN52" s="162"/>
      <c r="CQO52" s="162"/>
      <c r="CQP52" s="162"/>
      <c r="CQQ52" s="162"/>
      <c r="CQR52" s="162"/>
      <c r="CQS52" s="162"/>
      <c r="CQT52" s="162"/>
      <c r="CQU52" s="162"/>
      <c r="CQV52" s="162"/>
      <c r="CQW52" s="162"/>
      <c r="CQX52" s="162"/>
      <c r="CQY52" s="162"/>
      <c r="CQZ52" s="162"/>
      <c r="CRA52" s="162"/>
      <c r="CRB52" s="162"/>
      <c r="CRC52" s="162"/>
      <c r="CRD52" s="162"/>
      <c r="CRE52" s="162"/>
      <c r="CRF52" s="162"/>
      <c r="CRG52" s="162"/>
      <c r="CRH52" s="162"/>
      <c r="CRI52" s="162"/>
      <c r="CRJ52" s="162"/>
      <c r="CRK52" s="162"/>
      <c r="CRL52" s="162"/>
      <c r="CRM52" s="162"/>
      <c r="CRN52" s="162"/>
      <c r="CRO52" s="162"/>
      <c r="CRP52" s="162"/>
      <c r="CRQ52" s="162"/>
      <c r="CRR52" s="162"/>
      <c r="CRS52" s="162"/>
      <c r="CRT52" s="162"/>
      <c r="CRU52" s="162"/>
      <c r="CRV52" s="162"/>
      <c r="CRW52" s="162"/>
      <c r="CRX52" s="162"/>
      <c r="CRY52" s="162"/>
      <c r="CRZ52" s="162"/>
      <c r="CSA52" s="162"/>
      <c r="CSB52" s="162"/>
      <c r="CSC52" s="162"/>
      <c r="CSD52" s="162"/>
      <c r="CSE52" s="162"/>
      <c r="CSF52" s="162"/>
      <c r="CSG52" s="162"/>
      <c r="CSH52" s="162"/>
      <c r="CSI52" s="162"/>
      <c r="CSJ52" s="162"/>
      <c r="CSK52" s="162"/>
      <c r="CSL52" s="162"/>
      <c r="CSM52" s="162"/>
      <c r="CSN52" s="162"/>
      <c r="CSO52" s="162"/>
      <c r="CSP52" s="162"/>
      <c r="CSQ52" s="162"/>
      <c r="CSR52" s="162"/>
      <c r="CSS52" s="162"/>
      <c r="CST52" s="162"/>
      <c r="CSU52" s="162"/>
      <c r="CSV52" s="162"/>
      <c r="CSW52" s="162"/>
      <c r="CSX52" s="162"/>
      <c r="CSY52" s="162"/>
      <c r="CSZ52" s="162"/>
      <c r="CTA52" s="162"/>
      <c r="CTB52" s="162"/>
      <c r="CTC52" s="162"/>
      <c r="CTD52" s="162"/>
      <c r="CTE52" s="162"/>
      <c r="CTF52" s="162"/>
      <c r="CTG52" s="162"/>
      <c r="CTH52" s="162"/>
      <c r="CTI52" s="162"/>
      <c r="CTJ52" s="162"/>
      <c r="CTK52" s="162"/>
      <c r="CTL52" s="162"/>
      <c r="CTM52" s="162"/>
      <c r="CTN52" s="162"/>
      <c r="CTO52" s="162"/>
      <c r="CTP52" s="162"/>
      <c r="CTQ52" s="162"/>
      <c r="CTR52" s="162"/>
      <c r="CTS52" s="162"/>
      <c r="CTT52" s="162"/>
      <c r="CTU52" s="162"/>
      <c r="CTV52" s="162"/>
      <c r="CTW52" s="162"/>
      <c r="CTX52" s="162"/>
      <c r="CTY52" s="162"/>
      <c r="CTZ52" s="162"/>
      <c r="CUA52" s="162"/>
      <c r="CUB52" s="162"/>
      <c r="CUC52" s="162"/>
      <c r="CUD52" s="162"/>
      <c r="CUE52" s="162"/>
      <c r="CUF52" s="162"/>
      <c r="CUG52" s="162"/>
      <c r="CUH52" s="162"/>
      <c r="CUI52" s="162"/>
      <c r="CUJ52" s="162"/>
      <c r="CUK52" s="162"/>
      <c r="CUL52" s="162"/>
      <c r="CUM52" s="162"/>
      <c r="CUN52" s="162"/>
      <c r="CUO52" s="162"/>
      <c r="CUP52" s="162"/>
      <c r="CUQ52" s="162"/>
      <c r="CUR52" s="162"/>
      <c r="CUS52" s="162"/>
      <c r="CUT52" s="162"/>
      <c r="CUU52" s="162"/>
      <c r="CUV52" s="162"/>
      <c r="CUW52" s="162"/>
      <c r="CUX52" s="162"/>
      <c r="CUY52" s="162"/>
      <c r="CUZ52" s="162"/>
      <c r="CVA52" s="162"/>
      <c r="CVB52" s="162"/>
      <c r="CVC52" s="162"/>
      <c r="CVD52" s="162"/>
      <c r="CVE52" s="162"/>
      <c r="CVF52" s="162"/>
      <c r="CVG52" s="162"/>
      <c r="CVH52" s="162"/>
      <c r="CVI52" s="162"/>
      <c r="CVJ52" s="162"/>
      <c r="CVK52" s="162"/>
      <c r="CVL52" s="162"/>
      <c r="CVM52" s="162"/>
      <c r="CVN52" s="162"/>
      <c r="CVO52" s="162"/>
      <c r="CVP52" s="162"/>
      <c r="CVQ52" s="162"/>
      <c r="CVR52" s="162"/>
      <c r="CVS52" s="162"/>
      <c r="CVT52" s="162"/>
      <c r="CVU52" s="162"/>
      <c r="CVV52" s="162"/>
      <c r="CVW52" s="162"/>
      <c r="CVX52" s="162"/>
      <c r="CVY52" s="162"/>
      <c r="CVZ52" s="162"/>
      <c r="CWA52" s="162"/>
      <c r="CWB52" s="162"/>
      <c r="CWC52" s="162"/>
      <c r="CWD52" s="162"/>
      <c r="CWE52" s="162"/>
      <c r="CWF52" s="162"/>
      <c r="CWG52" s="162"/>
      <c r="CWH52" s="162"/>
      <c r="CWI52" s="162"/>
      <c r="CWJ52" s="162"/>
      <c r="CWK52" s="162"/>
      <c r="CWL52" s="162"/>
      <c r="CWM52" s="162"/>
      <c r="CWN52" s="162"/>
      <c r="CWO52" s="162"/>
      <c r="CWP52" s="162"/>
      <c r="CWQ52" s="162"/>
      <c r="CWR52" s="162"/>
      <c r="CWS52" s="162"/>
      <c r="CWT52" s="162"/>
      <c r="CWU52" s="162"/>
      <c r="CWV52" s="162"/>
      <c r="CWW52" s="162"/>
      <c r="CWX52" s="162"/>
      <c r="CWY52" s="162"/>
      <c r="CWZ52" s="162"/>
      <c r="CXA52" s="162"/>
      <c r="CXB52" s="162"/>
      <c r="CXC52" s="162"/>
      <c r="CXD52" s="162"/>
      <c r="CXE52" s="162"/>
      <c r="CXF52" s="162"/>
      <c r="CXG52" s="162"/>
      <c r="CXH52" s="162"/>
      <c r="CXI52" s="162"/>
      <c r="CXJ52" s="162"/>
      <c r="CXK52" s="162"/>
      <c r="CXL52" s="162"/>
      <c r="CXM52" s="162"/>
      <c r="CXN52" s="162"/>
      <c r="CXO52" s="162"/>
      <c r="CXP52" s="162"/>
      <c r="CXQ52" s="162"/>
      <c r="CXR52" s="162"/>
      <c r="CXS52" s="162"/>
      <c r="CXT52" s="162"/>
      <c r="CXU52" s="162"/>
      <c r="CXV52" s="162"/>
      <c r="CXW52" s="162"/>
      <c r="CXX52" s="162"/>
      <c r="CXY52" s="162"/>
      <c r="CXZ52" s="162"/>
      <c r="CYA52" s="162"/>
      <c r="CYB52" s="162"/>
      <c r="CYC52" s="162"/>
      <c r="CYD52" s="162"/>
      <c r="CYE52" s="162"/>
      <c r="CYF52" s="162"/>
      <c r="CYG52" s="162"/>
      <c r="CYH52" s="162"/>
      <c r="CYI52" s="162"/>
      <c r="CYJ52" s="162"/>
      <c r="CYK52" s="162"/>
      <c r="CYL52" s="162"/>
      <c r="CYM52" s="162"/>
      <c r="CYN52" s="162"/>
      <c r="CYO52" s="162"/>
      <c r="CYP52" s="162"/>
      <c r="CYQ52" s="162"/>
      <c r="CYR52" s="162"/>
      <c r="CYS52" s="162"/>
      <c r="CYT52" s="162"/>
      <c r="CYU52" s="162"/>
      <c r="CYV52" s="162"/>
      <c r="CYW52" s="162"/>
      <c r="CYX52" s="162"/>
      <c r="CYY52" s="162"/>
      <c r="CYZ52" s="162"/>
      <c r="CZA52" s="162"/>
      <c r="CZB52" s="162"/>
      <c r="CZC52" s="162"/>
      <c r="CZD52" s="162"/>
      <c r="CZE52" s="162"/>
      <c r="CZF52" s="162"/>
      <c r="CZG52" s="162"/>
      <c r="CZH52" s="162"/>
      <c r="CZI52" s="162"/>
      <c r="CZJ52" s="162"/>
      <c r="CZK52" s="162"/>
      <c r="CZL52" s="162"/>
      <c r="CZM52" s="162"/>
      <c r="CZN52" s="162"/>
      <c r="CZO52" s="162"/>
      <c r="CZP52" s="162"/>
      <c r="CZQ52" s="162"/>
      <c r="CZR52" s="162"/>
      <c r="CZS52" s="162"/>
      <c r="CZT52" s="162"/>
      <c r="CZU52" s="162"/>
      <c r="CZV52" s="162"/>
      <c r="CZW52" s="162"/>
      <c r="CZX52" s="162"/>
      <c r="CZY52" s="162"/>
      <c r="CZZ52" s="162"/>
      <c r="DAA52" s="162"/>
      <c r="DAB52" s="162"/>
      <c r="DAC52" s="162"/>
      <c r="DAD52" s="162"/>
      <c r="DAE52" s="162"/>
      <c r="DAF52" s="162"/>
      <c r="DAG52" s="162"/>
      <c r="DAH52" s="162"/>
      <c r="DAI52" s="162"/>
      <c r="DAJ52" s="162"/>
      <c r="DAK52" s="162"/>
      <c r="DAL52" s="162"/>
      <c r="DAM52" s="162"/>
      <c r="DAN52" s="162"/>
      <c r="DAO52" s="162"/>
      <c r="DAP52" s="162"/>
      <c r="DAQ52" s="162"/>
      <c r="DAR52" s="162"/>
      <c r="DAS52" s="162"/>
      <c r="DAT52" s="162"/>
      <c r="DAU52" s="162"/>
      <c r="DAV52" s="162"/>
      <c r="DAW52" s="162"/>
      <c r="DAX52" s="162"/>
      <c r="DAY52" s="162"/>
      <c r="DAZ52" s="162"/>
      <c r="DBA52" s="162"/>
      <c r="DBB52" s="162"/>
      <c r="DBC52" s="162"/>
      <c r="DBD52" s="162"/>
      <c r="DBE52" s="162"/>
      <c r="DBF52" s="162"/>
      <c r="DBG52" s="162"/>
      <c r="DBH52" s="162"/>
      <c r="DBI52" s="162"/>
      <c r="DBJ52" s="162"/>
      <c r="DBK52" s="162"/>
      <c r="DBL52" s="162"/>
      <c r="DBM52" s="162"/>
      <c r="DBN52" s="162"/>
      <c r="DBO52" s="162"/>
      <c r="DBP52" s="162"/>
      <c r="DBQ52" s="162"/>
      <c r="DBR52" s="162"/>
      <c r="DBS52" s="162"/>
      <c r="DBT52" s="162"/>
      <c r="DBU52" s="162"/>
      <c r="DBV52" s="162"/>
      <c r="DBW52" s="162"/>
      <c r="DBX52" s="162"/>
      <c r="DBY52" s="162"/>
      <c r="DBZ52" s="162"/>
      <c r="DCA52" s="162"/>
      <c r="DCB52" s="162"/>
      <c r="DCC52" s="162"/>
      <c r="DCD52" s="162"/>
      <c r="DCE52" s="162"/>
      <c r="DCF52" s="162"/>
      <c r="DCG52" s="162"/>
      <c r="DCH52" s="162"/>
      <c r="DCI52" s="162"/>
      <c r="DCJ52" s="162"/>
      <c r="DCK52" s="162"/>
      <c r="DCL52" s="162"/>
      <c r="DCM52" s="162"/>
      <c r="DCN52" s="162"/>
      <c r="DCO52" s="162"/>
      <c r="DCP52" s="162"/>
      <c r="DCQ52" s="162"/>
      <c r="DCR52" s="162"/>
      <c r="DCS52" s="162"/>
      <c r="DCT52" s="162"/>
      <c r="DCU52" s="162"/>
      <c r="DCV52" s="162"/>
      <c r="DCW52" s="162"/>
      <c r="DCX52" s="162"/>
      <c r="DCY52" s="162"/>
      <c r="DCZ52" s="162"/>
      <c r="DDA52" s="162"/>
      <c r="DDB52" s="162"/>
      <c r="DDC52" s="162"/>
      <c r="DDD52" s="162"/>
      <c r="DDE52" s="162"/>
      <c r="DDF52" s="162"/>
      <c r="DDG52" s="162"/>
      <c r="DDH52" s="162"/>
      <c r="DDI52" s="162"/>
      <c r="DDJ52" s="162"/>
      <c r="DDK52" s="162"/>
      <c r="DDL52" s="162"/>
      <c r="DDM52" s="162"/>
      <c r="DDN52" s="162"/>
      <c r="DDO52" s="162"/>
      <c r="DDP52" s="162"/>
      <c r="DDQ52" s="162"/>
      <c r="DDR52" s="162"/>
      <c r="DDS52" s="162"/>
      <c r="DDT52" s="162"/>
      <c r="DDU52" s="162"/>
      <c r="DDV52" s="162"/>
      <c r="DDW52" s="162"/>
      <c r="DDX52" s="162"/>
      <c r="DDY52" s="162"/>
      <c r="DDZ52" s="162"/>
      <c r="DEA52" s="162"/>
      <c r="DEB52" s="162"/>
      <c r="DEC52" s="162"/>
      <c r="DED52" s="162"/>
      <c r="DEE52" s="162"/>
      <c r="DEF52" s="162"/>
      <c r="DEG52" s="162"/>
      <c r="DEH52" s="162"/>
      <c r="DEI52" s="162"/>
      <c r="DEJ52" s="162"/>
      <c r="DEK52" s="162"/>
      <c r="DEL52" s="162"/>
      <c r="DEM52" s="162"/>
      <c r="DEN52" s="162"/>
      <c r="DEO52" s="162"/>
      <c r="DEP52" s="162"/>
      <c r="DEQ52" s="162"/>
      <c r="DER52" s="162"/>
      <c r="DES52" s="162"/>
      <c r="DET52" s="162"/>
      <c r="DEU52" s="162"/>
      <c r="DEV52" s="162"/>
      <c r="DEW52" s="162"/>
      <c r="DEX52" s="162"/>
      <c r="DEY52" s="162"/>
      <c r="DEZ52" s="162"/>
      <c r="DFA52" s="162"/>
      <c r="DFB52" s="162"/>
      <c r="DFC52" s="162"/>
      <c r="DFD52" s="162"/>
      <c r="DFE52" s="162"/>
      <c r="DFF52" s="162"/>
      <c r="DFG52" s="162"/>
      <c r="DFH52" s="162"/>
      <c r="DFI52" s="162"/>
      <c r="DFJ52" s="162"/>
      <c r="DFK52" s="162"/>
      <c r="DFL52" s="162"/>
      <c r="DFM52" s="162"/>
      <c r="DFN52" s="162"/>
      <c r="DFO52" s="162"/>
      <c r="DFP52" s="162"/>
      <c r="DFQ52" s="162"/>
      <c r="DFR52" s="162"/>
      <c r="DFS52" s="162"/>
      <c r="DFT52" s="162"/>
      <c r="DFU52" s="162"/>
      <c r="DFV52" s="162"/>
      <c r="DFW52" s="162"/>
      <c r="DFX52" s="162"/>
      <c r="DFY52" s="162"/>
      <c r="DFZ52" s="162"/>
      <c r="DGA52" s="162"/>
      <c r="DGB52" s="162"/>
      <c r="DGC52" s="162"/>
      <c r="DGD52" s="162"/>
      <c r="DGE52" s="162"/>
      <c r="DGF52" s="162"/>
      <c r="DGG52" s="162"/>
      <c r="DGH52" s="162"/>
      <c r="DGI52" s="162"/>
      <c r="DGJ52" s="162"/>
      <c r="DGK52" s="162"/>
      <c r="DGL52" s="162"/>
      <c r="DGM52" s="162"/>
      <c r="DGN52" s="162"/>
      <c r="DGO52" s="162"/>
      <c r="DGP52" s="162"/>
      <c r="DGQ52" s="162"/>
      <c r="DGR52" s="162"/>
      <c r="DGS52" s="162"/>
      <c r="DGT52" s="162"/>
      <c r="DGU52" s="162"/>
      <c r="DGV52" s="162"/>
      <c r="DGW52" s="162"/>
      <c r="DGX52" s="162"/>
      <c r="DGY52" s="162"/>
      <c r="DGZ52" s="162"/>
      <c r="DHA52" s="162"/>
      <c r="DHB52" s="162"/>
      <c r="DHC52" s="162"/>
      <c r="DHD52" s="162"/>
      <c r="DHE52" s="162"/>
      <c r="DHF52" s="162"/>
      <c r="DHG52" s="162"/>
      <c r="DHH52" s="162"/>
      <c r="DHI52" s="162"/>
      <c r="DHJ52" s="162"/>
      <c r="DHK52" s="162"/>
      <c r="DHL52" s="162"/>
      <c r="DHM52" s="162"/>
      <c r="DHN52" s="162"/>
      <c r="DHO52" s="162"/>
      <c r="DHP52" s="162"/>
      <c r="DHQ52" s="162"/>
      <c r="DHR52" s="162"/>
      <c r="DHS52" s="162"/>
      <c r="DHT52" s="162"/>
      <c r="DHU52" s="162"/>
      <c r="DHV52" s="162"/>
      <c r="DHW52" s="162"/>
      <c r="DHX52" s="162"/>
      <c r="DHY52" s="162"/>
      <c r="DHZ52" s="162"/>
      <c r="DIA52" s="162"/>
      <c r="DIB52" s="162"/>
      <c r="DIC52" s="162"/>
      <c r="DID52" s="162"/>
      <c r="DIE52" s="162"/>
      <c r="DIF52" s="162"/>
      <c r="DIG52" s="162"/>
      <c r="DIH52" s="162"/>
      <c r="DII52" s="162"/>
      <c r="DIJ52" s="162"/>
      <c r="DIK52" s="162"/>
      <c r="DIL52" s="162"/>
      <c r="DIM52" s="162"/>
      <c r="DIN52" s="162"/>
      <c r="DIO52" s="162"/>
      <c r="DIP52" s="162"/>
      <c r="DIQ52" s="162"/>
      <c r="DIR52" s="162"/>
      <c r="DIS52" s="162"/>
      <c r="DIT52" s="162"/>
      <c r="DIU52" s="162"/>
      <c r="DIV52" s="162"/>
      <c r="DIW52" s="162"/>
      <c r="DIX52" s="162"/>
      <c r="DIY52" s="162"/>
      <c r="DIZ52" s="162"/>
      <c r="DJA52" s="162"/>
      <c r="DJB52" s="162"/>
      <c r="DJC52" s="162"/>
      <c r="DJD52" s="162"/>
      <c r="DJE52" s="162"/>
      <c r="DJF52" s="162"/>
      <c r="DJG52" s="162"/>
      <c r="DJH52" s="162"/>
      <c r="DJI52" s="162"/>
      <c r="DJJ52" s="162"/>
      <c r="DJK52" s="162"/>
      <c r="DJL52" s="162"/>
      <c r="DJM52" s="162"/>
      <c r="DJN52" s="162"/>
      <c r="DJO52" s="162"/>
      <c r="DJP52" s="162"/>
      <c r="DJQ52" s="162"/>
      <c r="DJR52" s="162"/>
      <c r="DJS52" s="162"/>
      <c r="DJT52" s="162"/>
      <c r="DJU52" s="162"/>
      <c r="DJV52" s="162"/>
      <c r="DJW52" s="162"/>
      <c r="DJX52" s="162"/>
      <c r="DJY52" s="162"/>
      <c r="DJZ52" s="162"/>
      <c r="DKA52" s="162"/>
      <c r="DKB52" s="162"/>
      <c r="DKC52" s="162"/>
      <c r="DKD52" s="162"/>
      <c r="DKE52" s="162"/>
      <c r="DKF52" s="162"/>
      <c r="DKG52" s="162"/>
      <c r="DKH52" s="162"/>
      <c r="DKI52" s="162"/>
      <c r="DKJ52" s="162"/>
      <c r="DKK52" s="162"/>
      <c r="DKL52" s="162"/>
      <c r="DKM52" s="162"/>
      <c r="DKN52" s="162"/>
      <c r="DKO52" s="162"/>
      <c r="DKP52" s="162"/>
      <c r="DKQ52" s="162"/>
      <c r="DKR52" s="162"/>
      <c r="DKS52" s="162"/>
      <c r="DKT52" s="162"/>
      <c r="DKU52" s="162"/>
      <c r="DKV52" s="162"/>
      <c r="DKW52" s="162"/>
      <c r="DKX52" s="162"/>
      <c r="DKY52" s="162"/>
      <c r="DKZ52" s="162"/>
      <c r="DLA52" s="162"/>
      <c r="DLB52" s="162"/>
      <c r="DLC52" s="162"/>
      <c r="DLD52" s="162"/>
      <c r="DLE52" s="162"/>
      <c r="DLF52" s="162"/>
      <c r="DLG52" s="162"/>
      <c r="DLH52" s="162"/>
      <c r="DLI52" s="162"/>
      <c r="DLJ52" s="162"/>
      <c r="DLK52" s="162"/>
      <c r="DLL52" s="162"/>
      <c r="DLM52" s="162"/>
      <c r="DLN52" s="162"/>
      <c r="DLO52" s="162"/>
      <c r="DLP52" s="162"/>
      <c r="DLQ52" s="162"/>
      <c r="DLR52" s="162"/>
      <c r="DLS52" s="162"/>
      <c r="DLT52" s="162"/>
      <c r="DLU52" s="162"/>
      <c r="DLV52" s="162"/>
      <c r="DLW52" s="162"/>
      <c r="DLX52" s="162"/>
      <c r="DLY52" s="162"/>
      <c r="DLZ52" s="162"/>
      <c r="DMA52" s="162"/>
      <c r="DMB52" s="162"/>
      <c r="DMC52" s="162"/>
      <c r="DMD52" s="162"/>
      <c r="DME52" s="162"/>
      <c r="DMF52" s="162"/>
      <c r="DMG52" s="162"/>
      <c r="DMH52" s="162"/>
      <c r="DMI52" s="162"/>
      <c r="DMJ52" s="162"/>
      <c r="DMK52" s="162"/>
      <c r="DML52" s="162"/>
      <c r="DMM52" s="162"/>
      <c r="DMN52" s="162"/>
      <c r="DMO52" s="162"/>
      <c r="DMP52" s="162"/>
      <c r="DMQ52" s="162"/>
      <c r="DMR52" s="162"/>
      <c r="DMS52" s="162"/>
      <c r="DMT52" s="162"/>
      <c r="DMU52" s="162"/>
      <c r="DMV52" s="162"/>
      <c r="DMW52" s="162"/>
      <c r="DMX52" s="162"/>
      <c r="DMY52" s="162"/>
      <c r="DMZ52" s="162"/>
      <c r="DNA52" s="162"/>
      <c r="DNB52" s="162"/>
      <c r="DNC52" s="162"/>
      <c r="DND52" s="162"/>
      <c r="DNE52" s="162"/>
      <c r="DNF52" s="162"/>
      <c r="DNG52" s="162"/>
      <c r="DNH52" s="162"/>
      <c r="DNI52" s="162"/>
      <c r="DNJ52" s="162"/>
      <c r="DNK52" s="162"/>
      <c r="DNL52" s="162"/>
      <c r="DNM52" s="162"/>
      <c r="DNN52" s="162"/>
      <c r="DNO52" s="162"/>
      <c r="DNP52" s="162"/>
      <c r="DNQ52" s="162"/>
      <c r="DNR52" s="162"/>
      <c r="DNS52" s="162"/>
      <c r="DNT52" s="162"/>
      <c r="DNU52" s="162"/>
      <c r="DNV52" s="162"/>
      <c r="DNW52" s="162"/>
      <c r="DNX52" s="162"/>
      <c r="DNY52" s="162"/>
      <c r="DNZ52" s="162"/>
      <c r="DOA52" s="162"/>
      <c r="DOB52" s="162"/>
      <c r="DOC52" s="162"/>
      <c r="DOD52" s="162"/>
      <c r="DOE52" s="162"/>
      <c r="DOF52" s="162"/>
      <c r="DOG52" s="162"/>
      <c r="DOH52" s="162"/>
      <c r="DOI52" s="162"/>
      <c r="DOJ52" s="162"/>
      <c r="DOK52" s="162"/>
      <c r="DOL52" s="162"/>
      <c r="DOM52" s="162"/>
      <c r="DON52" s="162"/>
      <c r="DOO52" s="162"/>
      <c r="DOP52" s="162"/>
      <c r="DOQ52" s="162"/>
      <c r="DOR52" s="162"/>
      <c r="DOS52" s="162"/>
      <c r="DOT52" s="162"/>
      <c r="DOU52" s="162"/>
      <c r="DOV52" s="162"/>
      <c r="DOW52" s="162"/>
      <c r="DOX52" s="162"/>
      <c r="DOY52" s="162"/>
      <c r="DOZ52" s="162"/>
      <c r="DPA52" s="162"/>
      <c r="DPB52" s="162"/>
      <c r="DPC52" s="162"/>
      <c r="DPD52" s="162"/>
      <c r="DPE52" s="162"/>
      <c r="DPF52" s="162"/>
      <c r="DPG52" s="162"/>
      <c r="DPH52" s="162"/>
      <c r="DPI52" s="162"/>
      <c r="DPJ52" s="162"/>
      <c r="DPK52" s="162"/>
      <c r="DPL52" s="162"/>
      <c r="DPM52" s="162"/>
      <c r="DPN52" s="162"/>
      <c r="DPO52" s="162"/>
      <c r="DPP52" s="162"/>
      <c r="DPQ52" s="162"/>
      <c r="DPR52" s="162"/>
      <c r="DPS52" s="162"/>
      <c r="DPT52" s="162"/>
      <c r="DPU52" s="162"/>
      <c r="DPV52" s="162"/>
      <c r="DPW52" s="162"/>
      <c r="DPX52" s="162"/>
      <c r="DPY52" s="162"/>
      <c r="DPZ52" s="162"/>
      <c r="DQA52" s="162"/>
      <c r="DQB52" s="162"/>
      <c r="DQC52" s="162"/>
      <c r="DQD52" s="162"/>
      <c r="DQE52" s="162"/>
      <c r="DQF52" s="162"/>
      <c r="DQG52" s="162"/>
      <c r="DQH52" s="162"/>
      <c r="DQI52" s="162"/>
      <c r="DQJ52" s="162"/>
      <c r="DQK52" s="162"/>
      <c r="DQL52" s="162"/>
      <c r="DQM52" s="162"/>
      <c r="DQN52" s="162"/>
      <c r="DQO52" s="162"/>
      <c r="DQP52" s="162"/>
      <c r="DQQ52" s="162"/>
      <c r="DQR52" s="162"/>
      <c r="DQS52" s="162"/>
      <c r="DQT52" s="162"/>
      <c r="DQU52" s="162"/>
      <c r="DQV52" s="162"/>
      <c r="DQW52" s="162"/>
      <c r="DQX52" s="162"/>
      <c r="DQY52" s="162"/>
      <c r="DQZ52" s="162"/>
      <c r="DRA52" s="162"/>
      <c r="DRB52" s="162"/>
      <c r="DRC52" s="162"/>
      <c r="DRD52" s="162"/>
      <c r="DRE52" s="162"/>
      <c r="DRF52" s="162"/>
      <c r="DRG52" s="162"/>
      <c r="DRH52" s="162"/>
      <c r="DRI52" s="162"/>
      <c r="DRJ52" s="162"/>
      <c r="DRK52" s="162"/>
      <c r="DRL52" s="162"/>
      <c r="DRM52" s="162"/>
      <c r="DRN52" s="162"/>
      <c r="DRO52" s="162"/>
      <c r="DRP52" s="162"/>
      <c r="DRQ52" s="162"/>
      <c r="DRR52" s="162"/>
      <c r="DRS52" s="162"/>
      <c r="DRT52" s="162"/>
      <c r="DRU52" s="162"/>
      <c r="DRV52" s="162"/>
      <c r="DRW52" s="162"/>
      <c r="DRX52" s="162"/>
      <c r="DRY52" s="162"/>
      <c r="DRZ52" s="162"/>
      <c r="DSA52" s="162"/>
      <c r="DSB52" s="162"/>
      <c r="DSC52" s="162"/>
      <c r="DSD52" s="162"/>
      <c r="DSE52" s="162"/>
      <c r="DSF52" s="162"/>
      <c r="DSG52" s="162"/>
      <c r="DSH52" s="162"/>
      <c r="DSI52" s="162"/>
      <c r="DSJ52" s="162"/>
      <c r="DSK52" s="162"/>
      <c r="DSL52" s="162"/>
      <c r="DSM52" s="162"/>
      <c r="DSN52" s="162"/>
      <c r="DSO52" s="162"/>
      <c r="DSP52" s="162"/>
      <c r="DSQ52" s="162"/>
      <c r="DSR52" s="162"/>
      <c r="DSS52" s="162"/>
      <c r="DST52" s="162"/>
      <c r="DSU52" s="162"/>
      <c r="DSV52" s="162"/>
      <c r="DSW52" s="162"/>
      <c r="DSX52" s="162"/>
      <c r="DSY52" s="162"/>
      <c r="DSZ52" s="162"/>
      <c r="DTA52" s="162"/>
      <c r="DTB52" s="162"/>
      <c r="DTC52" s="162"/>
      <c r="DTD52" s="162"/>
      <c r="DTE52" s="162"/>
      <c r="DTF52" s="162"/>
      <c r="DTG52" s="162"/>
      <c r="DTH52" s="162"/>
      <c r="DTI52" s="162"/>
      <c r="DTJ52" s="162"/>
      <c r="DTK52" s="162"/>
      <c r="DTL52" s="162"/>
      <c r="DTM52" s="162"/>
      <c r="DTN52" s="162"/>
      <c r="DTO52" s="162"/>
      <c r="DTP52" s="162"/>
      <c r="DTQ52" s="162"/>
      <c r="DTR52" s="162"/>
      <c r="DTS52" s="162"/>
      <c r="DTT52" s="162"/>
      <c r="DTU52" s="162"/>
      <c r="DTV52" s="162"/>
      <c r="DTW52" s="162"/>
      <c r="DTX52" s="162"/>
      <c r="DTY52" s="162"/>
      <c r="DTZ52" s="162"/>
      <c r="DUA52" s="162"/>
      <c r="DUB52" s="162"/>
      <c r="DUC52" s="162"/>
      <c r="DUD52" s="162"/>
      <c r="DUE52" s="162"/>
      <c r="DUF52" s="162"/>
      <c r="DUG52" s="162"/>
      <c r="DUH52" s="162"/>
      <c r="DUI52" s="162"/>
      <c r="DUJ52" s="162"/>
      <c r="DUK52" s="162"/>
      <c r="DUL52" s="162"/>
      <c r="DUM52" s="162"/>
      <c r="DUN52" s="162"/>
      <c r="DUO52" s="162"/>
      <c r="DUP52" s="162"/>
      <c r="DUQ52" s="162"/>
      <c r="DUR52" s="162"/>
      <c r="DUS52" s="162"/>
      <c r="DUT52" s="162"/>
      <c r="DUU52" s="162"/>
      <c r="DUV52" s="162"/>
      <c r="DUW52" s="162"/>
      <c r="DUX52" s="162"/>
      <c r="DUY52" s="162"/>
      <c r="DUZ52" s="162"/>
      <c r="DVA52" s="162"/>
      <c r="DVB52" s="162"/>
      <c r="DVC52" s="162"/>
      <c r="DVD52" s="162"/>
      <c r="DVE52" s="162"/>
      <c r="DVF52" s="162"/>
      <c r="DVG52" s="162"/>
      <c r="DVH52" s="162"/>
      <c r="DVI52" s="162"/>
      <c r="DVJ52" s="162"/>
      <c r="DVK52" s="162"/>
      <c r="DVL52" s="162"/>
      <c r="DVM52" s="162"/>
      <c r="DVN52" s="162"/>
      <c r="DVO52" s="162"/>
      <c r="DVP52" s="162"/>
      <c r="DVQ52" s="162"/>
      <c r="DVR52" s="162"/>
      <c r="DVS52" s="162"/>
      <c r="DVT52" s="162"/>
      <c r="DVU52" s="162"/>
      <c r="DVV52" s="162"/>
      <c r="DVW52" s="162"/>
      <c r="DVX52" s="162"/>
      <c r="DVY52" s="162"/>
      <c r="DVZ52" s="162"/>
      <c r="DWA52" s="162"/>
      <c r="DWB52" s="162"/>
      <c r="DWC52" s="162"/>
      <c r="DWD52" s="162"/>
      <c r="DWE52" s="162"/>
      <c r="DWF52" s="162"/>
      <c r="DWG52" s="162"/>
      <c r="DWH52" s="162"/>
      <c r="DWI52" s="162"/>
      <c r="DWJ52" s="162"/>
      <c r="DWK52" s="162"/>
      <c r="DWL52" s="162"/>
      <c r="DWM52" s="162"/>
      <c r="DWN52" s="162"/>
      <c r="DWO52" s="162"/>
      <c r="DWP52" s="162"/>
      <c r="DWQ52" s="162"/>
      <c r="DWR52" s="162"/>
      <c r="DWS52" s="162"/>
      <c r="DWT52" s="162"/>
      <c r="DWU52" s="162"/>
      <c r="DWV52" s="162"/>
      <c r="DWW52" s="162"/>
      <c r="DWX52" s="162"/>
      <c r="DWY52" s="162"/>
      <c r="DWZ52" s="162"/>
      <c r="DXA52" s="162"/>
      <c r="DXB52" s="162"/>
      <c r="DXC52" s="162"/>
      <c r="DXD52" s="162"/>
      <c r="DXE52" s="162"/>
      <c r="DXF52" s="162"/>
      <c r="DXG52" s="162"/>
      <c r="DXH52" s="162"/>
      <c r="DXI52" s="162"/>
      <c r="DXJ52" s="162"/>
      <c r="DXK52" s="162"/>
      <c r="DXL52" s="162"/>
      <c r="DXM52" s="162"/>
      <c r="DXN52" s="162"/>
      <c r="DXO52" s="162"/>
      <c r="DXP52" s="162"/>
      <c r="DXQ52" s="162"/>
      <c r="DXR52" s="162"/>
      <c r="DXS52" s="162"/>
      <c r="DXT52" s="162"/>
      <c r="DXU52" s="162"/>
      <c r="DXV52" s="162"/>
      <c r="DXW52" s="162"/>
      <c r="DXX52" s="162"/>
      <c r="DXY52" s="162"/>
      <c r="DXZ52" s="162"/>
      <c r="DYA52" s="162"/>
      <c r="DYB52" s="162"/>
      <c r="DYC52" s="162"/>
      <c r="DYD52" s="162"/>
      <c r="DYE52" s="162"/>
      <c r="DYF52" s="162"/>
      <c r="DYG52" s="162"/>
      <c r="DYH52" s="162"/>
      <c r="DYI52" s="162"/>
      <c r="DYJ52" s="162"/>
      <c r="DYK52" s="162"/>
      <c r="DYL52" s="162"/>
      <c r="DYM52" s="162"/>
      <c r="DYN52" s="162"/>
      <c r="DYO52" s="162"/>
      <c r="DYP52" s="162"/>
      <c r="DYQ52" s="162"/>
      <c r="DYR52" s="162"/>
      <c r="DYS52" s="162"/>
      <c r="DYT52" s="162"/>
      <c r="DYU52" s="162"/>
      <c r="DYV52" s="162"/>
      <c r="DYW52" s="162"/>
      <c r="DYX52" s="162"/>
      <c r="DYY52" s="162"/>
      <c r="DYZ52" s="162"/>
      <c r="DZA52" s="162"/>
      <c r="DZB52" s="162"/>
      <c r="DZC52" s="162"/>
      <c r="DZD52" s="162"/>
      <c r="DZE52" s="162"/>
      <c r="DZF52" s="162"/>
      <c r="DZG52" s="162"/>
      <c r="DZH52" s="162"/>
      <c r="DZI52" s="162"/>
      <c r="DZJ52" s="162"/>
      <c r="DZK52" s="162"/>
      <c r="DZL52" s="162"/>
      <c r="DZM52" s="162"/>
      <c r="DZN52" s="162"/>
      <c r="DZO52" s="162"/>
      <c r="DZP52" s="162"/>
      <c r="DZQ52" s="162"/>
      <c r="DZR52" s="162"/>
      <c r="DZS52" s="162"/>
      <c r="DZT52" s="162"/>
      <c r="DZU52" s="162"/>
      <c r="DZV52" s="162"/>
      <c r="DZW52" s="162"/>
      <c r="DZX52" s="162"/>
      <c r="DZY52" s="162"/>
      <c r="DZZ52" s="162"/>
      <c r="EAA52" s="162"/>
      <c r="EAB52" s="162"/>
      <c r="EAC52" s="162"/>
      <c r="EAD52" s="162"/>
      <c r="EAE52" s="162"/>
      <c r="EAF52" s="162"/>
      <c r="EAG52" s="162"/>
      <c r="EAH52" s="162"/>
      <c r="EAI52" s="162"/>
      <c r="EAJ52" s="162"/>
      <c r="EAK52" s="162"/>
      <c r="EAL52" s="162"/>
      <c r="EAM52" s="162"/>
      <c r="EAN52" s="162"/>
      <c r="EAO52" s="162"/>
      <c r="EAP52" s="162"/>
      <c r="EAQ52" s="162"/>
      <c r="EAR52" s="162"/>
      <c r="EAS52" s="162"/>
      <c r="EAT52" s="162"/>
      <c r="EAU52" s="162"/>
      <c r="EAV52" s="162"/>
      <c r="EAW52" s="162"/>
      <c r="EAX52" s="162"/>
      <c r="EAY52" s="162"/>
      <c r="EAZ52" s="162"/>
      <c r="EBA52" s="162"/>
      <c r="EBB52" s="162"/>
      <c r="EBC52" s="162"/>
      <c r="EBD52" s="162"/>
      <c r="EBE52" s="162"/>
      <c r="EBF52" s="162"/>
      <c r="EBG52" s="162"/>
      <c r="EBH52" s="162"/>
      <c r="EBI52" s="162"/>
      <c r="EBJ52" s="162"/>
      <c r="EBK52" s="162"/>
      <c r="EBL52" s="162"/>
      <c r="EBM52" s="162"/>
      <c r="EBN52" s="162"/>
      <c r="EBO52" s="162"/>
      <c r="EBP52" s="162"/>
      <c r="EBQ52" s="162"/>
      <c r="EBR52" s="162"/>
      <c r="EBS52" s="162"/>
      <c r="EBT52" s="162"/>
      <c r="EBU52" s="162"/>
      <c r="EBV52" s="162"/>
      <c r="EBW52" s="162"/>
      <c r="EBX52" s="162"/>
      <c r="EBY52" s="162"/>
      <c r="EBZ52" s="162"/>
      <c r="ECA52" s="162"/>
      <c r="ECB52" s="162"/>
      <c r="ECC52" s="162"/>
      <c r="ECD52" s="162"/>
      <c r="ECE52" s="162"/>
      <c r="ECF52" s="162"/>
      <c r="ECG52" s="162"/>
      <c r="ECH52" s="162"/>
      <c r="ECI52" s="162"/>
      <c r="ECJ52" s="162"/>
      <c r="ECK52" s="162"/>
      <c r="ECL52" s="162"/>
      <c r="ECM52" s="162"/>
      <c r="ECN52" s="162"/>
      <c r="ECO52" s="162"/>
      <c r="ECP52" s="162"/>
      <c r="ECQ52" s="162"/>
      <c r="ECR52" s="162"/>
      <c r="ECS52" s="162"/>
      <c r="ECT52" s="162"/>
      <c r="ECU52" s="162"/>
      <c r="ECV52" s="162"/>
      <c r="ECW52" s="162"/>
      <c r="ECX52" s="162"/>
      <c r="ECY52" s="162"/>
      <c r="ECZ52" s="162"/>
      <c r="EDA52" s="162"/>
      <c r="EDB52" s="162"/>
      <c r="EDC52" s="162"/>
      <c r="EDD52" s="162"/>
      <c r="EDE52" s="162"/>
      <c r="EDF52" s="162"/>
      <c r="EDG52" s="162"/>
      <c r="EDH52" s="162"/>
      <c r="EDI52" s="162"/>
      <c r="EDJ52" s="162"/>
      <c r="EDK52" s="162"/>
      <c r="EDL52" s="162"/>
      <c r="EDM52" s="162"/>
      <c r="EDN52" s="162"/>
      <c r="EDO52" s="162"/>
      <c r="EDP52" s="162"/>
      <c r="EDQ52" s="162"/>
      <c r="EDR52" s="162"/>
      <c r="EDS52" s="162"/>
      <c r="EDT52" s="162"/>
      <c r="EDU52" s="162"/>
      <c r="EDV52" s="162"/>
      <c r="EDW52" s="162"/>
      <c r="EDX52" s="162"/>
      <c r="EDY52" s="162"/>
      <c r="EDZ52" s="162"/>
      <c r="EEA52" s="162"/>
      <c r="EEB52" s="162"/>
      <c r="EEC52" s="162"/>
      <c r="EED52" s="162"/>
      <c r="EEE52" s="162"/>
      <c r="EEF52" s="162"/>
      <c r="EEG52" s="162"/>
      <c r="EEH52" s="162"/>
      <c r="EEI52" s="162"/>
      <c r="EEJ52" s="162"/>
      <c r="EEK52" s="162"/>
      <c r="EEL52" s="162"/>
      <c r="EEM52" s="162"/>
      <c r="EEN52" s="162"/>
      <c r="EEO52" s="162"/>
      <c r="EEP52" s="162"/>
      <c r="EEQ52" s="162"/>
      <c r="EER52" s="162"/>
      <c r="EES52" s="162"/>
      <c r="EET52" s="162"/>
      <c r="EEU52" s="162"/>
      <c r="EEV52" s="162"/>
      <c r="EEW52" s="162"/>
      <c r="EEX52" s="162"/>
      <c r="EEY52" s="162"/>
      <c r="EEZ52" s="162"/>
      <c r="EFA52" s="162"/>
      <c r="EFB52" s="162"/>
      <c r="EFC52" s="162"/>
      <c r="EFD52" s="162"/>
      <c r="EFE52" s="162"/>
      <c r="EFF52" s="162"/>
      <c r="EFG52" s="162"/>
      <c r="EFH52" s="162"/>
      <c r="EFI52" s="162"/>
      <c r="EFJ52" s="162"/>
      <c r="EFK52" s="162"/>
      <c r="EFL52" s="162"/>
      <c r="EFM52" s="162"/>
      <c r="EFN52" s="162"/>
      <c r="EFO52" s="162"/>
      <c r="EFP52" s="162"/>
      <c r="EFQ52" s="162"/>
      <c r="EFR52" s="162"/>
      <c r="EFS52" s="162"/>
      <c r="EFT52" s="162"/>
      <c r="EFU52" s="162"/>
      <c r="EFV52" s="162"/>
      <c r="EFW52" s="162"/>
      <c r="EFX52" s="162"/>
      <c r="EFY52" s="162"/>
      <c r="EFZ52" s="162"/>
      <c r="EGA52" s="162"/>
      <c r="EGB52" s="162"/>
      <c r="EGC52" s="162"/>
      <c r="EGD52" s="162"/>
      <c r="EGE52" s="162"/>
      <c r="EGF52" s="162"/>
      <c r="EGG52" s="162"/>
      <c r="EGH52" s="162"/>
      <c r="EGI52" s="162"/>
      <c r="EGJ52" s="162"/>
      <c r="EGK52" s="162"/>
      <c r="EGL52" s="162"/>
      <c r="EGM52" s="162"/>
      <c r="EGN52" s="162"/>
      <c r="EGO52" s="162"/>
      <c r="EGP52" s="162"/>
      <c r="EGQ52" s="162"/>
      <c r="EGR52" s="162"/>
      <c r="EGS52" s="162"/>
      <c r="EGT52" s="162"/>
      <c r="EGU52" s="162"/>
      <c r="EGV52" s="162"/>
      <c r="EGW52" s="162"/>
      <c r="EGX52" s="162"/>
      <c r="EGY52" s="162"/>
      <c r="EGZ52" s="162"/>
      <c r="EHA52" s="162"/>
      <c r="EHB52" s="162"/>
      <c r="EHC52" s="162"/>
      <c r="EHD52" s="162"/>
      <c r="EHE52" s="162"/>
      <c r="EHF52" s="162"/>
      <c r="EHG52" s="162"/>
      <c r="EHH52" s="162"/>
      <c r="EHI52" s="162"/>
      <c r="EHJ52" s="162"/>
      <c r="EHK52" s="162"/>
      <c r="EHL52" s="162"/>
      <c r="EHM52" s="162"/>
      <c r="EHN52" s="162"/>
      <c r="EHO52" s="162"/>
      <c r="EHP52" s="162"/>
      <c r="EHQ52" s="162"/>
      <c r="EHR52" s="162"/>
      <c r="EHS52" s="162"/>
      <c r="EHT52" s="162"/>
      <c r="EHU52" s="162"/>
      <c r="EHV52" s="162"/>
      <c r="EHW52" s="162"/>
      <c r="EHX52" s="162"/>
      <c r="EHY52" s="162"/>
      <c r="EHZ52" s="162"/>
      <c r="EIA52" s="162"/>
      <c r="EIB52" s="162"/>
      <c r="EIC52" s="162"/>
      <c r="EID52" s="162"/>
      <c r="EIE52" s="162"/>
      <c r="EIF52" s="162"/>
      <c r="EIG52" s="162"/>
      <c r="EIH52" s="162"/>
      <c r="EII52" s="162"/>
      <c r="EIJ52" s="162"/>
      <c r="EIK52" s="162"/>
      <c r="EIL52" s="162"/>
      <c r="EIM52" s="162"/>
      <c r="EIN52" s="162"/>
      <c r="EIO52" s="162"/>
      <c r="EIP52" s="162"/>
      <c r="EIQ52" s="162"/>
      <c r="EIR52" s="162"/>
      <c r="EIS52" s="162"/>
      <c r="EIT52" s="162"/>
      <c r="EIU52" s="162"/>
      <c r="EIV52" s="162"/>
      <c r="EIW52" s="162"/>
      <c r="EIX52" s="162"/>
      <c r="EIY52" s="162"/>
      <c r="EIZ52" s="162"/>
      <c r="EJA52" s="162"/>
      <c r="EJB52" s="162"/>
      <c r="EJC52" s="162"/>
      <c r="EJD52" s="162"/>
      <c r="EJE52" s="162"/>
      <c r="EJF52" s="162"/>
      <c r="EJG52" s="162"/>
      <c r="EJH52" s="162"/>
      <c r="EJI52" s="162"/>
      <c r="EJJ52" s="162"/>
      <c r="EJK52" s="162"/>
      <c r="EJL52" s="162"/>
      <c r="EJM52" s="162"/>
      <c r="EJN52" s="162"/>
      <c r="EJO52" s="162"/>
      <c r="EJP52" s="162"/>
      <c r="EJQ52" s="162"/>
      <c r="EJR52" s="162"/>
      <c r="EJS52" s="162"/>
      <c r="EJT52" s="162"/>
      <c r="EJU52" s="162"/>
      <c r="EJV52" s="162"/>
      <c r="EJW52" s="162"/>
      <c r="EJX52" s="162"/>
      <c r="EJY52" s="162"/>
      <c r="EJZ52" s="162"/>
      <c r="EKA52" s="162"/>
      <c r="EKB52" s="162"/>
      <c r="EKC52" s="162"/>
      <c r="EKD52" s="162"/>
      <c r="EKE52" s="162"/>
      <c r="EKF52" s="162"/>
      <c r="EKG52" s="162"/>
      <c r="EKH52" s="162"/>
      <c r="EKI52" s="162"/>
      <c r="EKJ52" s="162"/>
      <c r="EKK52" s="162"/>
      <c r="EKL52" s="162"/>
      <c r="EKM52" s="162"/>
      <c r="EKN52" s="162"/>
      <c r="EKO52" s="162"/>
      <c r="EKP52" s="162"/>
      <c r="EKQ52" s="162"/>
      <c r="EKR52" s="162"/>
      <c r="EKS52" s="162"/>
      <c r="EKT52" s="162"/>
      <c r="EKU52" s="162"/>
      <c r="EKV52" s="162"/>
      <c r="EKW52" s="162"/>
      <c r="EKX52" s="162"/>
      <c r="EKY52" s="162"/>
      <c r="EKZ52" s="162"/>
      <c r="ELA52" s="162"/>
      <c r="ELB52" s="162"/>
      <c r="ELC52" s="162"/>
      <c r="ELD52" s="162"/>
      <c r="ELE52" s="162"/>
      <c r="ELF52" s="162"/>
      <c r="ELG52" s="162"/>
      <c r="ELH52" s="162"/>
      <c r="ELI52" s="162"/>
      <c r="ELJ52" s="162"/>
      <c r="ELK52" s="162"/>
      <c r="ELL52" s="162"/>
      <c r="ELM52" s="162"/>
      <c r="ELN52" s="162"/>
      <c r="ELO52" s="162"/>
      <c r="ELP52" s="162"/>
      <c r="ELQ52" s="162"/>
      <c r="ELR52" s="162"/>
      <c r="ELS52" s="162"/>
      <c r="ELT52" s="162"/>
      <c r="ELU52" s="162"/>
      <c r="ELV52" s="162"/>
      <c r="ELW52" s="162"/>
      <c r="ELX52" s="162"/>
      <c r="ELY52" s="162"/>
      <c r="ELZ52" s="162"/>
      <c r="EMA52" s="162"/>
      <c r="EMB52" s="162"/>
      <c r="EMC52" s="162"/>
      <c r="EMD52" s="162"/>
      <c r="EME52" s="162"/>
      <c r="EMF52" s="162"/>
      <c r="EMG52" s="162"/>
      <c r="EMH52" s="162"/>
      <c r="EMI52" s="162"/>
      <c r="EMJ52" s="162"/>
      <c r="EMK52" s="162"/>
      <c r="EML52" s="162"/>
      <c r="EMM52" s="162"/>
      <c r="EMN52" s="162"/>
      <c r="EMO52" s="162"/>
      <c r="EMP52" s="162"/>
      <c r="EMQ52" s="162"/>
      <c r="EMR52" s="162"/>
      <c r="EMS52" s="162"/>
      <c r="EMT52" s="162"/>
      <c r="EMU52" s="162"/>
      <c r="EMV52" s="162"/>
      <c r="EMW52" s="162"/>
      <c r="EMX52" s="162"/>
      <c r="EMY52" s="162"/>
      <c r="EMZ52" s="162"/>
      <c r="ENA52" s="162"/>
      <c r="ENB52" s="162"/>
      <c r="ENC52" s="162"/>
      <c r="END52" s="162"/>
      <c r="ENE52" s="162"/>
      <c r="ENF52" s="162"/>
      <c r="ENG52" s="162"/>
      <c r="ENH52" s="162"/>
      <c r="ENI52" s="162"/>
      <c r="ENJ52" s="162"/>
      <c r="ENK52" s="162"/>
      <c r="ENL52" s="162"/>
      <c r="ENM52" s="162"/>
      <c r="ENN52" s="162"/>
      <c r="ENO52" s="162"/>
      <c r="ENP52" s="162"/>
      <c r="ENQ52" s="162"/>
      <c r="ENR52" s="162"/>
      <c r="ENS52" s="162"/>
      <c r="ENT52" s="162"/>
      <c r="ENU52" s="162"/>
      <c r="ENV52" s="162"/>
      <c r="ENW52" s="162"/>
      <c r="ENX52" s="162"/>
      <c r="ENY52" s="162"/>
      <c r="ENZ52" s="162"/>
      <c r="EOA52" s="162"/>
      <c r="EOB52" s="162"/>
      <c r="EOC52" s="162"/>
      <c r="EOD52" s="162"/>
      <c r="EOE52" s="162"/>
      <c r="EOF52" s="162"/>
      <c r="EOG52" s="162"/>
      <c r="EOH52" s="162"/>
      <c r="EOI52" s="162"/>
      <c r="EOJ52" s="162"/>
      <c r="EOK52" s="162"/>
      <c r="EOL52" s="162"/>
      <c r="EOM52" s="162"/>
      <c r="EON52" s="162"/>
      <c r="EOO52" s="162"/>
      <c r="EOP52" s="162"/>
      <c r="EOQ52" s="162"/>
      <c r="EOR52" s="162"/>
      <c r="EOS52" s="162"/>
      <c r="EOT52" s="162"/>
      <c r="EOU52" s="162"/>
      <c r="EOV52" s="162"/>
      <c r="EOW52" s="162"/>
      <c r="EOX52" s="162"/>
      <c r="EOY52" s="162"/>
      <c r="EOZ52" s="162"/>
      <c r="EPA52" s="162"/>
      <c r="EPB52" s="162"/>
      <c r="EPC52" s="162"/>
      <c r="EPD52" s="162"/>
      <c r="EPE52" s="162"/>
      <c r="EPF52" s="162"/>
      <c r="EPG52" s="162"/>
      <c r="EPH52" s="162"/>
      <c r="EPI52" s="162"/>
      <c r="EPJ52" s="162"/>
      <c r="EPK52" s="162"/>
      <c r="EPL52" s="162"/>
      <c r="EPM52" s="162"/>
      <c r="EPN52" s="162"/>
      <c r="EPO52" s="162"/>
      <c r="EPP52" s="162"/>
      <c r="EPQ52" s="162"/>
      <c r="EPR52" s="162"/>
      <c r="EPS52" s="162"/>
      <c r="EPT52" s="162"/>
      <c r="EPU52" s="162"/>
      <c r="EPV52" s="162"/>
      <c r="EPW52" s="162"/>
      <c r="EPX52" s="162"/>
      <c r="EPY52" s="162"/>
      <c r="EPZ52" s="162"/>
      <c r="EQA52" s="162"/>
      <c r="EQB52" s="162"/>
      <c r="EQC52" s="162"/>
      <c r="EQD52" s="162"/>
      <c r="EQE52" s="162"/>
      <c r="EQF52" s="162"/>
      <c r="EQG52" s="162"/>
      <c r="EQH52" s="162"/>
      <c r="EQI52" s="162"/>
      <c r="EQJ52" s="162"/>
      <c r="EQK52" s="162"/>
      <c r="EQL52" s="162"/>
      <c r="EQM52" s="162"/>
      <c r="EQN52" s="162"/>
      <c r="EQO52" s="162"/>
      <c r="EQP52" s="162"/>
      <c r="EQQ52" s="162"/>
      <c r="EQR52" s="162"/>
      <c r="EQS52" s="162"/>
      <c r="EQT52" s="162"/>
      <c r="EQU52" s="162"/>
      <c r="EQV52" s="162"/>
      <c r="EQW52" s="162"/>
      <c r="EQX52" s="162"/>
      <c r="EQY52" s="162"/>
      <c r="EQZ52" s="162"/>
      <c r="ERA52" s="162"/>
      <c r="ERB52" s="162"/>
      <c r="ERC52" s="162"/>
      <c r="ERD52" s="162"/>
      <c r="ERE52" s="162"/>
      <c r="ERF52" s="162"/>
      <c r="ERG52" s="162"/>
      <c r="ERH52" s="162"/>
      <c r="ERI52" s="162"/>
      <c r="ERJ52" s="162"/>
      <c r="ERK52" s="162"/>
      <c r="ERL52" s="162"/>
      <c r="ERM52" s="162"/>
      <c r="ERN52" s="162"/>
      <c r="ERO52" s="162"/>
      <c r="ERP52" s="162"/>
      <c r="ERQ52" s="162"/>
      <c r="ERR52" s="162"/>
      <c r="ERS52" s="162"/>
      <c r="ERT52" s="162"/>
      <c r="ERU52" s="162"/>
      <c r="ERV52" s="162"/>
      <c r="ERW52" s="162"/>
      <c r="ERX52" s="162"/>
      <c r="ERY52" s="162"/>
      <c r="ERZ52" s="162"/>
      <c r="ESA52" s="162"/>
      <c r="ESB52" s="162"/>
      <c r="ESC52" s="162"/>
      <c r="ESD52" s="162"/>
      <c r="ESE52" s="162"/>
      <c r="ESF52" s="162"/>
      <c r="ESG52" s="162"/>
      <c r="ESH52" s="162"/>
      <c r="ESI52" s="162"/>
      <c r="ESJ52" s="162"/>
      <c r="ESK52" s="162"/>
      <c r="ESL52" s="162"/>
      <c r="ESM52" s="162"/>
      <c r="ESN52" s="162"/>
      <c r="ESO52" s="162"/>
      <c r="ESP52" s="162"/>
      <c r="ESQ52" s="162"/>
      <c r="ESR52" s="162"/>
      <c r="ESS52" s="162"/>
      <c r="EST52" s="162"/>
      <c r="ESU52" s="162"/>
      <c r="ESV52" s="162"/>
      <c r="ESW52" s="162"/>
      <c r="ESX52" s="162"/>
      <c r="ESY52" s="162"/>
      <c r="ESZ52" s="162"/>
      <c r="ETA52" s="162"/>
      <c r="ETB52" s="162"/>
      <c r="ETC52" s="162"/>
      <c r="ETD52" s="162"/>
      <c r="ETE52" s="162"/>
      <c r="ETF52" s="162"/>
      <c r="ETG52" s="162"/>
      <c r="ETH52" s="162"/>
      <c r="ETI52" s="162"/>
      <c r="ETJ52" s="162"/>
      <c r="ETK52" s="162"/>
      <c r="ETL52" s="162"/>
      <c r="ETM52" s="162"/>
      <c r="ETN52" s="162"/>
      <c r="ETO52" s="162"/>
      <c r="ETP52" s="162"/>
      <c r="ETQ52" s="162"/>
      <c r="ETR52" s="162"/>
      <c r="ETS52" s="162"/>
      <c r="ETT52" s="162"/>
      <c r="ETU52" s="162"/>
      <c r="ETV52" s="162"/>
      <c r="ETW52" s="162"/>
      <c r="ETX52" s="162"/>
      <c r="ETY52" s="162"/>
      <c r="ETZ52" s="162"/>
      <c r="EUA52" s="162"/>
      <c r="EUB52" s="162"/>
      <c r="EUC52" s="162"/>
      <c r="EUD52" s="162"/>
      <c r="EUE52" s="162"/>
      <c r="EUF52" s="162"/>
      <c r="EUG52" s="162"/>
      <c r="EUH52" s="162"/>
      <c r="EUI52" s="162"/>
      <c r="EUJ52" s="162"/>
      <c r="EUK52" s="162"/>
      <c r="EUL52" s="162"/>
      <c r="EUM52" s="162"/>
      <c r="EUN52" s="162"/>
      <c r="EUO52" s="162"/>
      <c r="EUP52" s="162"/>
      <c r="EUQ52" s="162"/>
      <c r="EUR52" s="162"/>
      <c r="EUS52" s="162"/>
      <c r="EUT52" s="162"/>
      <c r="EUU52" s="162"/>
      <c r="EUV52" s="162"/>
      <c r="EUW52" s="162"/>
      <c r="EUX52" s="162"/>
      <c r="EUY52" s="162"/>
      <c r="EUZ52" s="162"/>
      <c r="EVA52" s="162"/>
      <c r="EVB52" s="162"/>
      <c r="EVC52" s="162"/>
      <c r="EVD52" s="162"/>
      <c r="EVE52" s="162"/>
      <c r="EVF52" s="162"/>
      <c r="EVG52" s="162"/>
      <c r="EVH52" s="162"/>
      <c r="EVI52" s="162"/>
      <c r="EVJ52" s="162"/>
      <c r="EVK52" s="162"/>
      <c r="EVL52" s="162"/>
      <c r="EVM52" s="162"/>
      <c r="EVN52" s="162"/>
      <c r="EVO52" s="162"/>
      <c r="EVP52" s="162"/>
      <c r="EVQ52" s="162"/>
      <c r="EVR52" s="162"/>
      <c r="EVS52" s="162"/>
      <c r="EVT52" s="162"/>
      <c r="EVU52" s="162"/>
      <c r="EVV52" s="162"/>
      <c r="EVW52" s="162"/>
      <c r="EVX52" s="162"/>
      <c r="EVY52" s="162"/>
      <c r="EVZ52" s="162"/>
      <c r="EWA52" s="162"/>
      <c r="EWB52" s="162"/>
      <c r="EWC52" s="162"/>
      <c r="EWD52" s="162"/>
      <c r="EWE52" s="162"/>
      <c r="EWF52" s="162"/>
      <c r="EWG52" s="162"/>
      <c r="EWH52" s="162"/>
      <c r="EWI52" s="162"/>
      <c r="EWJ52" s="162"/>
      <c r="EWK52" s="162"/>
      <c r="EWL52" s="162"/>
      <c r="EWM52" s="162"/>
      <c r="EWN52" s="162"/>
      <c r="EWO52" s="162"/>
      <c r="EWP52" s="162"/>
      <c r="EWQ52" s="162"/>
      <c r="EWR52" s="162"/>
      <c r="EWS52" s="162"/>
      <c r="EWT52" s="162"/>
      <c r="EWU52" s="162"/>
      <c r="EWV52" s="162"/>
      <c r="EWW52" s="162"/>
      <c r="EWX52" s="162"/>
      <c r="EWY52" s="162"/>
      <c r="EWZ52" s="162"/>
      <c r="EXA52" s="162"/>
      <c r="EXB52" s="162"/>
      <c r="EXC52" s="162"/>
      <c r="EXD52" s="162"/>
      <c r="EXE52" s="162"/>
      <c r="EXF52" s="162"/>
      <c r="EXG52" s="162"/>
      <c r="EXH52" s="162"/>
      <c r="EXI52" s="162"/>
      <c r="EXJ52" s="162"/>
      <c r="EXK52" s="162"/>
      <c r="EXL52" s="162"/>
      <c r="EXM52" s="162"/>
      <c r="EXN52" s="162"/>
      <c r="EXO52" s="162"/>
      <c r="EXP52" s="162"/>
      <c r="EXQ52" s="162"/>
      <c r="EXR52" s="162"/>
      <c r="EXS52" s="162"/>
      <c r="EXT52" s="162"/>
      <c r="EXU52" s="162"/>
      <c r="EXV52" s="162"/>
      <c r="EXW52" s="162"/>
      <c r="EXX52" s="162"/>
      <c r="EXY52" s="162"/>
      <c r="EXZ52" s="162"/>
      <c r="EYA52" s="162"/>
      <c r="EYB52" s="162"/>
      <c r="EYC52" s="162"/>
      <c r="EYD52" s="162"/>
      <c r="EYE52" s="162"/>
      <c r="EYF52" s="162"/>
      <c r="EYG52" s="162"/>
      <c r="EYH52" s="162"/>
      <c r="EYI52" s="162"/>
      <c r="EYJ52" s="162"/>
      <c r="EYK52" s="162"/>
      <c r="EYL52" s="162"/>
      <c r="EYM52" s="162"/>
      <c r="EYN52" s="162"/>
      <c r="EYO52" s="162"/>
      <c r="EYP52" s="162"/>
      <c r="EYQ52" s="162"/>
      <c r="EYR52" s="162"/>
      <c r="EYS52" s="162"/>
      <c r="EYT52" s="162"/>
      <c r="EYU52" s="162"/>
      <c r="EYV52" s="162"/>
      <c r="EYW52" s="162"/>
      <c r="EYX52" s="162"/>
      <c r="EYY52" s="162"/>
      <c r="EYZ52" s="162"/>
      <c r="EZA52" s="162"/>
      <c r="EZB52" s="162"/>
      <c r="EZC52" s="162"/>
      <c r="EZD52" s="162"/>
      <c r="EZE52" s="162"/>
      <c r="EZF52" s="162"/>
      <c r="EZG52" s="162"/>
      <c r="EZH52" s="162"/>
      <c r="EZI52" s="162"/>
      <c r="EZJ52" s="162"/>
      <c r="EZK52" s="162"/>
      <c r="EZL52" s="162"/>
      <c r="EZM52" s="162"/>
      <c r="EZN52" s="162"/>
      <c r="EZO52" s="162"/>
      <c r="EZP52" s="162"/>
      <c r="EZQ52" s="162"/>
      <c r="EZR52" s="162"/>
      <c r="EZS52" s="162"/>
      <c r="EZT52" s="162"/>
      <c r="EZU52" s="162"/>
      <c r="EZV52" s="162"/>
      <c r="EZW52" s="162"/>
      <c r="EZX52" s="162"/>
      <c r="EZY52" s="162"/>
      <c r="EZZ52" s="162"/>
      <c r="FAA52" s="162"/>
      <c r="FAB52" s="162"/>
      <c r="FAC52" s="162"/>
      <c r="FAD52" s="162"/>
      <c r="FAE52" s="162"/>
      <c r="FAF52" s="162"/>
      <c r="FAG52" s="162"/>
      <c r="FAH52" s="162"/>
      <c r="FAI52" s="162"/>
      <c r="FAJ52" s="162"/>
      <c r="FAK52" s="162"/>
      <c r="FAL52" s="162"/>
      <c r="FAM52" s="162"/>
      <c r="FAN52" s="162"/>
      <c r="FAO52" s="162"/>
      <c r="FAP52" s="162"/>
      <c r="FAQ52" s="162"/>
      <c r="FAR52" s="162"/>
      <c r="FAS52" s="162"/>
      <c r="FAT52" s="162"/>
      <c r="FAU52" s="162"/>
      <c r="FAV52" s="162"/>
      <c r="FAW52" s="162"/>
      <c r="FAX52" s="162"/>
      <c r="FAY52" s="162"/>
      <c r="FAZ52" s="162"/>
      <c r="FBA52" s="162"/>
      <c r="FBB52" s="162"/>
      <c r="FBC52" s="162"/>
      <c r="FBD52" s="162"/>
      <c r="FBE52" s="162"/>
      <c r="FBF52" s="162"/>
      <c r="FBG52" s="162"/>
      <c r="FBH52" s="162"/>
      <c r="FBI52" s="162"/>
      <c r="FBJ52" s="162"/>
      <c r="FBK52" s="162"/>
      <c r="FBL52" s="162"/>
      <c r="FBM52" s="162"/>
      <c r="FBN52" s="162"/>
      <c r="FBO52" s="162"/>
      <c r="FBP52" s="162"/>
      <c r="FBQ52" s="162"/>
      <c r="FBR52" s="162"/>
      <c r="FBS52" s="162"/>
      <c r="FBT52" s="162"/>
      <c r="FBU52" s="162"/>
      <c r="FBV52" s="162"/>
      <c r="FBW52" s="162"/>
      <c r="FBX52" s="162"/>
      <c r="FBY52" s="162"/>
      <c r="FBZ52" s="162"/>
      <c r="FCA52" s="162"/>
      <c r="FCB52" s="162"/>
      <c r="FCC52" s="162"/>
      <c r="FCD52" s="162"/>
      <c r="FCE52" s="162"/>
      <c r="FCF52" s="162"/>
      <c r="FCG52" s="162"/>
      <c r="FCH52" s="162"/>
      <c r="FCI52" s="162"/>
      <c r="FCJ52" s="162"/>
      <c r="FCK52" s="162"/>
      <c r="FCL52" s="162"/>
      <c r="FCM52" s="162"/>
      <c r="FCN52" s="162"/>
      <c r="FCO52" s="162"/>
      <c r="FCP52" s="162"/>
      <c r="FCQ52" s="162"/>
      <c r="FCR52" s="162"/>
      <c r="FCS52" s="162"/>
      <c r="FCT52" s="162"/>
      <c r="FCU52" s="162"/>
      <c r="FCV52" s="162"/>
      <c r="FCW52" s="162"/>
      <c r="FCX52" s="162"/>
      <c r="FCY52" s="162"/>
      <c r="FCZ52" s="162"/>
      <c r="FDA52" s="162"/>
      <c r="FDB52" s="162"/>
      <c r="FDC52" s="162"/>
      <c r="FDD52" s="162"/>
      <c r="FDE52" s="162"/>
      <c r="FDF52" s="162"/>
      <c r="FDG52" s="162"/>
      <c r="FDH52" s="162"/>
      <c r="FDI52" s="162"/>
      <c r="FDJ52" s="162"/>
      <c r="FDK52" s="162"/>
      <c r="FDL52" s="162"/>
      <c r="FDM52" s="162"/>
      <c r="FDN52" s="162"/>
      <c r="FDO52" s="162"/>
      <c r="FDP52" s="162"/>
      <c r="FDQ52" s="162"/>
      <c r="FDR52" s="162"/>
      <c r="FDS52" s="162"/>
      <c r="FDT52" s="162"/>
      <c r="FDU52" s="162"/>
      <c r="FDV52" s="162"/>
      <c r="FDW52" s="162"/>
      <c r="FDX52" s="162"/>
      <c r="FDY52" s="162"/>
      <c r="FDZ52" s="162"/>
      <c r="FEA52" s="162"/>
      <c r="FEB52" s="162"/>
      <c r="FEC52" s="162"/>
      <c r="FED52" s="162"/>
      <c r="FEE52" s="162"/>
      <c r="FEF52" s="162"/>
      <c r="FEG52" s="162"/>
      <c r="FEH52" s="162"/>
      <c r="FEI52" s="162"/>
      <c r="FEJ52" s="162"/>
      <c r="FEK52" s="162"/>
      <c r="FEL52" s="162"/>
      <c r="FEM52" s="162"/>
      <c r="FEN52" s="162"/>
      <c r="FEO52" s="162"/>
      <c r="FEP52" s="162"/>
      <c r="FEQ52" s="162"/>
      <c r="FER52" s="162"/>
      <c r="FES52" s="162"/>
      <c r="FET52" s="162"/>
      <c r="FEU52" s="162"/>
      <c r="FEV52" s="162"/>
      <c r="FEW52" s="162"/>
      <c r="FEX52" s="162"/>
      <c r="FEY52" s="162"/>
      <c r="FEZ52" s="162"/>
      <c r="FFA52" s="162"/>
      <c r="FFB52" s="162"/>
      <c r="FFC52" s="162"/>
      <c r="FFD52" s="162"/>
      <c r="FFE52" s="162"/>
      <c r="FFF52" s="162"/>
      <c r="FFG52" s="162"/>
      <c r="FFH52" s="162"/>
      <c r="FFI52" s="162"/>
      <c r="FFJ52" s="162"/>
      <c r="FFK52" s="162"/>
      <c r="FFL52" s="162"/>
      <c r="FFM52" s="162"/>
      <c r="FFN52" s="162"/>
      <c r="FFO52" s="162"/>
      <c r="FFP52" s="162"/>
      <c r="FFQ52" s="162"/>
      <c r="FFR52" s="162"/>
      <c r="FFS52" s="162"/>
      <c r="FFT52" s="162"/>
      <c r="FFU52" s="162"/>
      <c r="FFV52" s="162"/>
      <c r="FFW52" s="162"/>
      <c r="FFX52" s="162"/>
      <c r="FFY52" s="162"/>
      <c r="FFZ52" s="162"/>
      <c r="FGA52" s="162"/>
      <c r="FGB52" s="162"/>
      <c r="FGC52" s="162"/>
      <c r="FGD52" s="162"/>
      <c r="FGE52" s="162"/>
      <c r="FGF52" s="162"/>
      <c r="FGG52" s="162"/>
      <c r="FGH52" s="162"/>
      <c r="FGI52" s="162"/>
      <c r="FGJ52" s="162"/>
      <c r="FGK52" s="162"/>
      <c r="FGL52" s="162"/>
      <c r="FGM52" s="162"/>
      <c r="FGN52" s="162"/>
      <c r="FGO52" s="162"/>
      <c r="FGP52" s="162"/>
      <c r="FGQ52" s="162"/>
      <c r="FGR52" s="162"/>
      <c r="FGS52" s="162"/>
      <c r="FGT52" s="162"/>
      <c r="FGU52" s="162"/>
      <c r="FGV52" s="162"/>
      <c r="FGW52" s="162"/>
      <c r="FGX52" s="162"/>
      <c r="FGY52" s="162"/>
      <c r="FGZ52" s="162"/>
      <c r="FHA52" s="162"/>
      <c r="FHB52" s="162"/>
      <c r="FHC52" s="162"/>
      <c r="FHD52" s="162"/>
      <c r="FHE52" s="162"/>
      <c r="FHF52" s="162"/>
      <c r="FHG52" s="162"/>
      <c r="FHH52" s="162"/>
      <c r="FHI52" s="162"/>
      <c r="FHJ52" s="162"/>
      <c r="FHK52" s="162"/>
      <c r="FHL52" s="162"/>
      <c r="FHM52" s="162"/>
      <c r="FHN52" s="162"/>
      <c r="FHO52" s="162"/>
      <c r="FHP52" s="162"/>
      <c r="FHQ52" s="162"/>
      <c r="FHR52" s="162"/>
      <c r="FHS52" s="162"/>
      <c r="FHT52" s="162"/>
      <c r="FHU52" s="162"/>
      <c r="FHV52" s="162"/>
      <c r="FHW52" s="162"/>
      <c r="FHX52" s="162"/>
      <c r="FHY52" s="162"/>
      <c r="FHZ52" s="162"/>
      <c r="FIA52" s="162"/>
      <c r="FIB52" s="162"/>
      <c r="FIC52" s="162"/>
      <c r="FID52" s="162"/>
      <c r="FIE52" s="162"/>
      <c r="FIF52" s="162"/>
      <c r="FIG52" s="162"/>
      <c r="FIH52" s="162"/>
      <c r="FII52" s="162"/>
      <c r="FIJ52" s="162"/>
      <c r="FIK52" s="162"/>
      <c r="FIL52" s="162"/>
      <c r="FIM52" s="162"/>
      <c r="FIN52" s="162"/>
      <c r="FIO52" s="162"/>
      <c r="FIP52" s="162"/>
      <c r="FIQ52" s="162"/>
      <c r="FIR52" s="162"/>
      <c r="FIS52" s="162"/>
      <c r="FIT52" s="162"/>
      <c r="FIU52" s="162"/>
      <c r="FIV52" s="162"/>
      <c r="FIW52" s="162"/>
      <c r="FIX52" s="162"/>
      <c r="FIY52" s="162"/>
      <c r="FIZ52" s="162"/>
      <c r="FJA52" s="162"/>
      <c r="FJB52" s="162"/>
      <c r="FJC52" s="162"/>
      <c r="FJD52" s="162"/>
      <c r="FJE52" s="162"/>
      <c r="FJF52" s="162"/>
      <c r="FJG52" s="162"/>
      <c r="FJH52" s="162"/>
      <c r="FJI52" s="162"/>
      <c r="FJJ52" s="162"/>
      <c r="FJK52" s="162"/>
      <c r="FJL52" s="162"/>
      <c r="FJM52" s="162"/>
      <c r="FJN52" s="162"/>
      <c r="FJO52" s="162"/>
      <c r="FJP52" s="162"/>
      <c r="FJQ52" s="162"/>
      <c r="FJR52" s="162"/>
      <c r="FJS52" s="162"/>
      <c r="FJT52" s="162"/>
      <c r="FJU52" s="162"/>
      <c r="FJV52" s="162"/>
      <c r="FJW52" s="162"/>
      <c r="FJX52" s="162"/>
      <c r="FJY52" s="162"/>
      <c r="FJZ52" s="162"/>
      <c r="FKA52" s="162"/>
      <c r="FKB52" s="162"/>
      <c r="FKC52" s="162"/>
      <c r="FKD52" s="162"/>
      <c r="FKE52" s="162"/>
      <c r="FKF52" s="162"/>
      <c r="FKG52" s="162"/>
      <c r="FKH52" s="162"/>
      <c r="FKI52" s="162"/>
      <c r="FKJ52" s="162"/>
      <c r="FKK52" s="162"/>
      <c r="FKL52" s="162"/>
      <c r="FKM52" s="162"/>
      <c r="FKN52" s="162"/>
      <c r="FKO52" s="162"/>
      <c r="FKP52" s="162"/>
      <c r="FKQ52" s="162"/>
      <c r="FKR52" s="162"/>
      <c r="FKS52" s="162"/>
      <c r="FKT52" s="162"/>
      <c r="FKU52" s="162"/>
      <c r="FKV52" s="162"/>
      <c r="FKW52" s="162"/>
      <c r="FKX52" s="162"/>
      <c r="FKY52" s="162"/>
      <c r="FKZ52" s="162"/>
      <c r="FLA52" s="162"/>
      <c r="FLB52" s="162"/>
      <c r="FLC52" s="162"/>
      <c r="FLD52" s="162"/>
      <c r="FLE52" s="162"/>
      <c r="FLF52" s="162"/>
      <c r="FLG52" s="162"/>
      <c r="FLH52" s="162"/>
      <c r="FLI52" s="162"/>
      <c r="FLJ52" s="162"/>
      <c r="FLK52" s="162"/>
      <c r="FLL52" s="162"/>
      <c r="FLM52" s="162"/>
      <c r="FLN52" s="162"/>
      <c r="FLO52" s="162"/>
      <c r="FLP52" s="162"/>
      <c r="FLQ52" s="162"/>
      <c r="FLR52" s="162"/>
      <c r="FLS52" s="162"/>
      <c r="FLT52" s="162"/>
      <c r="FLU52" s="162"/>
      <c r="FLV52" s="162"/>
      <c r="FLW52" s="162"/>
      <c r="FLX52" s="162"/>
      <c r="FLY52" s="162"/>
      <c r="FLZ52" s="162"/>
      <c r="FMA52" s="162"/>
      <c r="FMB52" s="162"/>
      <c r="FMC52" s="162"/>
      <c r="FMD52" s="162"/>
      <c r="FME52" s="162"/>
      <c r="FMF52" s="162"/>
      <c r="FMG52" s="162"/>
      <c r="FMH52" s="162"/>
      <c r="FMI52" s="162"/>
      <c r="FMJ52" s="162"/>
      <c r="FMK52" s="162"/>
      <c r="FML52" s="162"/>
      <c r="FMM52" s="162"/>
      <c r="FMN52" s="162"/>
      <c r="FMO52" s="162"/>
      <c r="FMP52" s="162"/>
      <c r="FMQ52" s="162"/>
      <c r="FMR52" s="162"/>
      <c r="FMS52" s="162"/>
      <c r="FMT52" s="162"/>
      <c r="FMU52" s="162"/>
      <c r="FMV52" s="162"/>
      <c r="FMW52" s="162"/>
      <c r="FMX52" s="162"/>
      <c r="FMY52" s="162"/>
      <c r="FMZ52" s="162"/>
      <c r="FNA52" s="162"/>
      <c r="FNB52" s="162"/>
      <c r="FNC52" s="162"/>
      <c r="FND52" s="162"/>
      <c r="FNE52" s="162"/>
      <c r="FNF52" s="162"/>
      <c r="FNG52" s="162"/>
      <c r="FNH52" s="162"/>
      <c r="FNI52" s="162"/>
      <c r="FNJ52" s="162"/>
      <c r="FNK52" s="162"/>
      <c r="FNL52" s="162"/>
      <c r="FNM52" s="162"/>
      <c r="FNN52" s="162"/>
      <c r="FNO52" s="162"/>
      <c r="FNP52" s="162"/>
      <c r="FNQ52" s="162"/>
      <c r="FNR52" s="162"/>
      <c r="FNS52" s="162"/>
      <c r="FNT52" s="162"/>
      <c r="FNU52" s="162"/>
      <c r="FNV52" s="162"/>
      <c r="FNW52" s="162"/>
      <c r="FNX52" s="162"/>
      <c r="FNY52" s="162"/>
      <c r="FNZ52" s="162"/>
      <c r="FOA52" s="162"/>
      <c r="FOB52" s="162"/>
      <c r="FOC52" s="162"/>
      <c r="FOD52" s="162"/>
      <c r="FOE52" s="162"/>
      <c r="FOF52" s="162"/>
      <c r="FOG52" s="162"/>
      <c r="FOH52" s="162"/>
      <c r="FOI52" s="162"/>
      <c r="FOJ52" s="162"/>
      <c r="FOK52" s="162"/>
      <c r="FOL52" s="162"/>
      <c r="FOM52" s="162"/>
      <c r="FON52" s="162"/>
      <c r="FOO52" s="162"/>
      <c r="FOP52" s="162"/>
      <c r="FOQ52" s="162"/>
      <c r="FOR52" s="162"/>
      <c r="FOS52" s="162"/>
      <c r="FOT52" s="162"/>
      <c r="FOU52" s="162"/>
      <c r="FOV52" s="162"/>
      <c r="FOW52" s="162"/>
      <c r="FOX52" s="162"/>
      <c r="FOY52" s="162"/>
      <c r="FOZ52" s="162"/>
      <c r="FPA52" s="162"/>
      <c r="FPB52" s="162"/>
      <c r="FPC52" s="162"/>
      <c r="FPD52" s="162"/>
      <c r="FPE52" s="162"/>
      <c r="FPF52" s="162"/>
      <c r="FPG52" s="162"/>
      <c r="FPH52" s="162"/>
      <c r="FPI52" s="162"/>
      <c r="FPJ52" s="162"/>
      <c r="FPK52" s="162"/>
      <c r="FPL52" s="162"/>
      <c r="FPM52" s="162"/>
      <c r="FPN52" s="162"/>
      <c r="FPO52" s="162"/>
      <c r="FPP52" s="162"/>
      <c r="FPQ52" s="162"/>
      <c r="FPR52" s="162"/>
      <c r="FPS52" s="162"/>
      <c r="FPT52" s="162"/>
      <c r="FPU52" s="162"/>
      <c r="FPV52" s="162"/>
      <c r="FPW52" s="162"/>
      <c r="FPX52" s="162"/>
      <c r="FPY52" s="162"/>
      <c r="FPZ52" s="162"/>
      <c r="FQA52" s="162"/>
      <c r="FQB52" s="162"/>
      <c r="FQC52" s="162"/>
      <c r="FQD52" s="162"/>
      <c r="FQE52" s="162"/>
      <c r="FQF52" s="162"/>
      <c r="FQG52" s="162"/>
      <c r="FQH52" s="162"/>
      <c r="FQI52" s="162"/>
      <c r="FQJ52" s="162"/>
      <c r="FQK52" s="162"/>
      <c r="FQL52" s="162"/>
      <c r="FQM52" s="162"/>
      <c r="FQN52" s="162"/>
      <c r="FQO52" s="162"/>
      <c r="FQP52" s="162"/>
      <c r="FQQ52" s="162"/>
      <c r="FQR52" s="162"/>
      <c r="FQS52" s="162"/>
      <c r="FQT52" s="162"/>
      <c r="FQU52" s="162"/>
      <c r="FQV52" s="162"/>
      <c r="FQW52" s="162"/>
      <c r="FQX52" s="162"/>
      <c r="FQY52" s="162"/>
      <c r="FQZ52" s="162"/>
      <c r="FRA52" s="162"/>
      <c r="FRB52" s="162"/>
      <c r="FRC52" s="162"/>
      <c r="FRD52" s="162"/>
      <c r="FRE52" s="162"/>
      <c r="FRF52" s="162"/>
      <c r="FRG52" s="162"/>
      <c r="FRH52" s="162"/>
      <c r="FRI52" s="162"/>
      <c r="FRJ52" s="162"/>
      <c r="FRK52" s="162"/>
      <c r="FRL52" s="162"/>
      <c r="FRM52" s="162"/>
      <c r="FRN52" s="162"/>
      <c r="FRO52" s="162"/>
      <c r="FRP52" s="162"/>
      <c r="FRQ52" s="162"/>
      <c r="FRR52" s="162"/>
      <c r="FRS52" s="162"/>
      <c r="FRT52" s="162"/>
      <c r="FRU52" s="162"/>
      <c r="FRV52" s="162"/>
      <c r="FRW52" s="162"/>
      <c r="FRX52" s="162"/>
      <c r="FRY52" s="162"/>
      <c r="FRZ52" s="162"/>
      <c r="FSA52" s="162"/>
      <c r="FSB52" s="162"/>
      <c r="FSC52" s="162"/>
      <c r="FSD52" s="162"/>
      <c r="FSE52" s="162"/>
      <c r="FSF52" s="162"/>
      <c r="FSG52" s="162"/>
      <c r="FSH52" s="162"/>
      <c r="FSI52" s="162"/>
      <c r="FSJ52" s="162"/>
      <c r="FSK52" s="162"/>
      <c r="FSL52" s="162"/>
      <c r="FSM52" s="162"/>
      <c r="FSN52" s="162"/>
      <c r="FSO52" s="162"/>
      <c r="FSP52" s="162"/>
      <c r="FSQ52" s="162"/>
      <c r="FSR52" s="162"/>
      <c r="FSS52" s="162"/>
      <c r="FST52" s="162"/>
      <c r="FSU52" s="162"/>
      <c r="FSV52" s="162"/>
      <c r="FSW52" s="162"/>
      <c r="FSX52" s="162"/>
      <c r="FSY52" s="162"/>
      <c r="FSZ52" s="162"/>
      <c r="FTA52" s="162"/>
      <c r="FTB52" s="162"/>
      <c r="FTC52" s="162"/>
      <c r="FTD52" s="162"/>
      <c r="FTE52" s="162"/>
      <c r="FTF52" s="162"/>
      <c r="FTG52" s="162"/>
      <c r="FTH52" s="162"/>
      <c r="FTI52" s="162"/>
      <c r="FTJ52" s="162"/>
      <c r="FTK52" s="162"/>
      <c r="FTL52" s="162"/>
      <c r="FTM52" s="162"/>
      <c r="FTN52" s="162"/>
      <c r="FTO52" s="162"/>
      <c r="FTP52" s="162"/>
      <c r="FTQ52" s="162"/>
      <c r="FTR52" s="162"/>
      <c r="FTS52" s="162"/>
      <c r="FTT52" s="162"/>
      <c r="FTU52" s="162"/>
      <c r="FTV52" s="162"/>
      <c r="FTW52" s="162"/>
      <c r="FTX52" s="162"/>
      <c r="FTY52" s="162"/>
      <c r="FTZ52" s="162"/>
      <c r="FUA52" s="162"/>
      <c r="FUB52" s="162"/>
      <c r="FUC52" s="162"/>
      <c r="FUD52" s="162"/>
      <c r="FUE52" s="162"/>
      <c r="FUF52" s="162"/>
      <c r="FUG52" s="162"/>
      <c r="FUH52" s="162"/>
      <c r="FUI52" s="162"/>
      <c r="FUJ52" s="162"/>
      <c r="FUK52" s="162"/>
      <c r="FUL52" s="162"/>
      <c r="FUM52" s="162"/>
      <c r="FUN52" s="162"/>
      <c r="FUO52" s="162"/>
      <c r="FUP52" s="162"/>
      <c r="FUQ52" s="162"/>
      <c r="FUR52" s="162"/>
      <c r="FUS52" s="162"/>
      <c r="FUT52" s="162"/>
      <c r="FUU52" s="162"/>
      <c r="FUV52" s="162"/>
      <c r="FUW52" s="162"/>
      <c r="FUX52" s="162"/>
      <c r="FUY52" s="162"/>
      <c r="FUZ52" s="162"/>
      <c r="FVA52" s="162"/>
      <c r="FVB52" s="162"/>
      <c r="FVC52" s="162"/>
      <c r="FVD52" s="162"/>
      <c r="FVE52" s="162"/>
      <c r="FVF52" s="162"/>
      <c r="FVG52" s="162"/>
      <c r="FVH52" s="162"/>
      <c r="FVI52" s="162"/>
      <c r="FVJ52" s="162"/>
      <c r="FVK52" s="162"/>
      <c r="FVL52" s="162"/>
      <c r="FVM52" s="162"/>
      <c r="FVN52" s="162"/>
      <c r="FVO52" s="162"/>
      <c r="FVP52" s="162"/>
      <c r="FVQ52" s="162"/>
      <c r="FVR52" s="162"/>
      <c r="FVS52" s="162"/>
      <c r="FVT52" s="162"/>
      <c r="FVU52" s="162"/>
      <c r="FVV52" s="162"/>
      <c r="FVW52" s="162"/>
      <c r="FVX52" s="162"/>
      <c r="FVY52" s="162"/>
      <c r="FVZ52" s="162"/>
      <c r="FWA52" s="162"/>
      <c r="FWB52" s="162"/>
      <c r="FWC52" s="162"/>
      <c r="FWD52" s="162"/>
      <c r="FWE52" s="162"/>
      <c r="FWF52" s="162"/>
      <c r="FWG52" s="162"/>
      <c r="FWH52" s="162"/>
      <c r="FWI52" s="162"/>
      <c r="FWJ52" s="162"/>
      <c r="FWK52" s="162"/>
      <c r="FWL52" s="162"/>
      <c r="FWM52" s="162"/>
      <c r="FWN52" s="162"/>
      <c r="FWO52" s="162"/>
      <c r="FWP52" s="162"/>
      <c r="FWQ52" s="162"/>
      <c r="FWR52" s="162"/>
      <c r="FWS52" s="162"/>
      <c r="FWT52" s="162"/>
      <c r="FWU52" s="162"/>
      <c r="FWV52" s="162"/>
      <c r="FWW52" s="162"/>
      <c r="FWX52" s="162"/>
      <c r="FWY52" s="162"/>
      <c r="FWZ52" s="162"/>
      <c r="FXA52" s="162"/>
      <c r="FXB52" s="162"/>
      <c r="FXC52" s="162"/>
      <c r="FXD52" s="162"/>
      <c r="FXE52" s="162"/>
      <c r="FXF52" s="162"/>
      <c r="FXG52" s="162"/>
      <c r="FXH52" s="162"/>
      <c r="FXI52" s="162"/>
      <c r="FXJ52" s="162"/>
      <c r="FXK52" s="162"/>
      <c r="FXL52" s="162"/>
      <c r="FXM52" s="162"/>
      <c r="FXN52" s="162"/>
      <c r="FXO52" s="162"/>
      <c r="FXP52" s="162"/>
      <c r="FXQ52" s="162"/>
      <c r="FXR52" s="162"/>
      <c r="FXS52" s="162"/>
      <c r="FXT52" s="162"/>
      <c r="FXU52" s="162"/>
      <c r="FXV52" s="162"/>
      <c r="FXW52" s="162"/>
      <c r="FXX52" s="162"/>
      <c r="FXY52" s="162"/>
      <c r="FXZ52" s="162"/>
      <c r="FYA52" s="162"/>
      <c r="FYB52" s="162"/>
      <c r="FYC52" s="162"/>
      <c r="FYD52" s="162"/>
      <c r="FYE52" s="162"/>
      <c r="FYF52" s="162"/>
      <c r="FYG52" s="162"/>
      <c r="FYH52" s="162"/>
      <c r="FYI52" s="162"/>
      <c r="FYJ52" s="162"/>
      <c r="FYK52" s="162"/>
      <c r="FYL52" s="162"/>
      <c r="FYM52" s="162"/>
      <c r="FYN52" s="162"/>
      <c r="FYO52" s="162"/>
      <c r="FYP52" s="162"/>
      <c r="FYQ52" s="162"/>
      <c r="FYR52" s="162"/>
      <c r="FYS52" s="162"/>
      <c r="FYT52" s="162"/>
      <c r="FYU52" s="162"/>
      <c r="FYV52" s="162"/>
      <c r="FYW52" s="162"/>
      <c r="FYX52" s="162"/>
      <c r="FYY52" s="162"/>
      <c r="FYZ52" s="162"/>
      <c r="FZA52" s="162"/>
      <c r="FZB52" s="162"/>
      <c r="FZC52" s="162"/>
      <c r="FZD52" s="162"/>
      <c r="FZE52" s="162"/>
      <c r="FZF52" s="162"/>
      <c r="FZG52" s="162"/>
      <c r="FZH52" s="162"/>
      <c r="FZI52" s="162"/>
      <c r="FZJ52" s="162"/>
      <c r="FZK52" s="162"/>
      <c r="FZL52" s="162"/>
      <c r="FZM52" s="162"/>
      <c r="FZN52" s="162"/>
      <c r="FZO52" s="162"/>
      <c r="FZP52" s="162"/>
      <c r="FZQ52" s="162"/>
      <c r="FZR52" s="162"/>
      <c r="FZS52" s="162"/>
      <c r="FZT52" s="162"/>
      <c r="FZU52" s="162"/>
      <c r="FZV52" s="162"/>
      <c r="FZW52" s="162"/>
      <c r="FZX52" s="162"/>
      <c r="FZY52" s="162"/>
      <c r="FZZ52" s="162"/>
      <c r="GAA52" s="162"/>
      <c r="GAB52" s="162"/>
      <c r="GAC52" s="162"/>
      <c r="GAD52" s="162"/>
      <c r="GAE52" s="162"/>
      <c r="GAF52" s="162"/>
      <c r="GAG52" s="162"/>
      <c r="GAH52" s="162"/>
      <c r="GAI52" s="162"/>
      <c r="GAJ52" s="162"/>
      <c r="GAK52" s="162"/>
      <c r="GAL52" s="162"/>
      <c r="GAM52" s="162"/>
      <c r="GAN52" s="162"/>
      <c r="GAO52" s="162"/>
      <c r="GAP52" s="162"/>
      <c r="GAQ52" s="162"/>
      <c r="GAR52" s="162"/>
      <c r="GAS52" s="162"/>
      <c r="GAT52" s="162"/>
      <c r="GAU52" s="162"/>
      <c r="GAV52" s="162"/>
      <c r="GAW52" s="162"/>
      <c r="GAX52" s="162"/>
      <c r="GAY52" s="162"/>
      <c r="GAZ52" s="162"/>
      <c r="GBA52" s="162"/>
      <c r="GBB52" s="162"/>
      <c r="GBC52" s="162"/>
      <c r="GBD52" s="162"/>
      <c r="GBE52" s="162"/>
      <c r="GBF52" s="162"/>
      <c r="GBG52" s="162"/>
      <c r="GBH52" s="162"/>
      <c r="GBI52" s="162"/>
      <c r="GBJ52" s="162"/>
      <c r="GBK52" s="162"/>
      <c r="GBL52" s="162"/>
      <c r="GBM52" s="162"/>
      <c r="GBN52" s="162"/>
      <c r="GBO52" s="162"/>
      <c r="GBP52" s="162"/>
      <c r="GBQ52" s="162"/>
      <c r="GBR52" s="162"/>
      <c r="GBS52" s="162"/>
      <c r="GBT52" s="162"/>
      <c r="GBU52" s="162"/>
      <c r="GBV52" s="162"/>
      <c r="GBW52" s="162"/>
      <c r="GBX52" s="162"/>
      <c r="GBY52" s="162"/>
      <c r="GBZ52" s="162"/>
      <c r="GCA52" s="162"/>
      <c r="GCB52" s="162"/>
      <c r="GCC52" s="162"/>
      <c r="GCD52" s="162"/>
      <c r="GCE52" s="162"/>
      <c r="GCF52" s="162"/>
      <c r="GCG52" s="162"/>
      <c r="GCH52" s="162"/>
      <c r="GCI52" s="162"/>
      <c r="GCJ52" s="162"/>
      <c r="GCK52" s="162"/>
      <c r="GCL52" s="162"/>
      <c r="GCM52" s="162"/>
      <c r="GCN52" s="162"/>
      <c r="GCO52" s="162"/>
      <c r="GCP52" s="162"/>
      <c r="GCQ52" s="162"/>
      <c r="GCR52" s="162"/>
      <c r="GCS52" s="162"/>
      <c r="GCT52" s="162"/>
      <c r="GCU52" s="162"/>
      <c r="GCV52" s="162"/>
      <c r="GCW52" s="162"/>
      <c r="GCX52" s="162"/>
      <c r="GCY52" s="162"/>
      <c r="GCZ52" s="162"/>
      <c r="GDA52" s="162"/>
      <c r="GDB52" s="162"/>
      <c r="GDC52" s="162"/>
      <c r="GDD52" s="162"/>
      <c r="GDE52" s="162"/>
      <c r="GDF52" s="162"/>
      <c r="GDG52" s="162"/>
      <c r="GDH52" s="162"/>
      <c r="GDI52" s="162"/>
      <c r="GDJ52" s="162"/>
      <c r="GDK52" s="162"/>
      <c r="GDL52" s="162"/>
      <c r="GDM52" s="162"/>
      <c r="GDN52" s="162"/>
      <c r="GDO52" s="162"/>
      <c r="GDP52" s="162"/>
      <c r="GDQ52" s="162"/>
      <c r="GDR52" s="162"/>
      <c r="GDS52" s="162"/>
      <c r="GDT52" s="162"/>
      <c r="GDU52" s="162"/>
      <c r="GDV52" s="162"/>
      <c r="GDW52" s="162"/>
      <c r="GDX52" s="162"/>
      <c r="GDY52" s="162"/>
      <c r="GDZ52" s="162"/>
      <c r="GEA52" s="162"/>
      <c r="GEB52" s="162"/>
      <c r="GEC52" s="162"/>
      <c r="GED52" s="162"/>
      <c r="GEE52" s="162"/>
      <c r="GEF52" s="162"/>
      <c r="GEG52" s="162"/>
      <c r="GEH52" s="162"/>
      <c r="GEI52" s="162"/>
      <c r="GEJ52" s="162"/>
      <c r="GEK52" s="162"/>
      <c r="GEL52" s="162"/>
      <c r="GEM52" s="162"/>
      <c r="GEN52" s="162"/>
      <c r="GEO52" s="162"/>
      <c r="GEP52" s="162"/>
      <c r="GEQ52" s="162"/>
      <c r="GER52" s="162"/>
      <c r="GES52" s="162"/>
      <c r="GET52" s="162"/>
      <c r="GEU52" s="162"/>
      <c r="GEV52" s="162"/>
      <c r="GEW52" s="162"/>
      <c r="GEX52" s="162"/>
      <c r="GEY52" s="162"/>
      <c r="GEZ52" s="162"/>
      <c r="GFA52" s="162"/>
      <c r="GFB52" s="162"/>
      <c r="GFC52" s="162"/>
      <c r="GFD52" s="162"/>
      <c r="GFE52" s="162"/>
      <c r="GFF52" s="162"/>
      <c r="GFG52" s="162"/>
      <c r="GFH52" s="162"/>
      <c r="GFI52" s="162"/>
      <c r="GFJ52" s="162"/>
      <c r="GFK52" s="162"/>
      <c r="GFL52" s="162"/>
      <c r="GFM52" s="162"/>
      <c r="GFN52" s="162"/>
      <c r="GFO52" s="162"/>
      <c r="GFP52" s="162"/>
      <c r="GFQ52" s="162"/>
      <c r="GFR52" s="162"/>
      <c r="GFS52" s="162"/>
      <c r="GFT52" s="162"/>
      <c r="GFU52" s="162"/>
      <c r="GFV52" s="162"/>
      <c r="GFW52" s="162"/>
      <c r="GFX52" s="162"/>
      <c r="GFY52" s="162"/>
      <c r="GFZ52" s="162"/>
      <c r="GGA52" s="162"/>
      <c r="GGB52" s="162"/>
      <c r="GGC52" s="162"/>
      <c r="GGD52" s="162"/>
      <c r="GGE52" s="162"/>
      <c r="GGF52" s="162"/>
      <c r="GGG52" s="162"/>
      <c r="GGH52" s="162"/>
      <c r="GGI52" s="162"/>
      <c r="GGJ52" s="162"/>
      <c r="GGK52" s="162"/>
      <c r="GGL52" s="162"/>
      <c r="GGM52" s="162"/>
      <c r="GGN52" s="162"/>
      <c r="GGO52" s="162"/>
      <c r="GGP52" s="162"/>
      <c r="GGQ52" s="162"/>
      <c r="GGR52" s="162"/>
      <c r="GGS52" s="162"/>
      <c r="GGT52" s="162"/>
      <c r="GGU52" s="162"/>
      <c r="GGV52" s="162"/>
      <c r="GGW52" s="162"/>
      <c r="GGX52" s="162"/>
      <c r="GGY52" s="162"/>
      <c r="GGZ52" s="162"/>
      <c r="GHA52" s="162"/>
      <c r="GHB52" s="162"/>
      <c r="GHC52" s="162"/>
      <c r="GHD52" s="162"/>
      <c r="GHE52" s="162"/>
      <c r="GHF52" s="162"/>
      <c r="GHG52" s="162"/>
      <c r="GHH52" s="162"/>
      <c r="GHI52" s="162"/>
      <c r="GHJ52" s="162"/>
      <c r="GHK52" s="162"/>
      <c r="GHL52" s="162"/>
      <c r="GHM52" s="162"/>
      <c r="GHN52" s="162"/>
      <c r="GHO52" s="162"/>
      <c r="GHP52" s="162"/>
      <c r="GHQ52" s="162"/>
      <c r="GHR52" s="162"/>
      <c r="GHS52" s="162"/>
      <c r="GHT52" s="162"/>
      <c r="GHU52" s="162"/>
      <c r="GHV52" s="162"/>
      <c r="GHW52" s="162"/>
      <c r="GHX52" s="162"/>
      <c r="GHY52" s="162"/>
      <c r="GHZ52" s="162"/>
      <c r="GIA52" s="162"/>
      <c r="GIB52" s="162"/>
      <c r="GIC52" s="162"/>
      <c r="GID52" s="162"/>
      <c r="GIE52" s="162"/>
      <c r="GIF52" s="162"/>
      <c r="GIG52" s="162"/>
      <c r="GIH52" s="162"/>
      <c r="GII52" s="162"/>
      <c r="GIJ52" s="162"/>
      <c r="GIK52" s="162"/>
      <c r="GIL52" s="162"/>
      <c r="GIM52" s="162"/>
      <c r="GIN52" s="162"/>
      <c r="GIO52" s="162"/>
      <c r="GIP52" s="162"/>
      <c r="GIQ52" s="162"/>
      <c r="GIR52" s="162"/>
      <c r="GIS52" s="162"/>
      <c r="GIT52" s="162"/>
      <c r="GIU52" s="162"/>
      <c r="GIV52" s="162"/>
      <c r="GIW52" s="162"/>
      <c r="GIX52" s="162"/>
      <c r="GIY52" s="162"/>
      <c r="GIZ52" s="162"/>
      <c r="GJA52" s="162"/>
      <c r="GJB52" s="162"/>
      <c r="GJC52" s="162"/>
      <c r="GJD52" s="162"/>
      <c r="GJE52" s="162"/>
      <c r="GJF52" s="162"/>
      <c r="GJG52" s="162"/>
      <c r="GJH52" s="162"/>
      <c r="GJI52" s="162"/>
      <c r="GJJ52" s="162"/>
      <c r="GJK52" s="162"/>
      <c r="GJL52" s="162"/>
      <c r="GJM52" s="162"/>
      <c r="GJN52" s="162"/>
      <c r="GJO52" s="162"/>
      <c r="GJP52" s="162"/>
      <c r="GJQ52" s="162"/>
      <c r="GJR52" s="162"/>
      <c r="GJS52" s="162"/>
      <c r="GJT52" s="162"/>
      <c r="GJU52" s="162"/>
      <c r="GJV52" s="162"/>
      <c r="GJW52" s="162"/>
      <c r="GJX52" s="162"/>
      <c r="GJY52" s="162"/>
      <c r="GJZ52" s="162"/>
      <c r="GKA52" s="162"/>
      <c r="GKB52" s="162"/>
      <c r="GKC52" s="162"/>
      <c r="GKD52" s="162"/>
      <c r="GKE52" s="162"/>
      <c r="GKF52" s="162"/>
      <c r="GKG52" s="162"/>
      <c r="GKH52" s="162"/>
      <c r="GKI52" s="162"/>
      <c r="GKJ52" s="162"/>
      <c r="GKK52" s="162"/>
      <c r="GKL52" s="162"/>
      <c r="GKM52" s="162"/>
      <c r="GKN52" s="162"/>
      <c r="GKO52" s="162"/>
      <c r="GKP52" s="162"/>
      <c r="GKQ52" s="162"/>
      <c r="GKR52" s="162"/>
      <c r="GKS52" s="162"/>
      <c r="GKT52" s="162"/>
      <c r="GKU52" s="162"/>
      <c r="GKV52" s="162"/>
      <c r="GKW52" s="162"/>
      <c r="GKX52" s="162"/>
      <c r="GKY52" s="162"/>
      <c r="GKZ52" s="162"/>
      <c r="GLA52" s="162"/>
      <c r="GLB52" s="162"/>
      <c r="GLC52" s="162"/>
      <c r="GLD52" s="162"/>
      <c r="GLE52" s="162"/>
      <c r="GLF52" s="162"/>
      <c r="GLG52" s="162"/>
      <c r="GLH52" s="162"/>
      <c r="GLI52" s="162"/>
      <c r="GLJ52" s="162"/>
      <c r="GLK52" s="162"/>
      <c r="GLL52" s="162"/>
      <c r="GLM52" s="162"/>
      <c r="GLN52" s="162"/>
      <c r="GLO52" s="162"/>
      <c r="GLP52" s="162"/>
      <c r="GLQ52" s="162"/>
      <c r="GLR52" s="162"/>
      <c r="GLS52" s="162"/>
      <c r="GLT52" s="162"/>
      <c r="GLU52" s="162"/>
      <c r="GLV52" s="162"/>
      <c r="GLW52" s="162"/>
      <c r="GLX52" s="162"/>
      <c r="GLY52" s="162"/>
      <c r="GLZ52" s="162"/>
      <c r="GMA52" s="162"/>
      <c r="GMB52" s="162"/>
      <c r="GMC52" s="162"/>
      <c r="GMD52" s="162"/>
      <c r="GME52" s="162"/>
      <c r="GMF52" s="162"/>
      <c r="GMG52" s="162"/>
      <c r="GMH52" s="162"/>
      <c r="GMI52" s="162"/>
      <c r="GMJ52" s="162"/>
      <c r="GMK52" s="162"/>
      <c r="GML52" s="162"/>
      <c r="GMM52" s="162"/>
      <c r="GMN52" s="162"/>
      <c r="GMO52" s="162"/>
      <c r="GMP52" s="162"/>
      <c r="GMQ52" s="162"/>
      <c r="GMR52" s="162"/>
      <c r="GMS52" s="162"/>
      <c r="GMT52" s="162"/>
      <c r="GMU52" s="162"/>
      <c r="GMV52" s="162"/>
      <c r="GMW52" s="162"/>
      <c r="GMX52" s="162"/>
      <c r="GMY52" s="162"/>
      <c r="GMZ52" s="162"/>
      <c r="GNA52" s="162"/>
      <c r="GNB52" s="162"/>
      <c r="GNC52" s="162"/>
      <c r="GND52" s="162"/>
      <c r="GNE52" s="162"/>
      <c r="GNF52" s="162"/>
      <c r="GNG52" s="162"/>
      <c r="GNH52" s="162"/>
      <c r="GNI52" s="162"/>
      <c r="GNJ52" s="162"/>
      <c r="GNK52" s="162"/>
      <c r="GNL52" s="162"/>
      <c r="GNM52" s="162"/>
      <c r="GNN52" s="162"/>
      <c r="GNO52" s="162"/>
      <c r="GNP52" s="162"/>
      <c r="GNQ52" s="162"/>
      <c r="GNR52" s="162"/>
      <c r="GNS52" s="162"/>
      <c r="GNT52" s="162"/>
      <c r="GNU52" s="162"/>
      <c r="GNV52" s="162"/>
      <c r="GNW52" s="162"/>
      <c r="GNX52" s="162"/>
      <c r="GNY52" s="162"/>
      <c r="GNZ52" s="162"/>
      <c r="GOA52" s="162"/>
      <c r="GOB52" s="162"/>
      <c r="GOC52" s="162"/>
      <c r="GOD52" s="162"/>
      <c r="GOE52" s="162"/>
      <c r="GOF52" s="162"/>
      <c r="GOG52" s="162"/>
      <c r="GOH52" s="162"/>
      <c r="GOI52" s="162"/>
      <c r="GOJ52" s="162"/>
      <c r="GOK52" s="162"/>
      <c r="GOL52" s="162"/>
      <c r="GOM52" s="162"/>
      <c r="GON52" s="162"/>
      <c r="GOO52" s="162"/>
      <c r="GOP52" s="162"/>
      <c r="GOQ52" s="162"/>
      <c r="GOR52" s="162"/>
      <c r="GOS52" s="162"/>
      <c r="GOT52" s="162"/>
      <c r="GOU52" s="162"/>
      <c r="GOV52" s="162"/>
      <c r="GOW52" s="162"/>
      <c r="GOX52" s="162"/>
      <c r="GOY52" s="162"/>
      <c r="GOZ52" s="162"/>
      <c r="GPA52" s="162"/>
      <c r="GPB52" s="162"/>
      <c r="GPC52" s="162"/>
      <c r="GPD52" s="162"/>
      <c r="GPE52" s="162"/>
      <c r="GPF52" s="162"/>
      <c r="GPG52" s="162"/>
      <c r="GPH52" s="162"/>
      <c r="GPI52" s="162"/>
      <c r="GPJ52" s="162"/>
      <c r="GPK52" s="162"/>
      <c r="GPL52" s="162"/>
      <c r="GPM52" s="162"/>
      <c r="GPN52" s="162"/>
      <c r="GPO52" s="162"/>
      <c r="GPP52" s="162"/>
      <c r="GPQ52" s="162"/>
      <c r="GPR52" s="162"/>
      <c r="GPS52" s="162"/>
      <c r="GPT52" s="162"/>
      <c r="GPU52" s="162"/>
      <c r="GPV52" s="162"/>
      <c r="GPW52" s="162"/>
      <c r="GPX52" s="162"/>
      <c r="GPY52" s="162"/>
      <c r="GPZ52" s="162"/>
      <c r="GQA52" s="162"/>
      <c r="GQB52" s="162"/>
      <c r="GQC52" s="162"/>
      <c r="GQD52" s="162"/>
      <c r="GQE52" s="162"/>
      <c r="GQF52" s="162"/>
      <c r="GQG52" s="162"/>
      <c r="GQH52" s="162"/>
      <c r="GQI52" s="162"/>
      <c r="GQJ52" s="162"/>
      <c r="GQK52" s="162"/>
      <c r="GQL52" s="162"/>
      <c r="GQM52" s="162"/>
      <c r="GQN52" s="162"/>
      <c r="GQO52" s="162"/>
      <c r="GQP52" s="162"/>
      <c r="GQQ52" s="162"/>
      <c r="GQR52" s="162"/>
      <c r="GQS52" s="162"/>
      <c r="GQT52" s="162"/>
      <c r="GQU52" s="162"/>
      <c r="GQV52" s="162"/>
      <c r="GQW52" s="162"/>
      <c r="GQX52" s="162"/>
      <c r="GQY52" s="162"/>
      <c r="GQZ52" s="162"/>
      <c r="GRA52" s="162"/>
      <c r="GRB52" s="162"/>
      <c r="GRC52" s="162"/>
      <c r="GRD52" s="162"/>
      <c r="GRE52" s="162"/>
      <c r="GRF52" s="162"/>
      <c r="GRG52" s="162"/>
      <c r="GRH52" s="162"/>
      <c r="GRI52" s="162"/>
      <c r="GRJ52" s="162"/>
      <c r="GRK52" s="162"/>
      <c r="GRL52" s="162"/>
      <c r="GRM52" s="162"/>
      <c r="GRN52" s="162"/>
      <c r="GRO52" s="162"/>
      <c r="GRP52" s="162"/>
      <c r="GRQ52" s="162"/>
      <c r="GRR52" s="162"/>
      <c r="GRS52" s="162"/>
      <c r="GRT52" s="162"/>
      <c r="GRU52" s="162"/>
      <c r="GRV52" s="162"/>
      <c r="GRW52" s="162"/>
      <c r="GRX52" s="162"/>
      <c r="GRY52" s="162"/>
      <c r="GRZ52" s="162"/>
      <c r="GSA52" s="162"/>
      <c r="GSB52" s="162"/>
      <c r="GSC52" s="162"/>
      <c r="GSD52" s="162"/>
      <c r="GSE52" s="162"/>
      <c r="GSF52" s="162"/>
      <c r="GSG52" s="162"/>
      <c r="GSH52" s="162"/>
      <c r="GSI52" s="162"/>
      <c r="GSJ52" s="162"/>
      <c r="GSK52" s="162"/>
      <c r="GSL52" s="162"/>
      <c r="GSM52" s="162"/>
      <c r="GSN52" s="162"/>
      <c r="GSO52" s="162"/>
      <c r="GSP52" s="162"/>
      <c r="GSQ52" s="162"/>
      <c r="GSR52" s="162"/>
      <c r="GSS52" s="162"/>
      <c r="GST52" s="162"/>
      <c r="GSU52" s="162"/>
      <c r="GSV52" s="162"/>
      <c r="GSW52" s="162"/>
      <c r="GSX52" s="162"/>
      <c r="GSY52" s="162"/>
      <c r="GSZ52" s="162"/>
      <c r="GTA52" s="162"/>
      <c r="GTB52" s="162"/>
      <c r="GTC52" s="162"/>
      <c r="GTD52" s="162"/>
      <c r="GTE52" s="162"/>
      <c r="GTF52" s="162"/>
      <c r="GTG52" s="162"/>
      <c r="GTH52" s="162"/>
      <c r="GTI52" s="162"/>
      <c r="GTJ52" s="162"/>
      <c r="GTK52" s="162"/>
      <c r="GTL52" s="162"/>
      <c r="GTM52" s="162"/>
      <c r="GTN52" s="162"/>
      <c r="GTO52" s="162"/>
      <c r="GTP52" s="162"/>
      <c r="GTQ52" s="162"/>
      <c r="GTR52" s="162"/>
      <c r="GTS52" s="162"/>
      <c r="GTT52" s="162"/>
      <c r="GTU52" s="162"/>
      <c r="GTV52" s="162"/>
      <c r="GTW52" s="162"/>
      <c r="GTX52" s="162"/>
      <c r="GTY52" s="162"/>
      <c r="GTZ52" s="162"/>
      <c r="GUA52" s="162"/>
      <c r="GUB52" s="162"/>
      <c r="GUC52" s="162"/>
      <c r="GUD52" s="162"/>
      <c r="GUE52" s="162"/>
      <c r="GUF52" s="162"/>
      <c r="GUG52" s="162"/>
      <c r="GUH52" s="162"/>
      <c r="GUI52" s="162"/>
      <c r="GUJ52" s="162"/>
      <c r="GUK52" s="162"/>
      <c r="GUL52" s="162"/>
      <c r="GUM52" s="162"/>
      <c r="GUN52" s="162"/>
      <c r="GUO52" s="162"/>
      <c r="GUP52" s="162"/>
      <c r="GUQ52" s="162"/>
      <c r="GUR52" s="162"/>
      <c r="GUS52" s="162"/>
      <c r="GUT52" s="162"/>
      <c r="GUU52" s="162"/>
      <c r="GUV52" s="162"/>
      <c r="GUW52" s="162"/>
      <c r="GUX52" s="162"/>
      <c r="GUY52" s="162"/>
      <c r="GUZ52" s="162"/>
      <c r="GVA52" s="162"/>
      <c r="GVB52" s="162"/>
      <c r="GVC52" s="162"/>
      <c r="GVD52" s="162"/>
      <c r="GVE52" s="162"/>
      <c r="GVF52" s="162"/>
      <c r="GVG52" s="162"/>
      <c r="GVH52" s="162"/>
      <c r="GVI52" s="162"/>
      <c r="GVJ52" s="162"/>
      <c r="GVK52" s="162"/>
      <c r="GVL52" s="162"/>
      <c r="GVM52" s="162"/>
      <c r="GVN52" s="162"/>
      <c r="GVO52" s="162"/>
      <c r="GVP52" s="162"/>
      <c r="GVQ52" s="162"/>
      <c r="GVR52" s="162"/>
      <c r="GVS52" s="162"/>
      <c r="GVT52" s="162"/>
      <c r="GVU52" s="162"/>
      <c r="GVV52" s="162"/>
      <c r="GVW52" s="162"/>
      <c r="GVX52" s="162"/>
      <c r="GVY52" s="162"/>
      <c r="GVZ52" s="162"/>
      <c r="GWA52" s="162"/>
      <c r="GWB52" s="162"/>
      <c r="GWC52" s="162"/>
      <c r="GWD52" s="162"/>
      <c r="GWE52" s="162"/>
      <c r="GWF52" s="162"/>
      <c r="GWG52" s="162"/>
      <c r="GWH52" s="162"/>
      <c r="GWI52" s="162"/>
      <c r="GWJ52" s="162"/>
      <c r="GWK52" s="162"/>
      <c r="GWL52" s="162"/>
      <c r="GWM52" s="162"/>
      <c r="GWN52" s="162"/>
      <c r="GWO52" s="162"/>
      <c r="GWP52" s="162"/>
      <c r="GWQ52" s="162"/>
      <c r="GWR52" s="162"/>
      <c r="GWS52" s="162"/>
      <c r="GWT52" s="162"/>
      <c r="GWU52" s="162"/>
      <c r="GWV52" s="162"/>
      <c r="GWW52" s="162"/>
      <c r="GWX52" s="162"/>
      <c r="GWY52" s="162"/>
      <c r="GWZ52" s="162"/>
      <c r="GXA52" s="162"/>
      <c r="GXB52" s="162"/>
      <c r="GXC52" s="162"/>
      <c r="GXD52" s="162"/>
      <c r="GXE52" s="162"/>
      <c r="GXF52" s="162"/>
      <c r="GXG52" s="162"/>
      <c r="GXH52" s="162"/>
      <c r="GXI52" s="162"/>
      <c r="GXJ52" s="162"/>
      <c r="GXK52" s="162"/>
      <c r="GXL52" s="162"/>
      <c r="GXM52" s="162"/>
      <c r="GXN52" s="162"/>
      <c r="GXO52" s="162"/>
      <c r="GXP52" s="162"/>
      <c r="GXQ52" s="162"/>
      <c r="GXR52" s="162"/>
      <c r="GXS52" s="162"/>
      <c r="GXT52" s="162"/>
      <c r="GXU52" s="162"/>
      <c r="GXV52" s="162"/>
      <c r="GXW52" s="162"/>
      <c r="GXX52" s="162"/>
      <c r="GXY52" s="162"/>
      <c r="GXZ52" s="162"/>
      <c r="GYA52" s="162"/>
      <c r="GYB52" s="162"/>
      <c r="GYC52" s="162"/>
      <c r="GYD52" s="162"/>
      <c r="GYE52" s="162"/>
      <c r="GYF52" s="162"/>
      <c r="GYG52" s="162"/>
      <c r="GYH52" s="162"/>
      <c r="GYI52" s="162"/>
      <c r="GYJ52" s="162"/>
      <c r="GYK52" s="162"/>
      <c r="GYL52" s="162"/>
      <c r="GYM52" s="162"/>
      <c r="GYN52" s="162"/>
      <c r="GYO52" s="162"/>
      <c r="GYP52" s="162"/>
      <c r="GYQ52" s="162"/>
      <c r="GYR52" s="162"/>
      <c r="GYS52" s="162"/>
      <c r="GYT52" s="162"/>
      <c r="GYU52" s="162"/>
      <c r="GYV52" s="162"/>
      <c r="GYW52" s="162"/>
      <c r="GYX52" s="162"/>
      <c r="GYY52" s="162"/>
      <c r="GYZ52" s="162"/>
      <c r="GZA52" s="162"/>
      <c r="GZB52" s="162"/>
      <c r="GZC52" s="162"/>
      <c r="GZD52" s="162"/>
      <c r="GZE52" s="162"/>
      <c r="GZF52" s="162"/>
      <c r="GZG52" s="162"/>
      <c r="GZH52" s="162"/>
      <c r="GZI52" s="162"/>
      <c r="GZJ52" s="162"/>
      <c r="GZK52" s="162"/>
      <c r="GZL52" s="162"/>
      <c r="GZM52" s="162"/>
      <c r="GZN52" s="162"/>
      <c r="GZO52" s="162"/>
      <c r="GZP52" s="162"/>
      <c r="GZQ52" s="162"/>
      <c r="GZR52" s="162"/>
      <c r="GZS52" s="162"/>
      <c r="GZT52" s="162"/>
      <c r="GZU52" s="162"/>
      <c r="GZV52" s="162"/>
      <c r="GZW52" s="162"/>
      <c r="GZX52" s="162"/>
      <c r="GZY52" s="162"/>
      <c r="GZZ52" s="162"/>
      <c r="HAA52" s="162"/>
      <c r="HAB52" s="162"/>
      <c r="HAC52" s="162"/>
      <c r="HAD52" s="162"/>
      <c r="HAE52" s="162"/>
      <c r="HAF52" s="162"/>
      <c r="HAG52" s="162"/>
      <c r="HAH52" s="162"/>
      <c r="HAI52" s="162"/>
      <c r="HAJ52" s="162"/>
      <c r="HAK52" s="162"/>
      <c r="HAL52" s="162"/>
      <c r="HAM52" s="162"/>
      <c r="HAN52" s="162"/>
      <c r="HAO52" s="162"/>
      <c r="HAP52" s="162"/>
      <c r="HAQ52" s="162"/>
      <c r="HAR52" s="162"/>
      <c r="HAS52" s="162"/>
      <c r="HAT52" s="162"/>
      <c r="HAU52" s="162"/>
      <c r="HAV52" s="162"/>
      <c r="HAW52" s="162"/>
      <c r="HAX52" s="162"/>
      <c r="HAY52" s="162"/>
      <c r="HAZ52" s="162"/>
      <c r="HBA52" s="162"/>
      <c r="HBB52" s="162"/>
      <c r="HBC52" s="162"/>
      <c r="HBD52" s="162"/>
      <c r="HBE52" s="162"/>
      <c r="HBF52" s="162"/>
      <c r="HBG52" s="162"/>
      <c r="HBH52" s="162"/>
      <c r="HBI52" s="162"/>
      <c r="HBJ52" s="162"/>
      <c r="HBK52" s="162"/>
      <c r="HBL52" s="162"/>
      <c r="HBM52" s="162"/>
      <c r="HBN52" s="162"/>
      <c r="HBO52" s="162"/>
      <c r="HBP52" s="162"/>
      <c r="HBQ52" s="162"/>
      <c r="HBR52" s="162"/>
      <c r="HBS52" s="162"/>
      <c r="HBT52" s="162"/>
      <c r="HBU52" s="162"/>
      <c r="HBV52" s="162"/>
      <c r="HBW52" s="162"/>
      <c r="HBX52" s="162"/>
      <c r="HBY52" s="162"/>
      <c r="HBZ52" s="162"/>
      <c r="HCA52" s="162"/>
      <c r="HCB52" s="162"/>
      <c r="HCC52" s="162"/>
      <c r="HCD52" s="162"/>
      <c r="HCE52" s="162"/>
      <c r="HCF52" s="162"/>
      <c r="HCG52" s="162"/>
      <c r="HCH52" s="162"/>
      <c r="HCI52" s="162"/>
      <c r="HCJ52" s="162"/>
      <c r="HCK52" s="162"/>
      <c r="HCL52" s="162"/>
      <c r="HCM52" s="162"/>
      <c r="HCN52" s="162"/>
      <c r="HCO52" s="162"/>
      <c r="HCP52" s="162"/>
      <c r="HCQ52" s="162"/>
      <c r="HCR52" s="162"/>
      <c r="HCS52" s="162"/>
      <c r="HCT52" s="162"/>
      <c r="HCU52" s="162"/>
      <c r="HCV52" s="162"/>
      <c r="HCW52" s="162"/>
      <c r="HCX52" s="162"/>
      <c r="HCY52" s="162"/>
      <c r="HCZ52" s="162"/>
      <c r="HDA52" s="162"/>
      <c r="HDB52" s="162"/>
      <c r="HDC52" s="162"/>
      <c r="HDD52" s="162"/>
      <c r="HDE52" s="162"/>
      <c r="HDF52" s="162"/>
      <c r="HDG52" s="162"/>
      <c r="HDH52" s="162"/>
      <c r="HDI52" s="162"/>
      <c r="HDJ52" s="162"/>
      <c r="HDK52" s="162"/>
      <c r="HDL52" s="162"/>
      <c r="HDM52" s="162"/>
      <c r="HDN52" s="162"/>
      <c r="HDO52" s="162"/>
      <c r="HDP52" s="162"/>
      <c r="HDQ52" s="162"/>
      <c r="HDR52" s="162"/>
      <c r="HDS52" s="162"/>
      <c r="HDT52" s="162"/>
      <c r="HDU52" s="162"/>
      <c r="HDV52" s="162"/>
      <c r="HDW52" s="162"/>
      <c r="HDX52" s="162"/>
      <c r="HDY52" s="162"/>
      <c r="HDZ52" s="162"/>
      <c r="HEA52" s="162"/>
      <c r="HEB52" s="162"/>
      <c r="HEC52" s="162"/>
      <c r="HED52" s="162"/>
      <c r="HEE52" s="162"/>
      <c r="HEF52" s="162"/>
      <c r="HEG52" s="162"/>
      <c r="HEH52" s="162"/>
      <c r="HEI52" s="162"/>
      <c r="HEJ52" s="162"/>
      <c r="HEK52" s="162"/>
      <c r="HEL52" s="162"/>
      <c r="HEM52" s="162"/>
      <c r="HEN52" s="162"/>
      <c r="HEO52" s="162"/>
      <c r="HEP52" s="162"/>
      <c r="HEQ52" s="162"/>
      <c r="HER52" s="162"/>
      <c r="HES52" s="162"/>
      <c r="HET52" s="162"/>
      <c r="HEU52" s="162"/>
      <c r="HEV52" s="162"/>
      <c r="HEW52" s="162"/>
      <c r="HEX52" s="162"/>
      <c r="HEY52" s="162"/>
      <c r="HEZ52" s="162"/>
      <c r="HFA52" s="162"/>
      <c r="HFB52" s="162"/>
      <c r="HFC52" s="162"/>
      <c r="HFD52" s="162"/>
      <c r="HFE52" s="162"/>
      <c r="HFF52" s="162"/>
      <c r="HFG52" s="162"/>
      <c r="HFH52" s="162"/>
      <c r="HFI52" s="162"/>
      <c r="HFJ52" s="162"/>
      <c r="HFK52" s="162"/>
      <c r="HFL52" s="162"/>
      <c r="HFM52" s="162"/>
      <c r="HFN52" s="162"/>
      <c r="HFO52" s="162"/>
      <c r="HFP52" s="162"/>
      <c r="HFQ52" s="162"/>
      <c r="HFR52" s="162"/>
      <c r="HFS52" s="162"/>
      <c r="HFT52" s="162"/>
      <c r="HFU52" s="162"/>
      <c r="HFV52" s="162"/>
      <c r="HFW52" s="162"/>
      <c r="HFX52" s="162"/>
      <c r="HFY52" s="162"/>
      <c r="HFZ52" s="162"/>
      <c r="HGA52" s="162"/>
      <c r="HGB52" s="162"/>
      <c r="HGC52" s="162"/>
      <c r="HGD52" s="162"/>
      <c r="HGE52" s="162"/>
      <c r="HGF52" s="162"/>
      <c r="HGG52" s="162"/>
      <c r="HGH52" s="162"/>
      <c r="HGI52" s="162"/>
      <c r="HGJ52" s="162"/>
      <c r="HGK52" s="162"/>
      <c r="HGL52" s="162"/>
      <c r="HGM52" s="162"/>
      <c r="HGN52" s="162"/>
      <c r="HGO52" s="162"/>
      <c r="HGP52" s="162"/>
      <c r="HGQ52" s="162"/>
      <c r="HGR52" s="162"/>
      <c r="HGS52" s="162"/>
      <c r="HGT52" s="162"/>
      <c r="HGU52" s="162"/>
      <c r="HGV52" s="162"/>
      <c r="HGW52" s="162"/>
      <c r="HGX52" s="162"/>
      <c r="HGY52" s="162"/>
      <c r="HGZ52" s="162"/>
      <c r="HHA52" s="162"/>
      <c r="HHB52" s="162"/>
      <c r="HHC52" s="162"/>
      <c r="HHD52" s="162"/>
      <c r="HHE52" s="162"/>
      <c r="HHF52" s="162"/>
      <c r="HHG52" s="162"/>
      <c r="HHH52" s="162"/>
      <c r="HHI52" s="162"/>
      <c r="HHJ52" s="162"/>
      <c r="HHK52" s="162"/>
      <c r="HHL52" s="162"/>
      <c r="HHM52" s="162"/>
      <c r="HHN52" s="162"/>
      <c r="HHO52" s="162"/>
      <c r="HHP52" s="162"/>
      <c r="HHQ52" s="162"/>
      <c r="HHR52" s="162"/>
      <c r="HHS52" s="162"/>
      <c r="HHT52" s="162"/>
      <c r="HHU52" s="162"/>
      <c r="HHV52" s="162"/>
      <c r="HHW52" s="162"/>
      <c r="HHX52" s="162"/>
      <c r="HHY52" s="162"/>
      <c r="HHZ52" s="162"/>
      <c r="HIA52" s="162"/>
      <c r="HIB52" s="162"/>
      <c r="HIC52" s="162"/>
      <c r="HID52" s="162"/>
      <c r="HIE52" s="162"/>
      <c r="HIF52" s="162"/>
      <c r="HIG52" s="162"/>
      <c r="HIH52" s="162"/>
      <c r="HII52" s="162"/>
      <c r="HIJ52" s="162"/>
      <c r="HIK52" s="162"/>
      <c r="HIL52" s="162"/>
      <c r="HIM52" s="162"/>
      <c r="HIN52" s="162"/>
      <c r="HIO52" s="162"/>
      <c r="HIP52" s="162"/>
      <c r="HIQ52" s="162"/>
      <c r="HIR52" s="162"/>
      <c r="HIS52" s="162"/>
      <c r="HIT52" s="162"/>
      <c r="HIU52" s="162"/>
      <c r="HIV52" s="162"/>
      <c r="HIW52" s="162"/>
      <c r="HIX52" s="162"/>
      <c r="HIY52" s="162"/>
      <c r="HIZ52" s="162"/>
      <c r="HJA52" s="162"/>
      <c r="HJB52" s="162"/>
      <c r="HJC52" s="162"/>
      <c r="HJD52" s="162"/>
      <c r="HJE52" s="162"/>
      <c r="HJF52" s="162"/>
      <c r="HJG52" s="162"/>
      <c r="HJH52" s="162"/>
      <c r="HJI52" s="162"/>
      <c r="HJJ52" s="162"/>
      <c r="HJK52" s="162"/>
      <c r="HJL52" s="162"/>
      <c r="HJM52" s="162"/>
      <c r="HJN52" s="162"/>
      <c r="HJO52" s="162"/>
      <c r="HJP52" s="162"/>
      <c r="HJQ52" s="162"/>
      <c r="HJR52" s="162"/>
      <c r="HJS52" s="162"/>
      <c r="HJT52" s="162"/>
      <c r="HJU52" s="162"/>
      <c r="HJV52" s="162"/>
      <c r="HJW52" s="162"/>
      <c r="HJX52" s="162"/>
      <c r="HJY52" s="162"/>
      <c r="HJZ52" s="162"/>
      <c r="HKA52" s="162"/>
      <c r="HKB52" s="162"/>
      <c r="HKC52" s="162"/>
      <c r="HKD52" s="162"/>
      <c r="HKE52" s="162"/>
      <c r="HKF52" s="162"/>
      <c r="HKG52" s="162"/>
      <c r="HKH52" s="162"/>
      <c r="HKI52" s="162"/>
      <c r="HKJ52" s="162"/>
      <c r="HKK52" s="162"/>
      <c r="HKL52" s="162"/>
      <c r="HKM52" s="162"/>
      <c r="HKN52" s="162"/>
      <c r="HKO52" s="162"/>
      <c r="HKP52" s="162"/>
      <c r="HKQ52" s="162"/>
      <c r="HKR52" s="162"/>
      <c r="HKS52" s="162"/>
      <c r="HKT52" s="162"/>
      <c r="HKU52" s="162"/>
      <c r="HKV52" s="162"/>
      <c r="HKW52" s="162"/>
      <c r="HKX52" s="162"/>
      <c r="HKY52" s="162"/>
      <c r="HKZ52" s="162"/>
      <c r="HLA52" s="162"/>
      <c r="HLB52" s="162"/>
      <c r="HLC52" s="162"/>
      <c r="HLD52" s="162"/>
      <c r="HLE52" s="162"/>
      <c r="HLF52" s="162"/>
      <c r="HLG52" s="162"/>
      <c r="HLH52" s="162"/>
      <c r="HLI52" s="162"/>
      <c r="HLJ52" s="162"/>
      <c r="HLK52" s="162"/>
      <c r="HLL52" s="162"/>
      <c r="HLM52" s="162"/>
      <c r="HLN52" s="162"/>
      <c r="HLO52" s="162"/>
      <c r="HLP52" s="162"/>
      <c r="HLQ52" s="162"/>
      <c r="HLR52" s="162"/>
      <c r="HLS52" s="162"/>
      <c r="HLT52" s="162"/>
      <c r="HLU52" s="162"/>
      <c r="HLV52" s="162"/>
      <c r="HLW52" s="162"/>
      <c r="HLX52" s="162"/>
      <c r="HLY52" s="162"/>
      <c r="HLZ52" s="162"/>
      <c r="HMA52" s="162"/>
      <c r="HMB52" s="162"/>
      <c r="HMC52" s="162"/>
      <c r="HMD52" s="162"/>
      <c r="HME52" s="162"/>
      <c r="HMF52" s="162"/>
      <c r="HMG52" s="162"/>
      <c r="HMH52" s="162"/>
      <c r="HMI52" s="162"/>
      <c r="HMJ52" s="162"/>
      <c r="HMK52" s="162"/>
      <c r="HML52" s="162"/>
      <c r="HMM52" s="162"/>
      <c r="HMN52" s="162"/>
      <c r="HMO52" s="162"/>
      <c r="HMP52" s="162"/>
      <c r="HMQ52" s="162"/>
      <c r="HMR52" s="162"/>
      <c r="HMS52" s="162"/>
      <c r="HMT52" s="162"/>
      <c r="HMU52" s="162"/>
      <c r="HMV52" s="162"/>
      <c r="HMW52" s="162"/>
      <c r="HMX52" s="162"/>
      <c r="HMY52" s="162"/>
      <c r="HMZ52" s="162"/>
      <c r="HNA52" s="162"/>
      <c r="HNB52" s="162"/>
      <c r="HNC52" s="162"/>
      <c r="HND52" s="162"/>
      <c r="HNE52" s="162"/>
      <c r="HNF52" s="162"/>
      <c r="HNG52" s="162"/>
      <c r="HNH52" s="162"/>
      <c r="HNI52" s="162"/>
      <c r="HNJ52" s="162"/>
      <c r="HNK52" s="162"/>
      <c r="HNL52" s="162"/>
      <c r="HNM52" s="162"/>
      <c r="HNN52" s="162"/>
      <c r="HNO52" s="162"/>
      <c r="HNP52" s="162"/>
      <c r="HNQ52" s="162"/>
      <c r="HNR52" s="162"/>
      <c r="HNS52" s="162"/>
      <c r="HNT52" s="162"/>
      <c r="HNU52" s="162"/>
      <c r="HNV52" s="162"/>
      <c r="HNW52" s="162"/>
      <c r="HNX52" s="162"/>
      <c r="HNY52" s="162"/>
      <c r="HNZ52" s="162"/>
      <c r="HOA52" s="162"/>
      <c r="HOB52" s="162"/>
      <c r="HOC52" s="162"/>
      <c r="HOD52" s="162"/>
      <c r="HOE52" s="162"/>
      <c r="HOF52" s="162"/>
      <c r="HOG52" s="162"/>
      <c r="HOH52" s="162"/>
      <c r="HOI52" s="162"/>
      <c r="HOJ52" s="162"/>
      <c r="HOK52" s="162"/>
      <c r="HOL52" s="162"/>
      <c r="HOM52" s="162"/>
      <c r="HON52" s="162"/>
      <c r="HOO52" s="162"/>
      <c r="HOP52" s="162"/>
      <c r="HOQ52" s="162"/>
      <c r="HOR52" s="162"/>
      <c r="HOS52" s="162"/>
      <c r="HOT52" s="162"/>
      <c r="HOU52" s="162"/>
      <c r="HOV52" s="162"/>
      <c r="HOW52" s="162"/>
      <c r="HOX52" s="162"/>
      <c r="HOY52" s="162"/>
      <c r="HOZ52" s="162"/>
      <c r="HPA52" s="162"/>
      <c r="HPB52" s="162"/>
      <c r="HPC52" s="162"/>
      <c r="HPD52" s="162"/>
      <c r="HPE52" s="162"/>
      <c r="HPF52" s="162"/>
      <c r="HPG52" s="162"/>
      <c r="HPH52" s="162"/>
      <c r="HPI52" s="162"/>
      <c r="HPJ52" s="162"/>
      <c r="HPK52" s="162"/>
      <c r="HPL52" s="162"/>
      <c r="HPM52" s="162"/>
      <c r="HPN52" s="162"/>
      <c r="HPO52" s="162"/>
      <c r="HPP52" s="162"/>
      <c r="HPQ52" s="162"/>
      <c r="HPR52" s="162"/>
      <c r="HPS52" s="162"/>
      <c r="HPT52" s="162"/>
      <c r="HPU52" s="162"/>
      <c r="HPV52" s="162"/>
      <c r="HPW52" s="162"/>
      <c r="HPX52" s="162"/>
      <c r="HPY52" s="162"/>
      <c r="HPZ52" s="162"/>
      <c r="HQA52" s="162"/>
      <c r="HQB52" s="162"/>
      <c r="HQC52" s="162"/>
      <c r="HQD52" s="162"/>
      <c r="HQE52" s="162"/>
      <c r="HQF52" s="162"/>
      <c r="HQG52" s="162"/>
      <c r="HQH52" s="162"/>
      <c r="HQI52" s="162"/>
      <c r="HQJ52" s="162"/>
      <c r="HQK52" s="162"/>
      <c r="HQL52" s="162"/>
      <c r="HQM52" s="162"/>
      <c r="HQN52" s="162"/>
      <c r="HQO52" s="162"/>
      <c r="HQP52" s="162"/>
      <c r="HQQ52" s="162"/>
      <c r="HQR52" s="162"/>
      <c r="HQS52" s="162"/>
      <c r="HQT52" s="162"/>
      <c r="HQU52" s="162"/>
      <c r="HQV52" s="162"/>
      <c r="HQW52" s="162"/>
      <c r="HQX52" s="162"/>
      <c r="HQY52" s="162"/>
      <c r="HQZ52" s="162"/>
      <c r="HRA52" s="162"/>
      <c r="HRB52" s="162"/>
      <c r="HRC52" s="162"/>
      <c r="HRD52" s="162"/>
      <c r="HRE52" s="162"/>
      <c r="HRF52" s="162"/>
      <c r="HRG52" s="162"/>
      <c r="HRH52" s="162"/>
      <c r="HRI52" s="162"/>
      <c r="HRJ52" s="162"/>
      <c r="HRK52" s="162"/>
      <c r="HRL52" s="162"/>
      <c r="HRM52" s="162"/>
      <c r="HRN52" s="162"/>
      <c r="HRO52" s="162"/>
      <c r="HRP52" s="162"/>
      <c r="HRQ52" s="162"/>
      <c r="HRR52" s="162"/>
      <c r="HRS52" s="162"/>
      <c r="HRT52" s="162"/>
      <c r="HRU52" s="162"/>
      <c r="HRV52" s="162"/>
      <c r="HRW52" s="162"/>
      <c r="HRX52" s="162"/>
      <c r="HRY52" s="162"/>
      <c r="HRZ52" s="162"/>
      <c r="HSA52" s="162"/>
      <c r="HSB52" s="162"/>
      <c r="HSC52" s="162"/>
      <c r="HSD52" s="162"/>
      <c r="HSE52" s="162"/>
      <c r="HSF52" s="162"/>
      <c r="HSG52" s="162"/>
      <c r="HSH52" s="162"/>
      <c r="HSI52" s="162"/>
      <c r="HSJ52" s="162"/>
      <c r="HSK52" s="162"/>
      <c r="HSL52" s="162"/>
      <c r="HSM52" s="162"/>
      <c r="HSN52" s="162"/>
      <c r="HSO52" s="162"/>
      <c r="HSP52" s="162"/>
      <c r="HSQ52" s="162"/>
      <c r="HSR52" s="162"/>
      <c r="HSS52" s="162"/>
      <c r="HST52" s="162"/>
      <c r="HSU52" s="162"/>
      <c r="HSV52" s="162"/>
      <c r="HSW52" s="162"/>
      <c r="HSX52" s="162"/>
      <c r="HSY52" s="162"/>
      <c r="HSZ52" s="162"/>
      <c r="HTA52" s="162"/>
      <c r="HTB52" s="162"/>
      <c r="HTC52" s="162"/>
      <c r="HTD52" s="162"/>
      <c r="HTE52" s="162"/>
      <c r="HTF52" s="162"/>
      <c r="HTG52" s="162"/>
      <c r="HTH52" s="162"/>
      <c r="HTI52" s="162"/>
      <c r="HTJ52" s="162"/>
      <c r="HTK52" s="162"/>
      <c r="HTL52" s="162"/>
      <c r="HTM52" s="162"/>
      <c r="HTN52" s="162"/>
      <c r="HTO52" s="162"/>
      <c r="HTP52" s="162"/>
      <c r="HTQ52" s="162"/>
      <c r="HTR52" s="162"/>
      <c r="HTS52" s="162"/>
      <c r="HTT52" s="162"/>
      <c r="HTU52" s="162"/>
      <c r="HTV52" s="162"/>
      <c r="HTW52" s="162"/>
      <c r="HTX52" s="162"/>
      <c r="HTY52" s="162"/>
      <c r="HTZ52" s="162"/>
      <c r="HUA52" s="162"/>
      <c r="HUB52" s="162"/>
      <c r="HUC52" s="162"/>
      <c r="HUD52" s="162"/>
      <c r="HUE52" s="162"/>
      <c r="HUF52" s="162"/>
      <c r="HUG52" s="162"/>
      <c r="HUH52" s="162"/>
      <c r="HUI52" s="162"/>
      <c r="HUJ52" s="162"/>
      <c r="HUK52" s="162"/>
      <c r="HUL52" s="162"/>
      <c r="HUM52" s="162"/>
      <c r="HUN52" s="162"/>
      <c r="HUO52" s="162"/>
      <c r="HUP52" s="162"/>
      <c r="HUQ52" s="162"/>
      <c r="HUR52" s="162"/>
      <c r="HUS52" s="162"/>
      <c r="HUT52" s="162"/>
      <c r="HUU52" s="162"/>
      <c r="HUV52" s="162"/>
      <c r="HUW52" s="162"/>
      <c r="HUX52" s="162"/>
      <c r="HUY52" s="162"/>
      <c r="HUZ52" s="162"/>
      <c r="HVA52" s="162"/>
      <c r="HVB52" s="162"/>
      <c r="HVC52" s="162"/>
      <c r="HVD52" s="162"/>
      <c r="HVE52" s="162"/>
      <c r="HVF52" s="162"/>
      <c r="HVG52" s="162"/>
      <c r="HVH52" s="162"/>
      <c r="HVI52" s="162"/>
      <c r="HVJ52" s="162"/>
      <c r="HVK52" s="162"/>
      <c r="HVL52" s="162"/>
      <c r="HVM52" s="162"/>
      <c r="HVN52" s="162"/>
      <c r="HVO52" s="162"/>
      <c r="HVP52" s="162"/>
      <c r="HVQ52" s="162"/>
      <c r="HVR52" s="162"/>
      <c r="HVS52" s="162"/>
      <c r="HVT52" s="162"/>
      <c r="HVU52" s="162"/>
      <c r="HVV52" s="162"/>
      <c r="HVW52" s="162"/>
      <c r="HVX52" s="162"/>
      <c r="HVY52" s="162"/>
      <c r="HVZ52" s="162"/>
      <c r="HWA52" s="162"/>
      <c r="HWB52" s="162"/>
      <c r="HWC52" s="162"/>
      <c r="HWD52" s="162"/>
      <c r="HWE52" s="162"/>
      <c r="HWF52" s="162"/>
      <c r="HWG52" s="162"/>
      <c r="HWH52" s="162"/>
      <c r="HWI52" s="162"/>
      <c r="HWJ52" s="162"/>
      <c r="HWK52" s="162"/>
      <c r="HWL52" s="162"/>
      <c r="HWM52" s="162"/>
      <c r="HWN52" s="162"/>
      <c r="HWO52" s="162"/>
      <c r="HWP52" s="162"/>
      <c r="HWQ52" s="162"/>
      <c r="HWR52" s="162"/>
      <c r="HWS52" s="162"/>
      <c r="HWT52" s="162"/>
      <c r="HWU52" s="162"/>
      <c r="HWV52" s="162"/>
      <c r="HWW52" s="162"/>
      <c r="HWX52" s="162"/>
      <c r="HWY52" s="162"/>
      <c r="HWZ52" s="162"/>
      <c r="HXA52" s="162"/>
      <c r="HXB52" s="162"/>
      <c r="HXC52" s="162"/>
      <c r="HXD52" s="162"/>
      <c r="HXE52" s="162"/>
      <c r="HXF52" s="162"/>
      <c r="HXG52" s="162"/>
      <c r="HXH52" s="162"/>
      <c r="HXI52" s="162"/>
      <c r="HXJ52" s="162"/>
      <c r="HXK52" s="162"/>
      <c r="HXL52" s="162"/>
      <c r="HXM52" s="162"/>
      <c r="HXN52" s="162"/>
      <c r="HXO52" s="162"/>
      <c r="HXP52" s="162"/>
      <c r="HXQ52" s="162"/>
      <c r="HXR52" s="162"/>
      <c r="HXS52" s="162"/>
      <c r="HXT52" s="162"/>
      <c r="HXU52" s="162"/>
      <c r="HXV52" s="162"/>
      <c r="HXW52" s="162"/>
      <c r="HXX52" s="162"/>
      <c r="HXY52" s="162"/>
      <c r="HXZ52" s="162"/>
      <c r="HYA52" s="162"/>
      <c r="HYB52" s="162"/>
      <c r="HYC52" s="162"/>
      <c r="HYD52" s="162"/>
      <c r="HYE52" s="162"/>
      <c r="HYF52" s="162"/>
      <c r="HYG52" s="162"/>
      <c r="HYH52" s="162"/>
      <c r="HYI52" s="162"/>
      <c r="HYJ52" s="162"/>
      <c r="HYK52" s="162"/>
      <c r="HYL52" s="162"/>
      <c r="HYM52" s="162"/>
      <c r="HYN52" s="162"/>
      <c r="HYO52" s="162"/>
      <c r="HYP52" s="162"/>
      <c r="HYQ52" s="162"/>
      <c r="HYR52" s="162"/>
      <c r="HYS52" s="162"/>
      <c r="HYT52" s="162"/>
      <c r="HYU52" s="162"/>
      <c r="HYV52" s="162"/>
      <c r="HYW52" s="162"/>
      <c r="HYX52" s="162"/>
      <c r="HYY52" s="162"/>
      <c r="HYZ52" s="162"/>
      <c r="HZA52" s="162"/>
      <c r="HZB52" s="162"/>
      <c r="HZC52" s="162"/>
      <c r="HZD52" s="162"/>
      <c r="HZE52" s="162"/>
      <c r="HZF52" s="162"/>
      <c r="HZG52" s="162"/>
      <c r="HZH52" s="162"/>
      <c r="HZI52" s="162"/>
      <c r="HZJ52" s="162"/>
      <c r="HZK52" s="162"/>
      <c r="HZL52" s="162"/>
      <c r="HZM52" s="162"/>
      <c r="HZN52" s="162"/>
      <c r="HZO52" s="162"/>
      <c r="HZP52" s="162"/>
      <c r="HZQ52" s="162"/>
      <c r="HZR52" s="162"/>
      <c r="HZS52" s="162"/>
      <c r="HZT52" s="162"/>
      <c r="HZU52" s="162"/>
      <c r="HZV52" s="162"/>
      <c r="HZW52" s="162"/>
      <c r="HZX52" s="162"/>
      <c r="HZY52" s="162"/>
      <c r="HZZ52" s="162"/>
      <c r="IAA52" s="162"/>
      <c r="IAB52" s="162"/>
      <c r="IAC52" s="162"/>
      <c r="IAD52" s="162"/>
      <c r="IAE52" s="162"/>
      <c r="IAF52" s="162"/>
      <c r="IAG52" s="162"/>
      <c r="IAH52" s="162"/>
      <c r="IAI52" s="162"/>
      <c r="IAJ52" s="162"/>
      <c r="IAK52" s="162"/>
      <c r="IAL52" s="162"/>
      <c r="IAM52" s="162"/>
      <c r="IAN52" s="162"/>
      <c r="IAO52" s="162"/>
      <c r="IAP52" s="162"/>
      <c r="IAQ52" s="162"/>
      <c r="IAR52" s="162"/>
      <c r="IAS52" s="162"/>
      <c r="IAT52" s="162"/>
      <c r="IAU52" s="162"/>
      <c r="IAV52" s="162"/>
      <c r="IAW52" s="162"/>
      <c r="IAX52" s="162"/>
      <c r="IAY52" s="162"/>
      <c r="IAZ52" s="162"/>
      <c r="IBA52" s="162"/>
      <c r="IBB52" s="162"/>
      <c r="IBC52" s="162"/>
      <c r="IBD52" s="162"/>
      <c r="IBE52" s="162"/>
      <c r="IBF52" s="162"/>
      <c r="IBG52" s="162"/>
      <c r="IBH52" s="162"/>
      <c r="IBI52" s="162"/>
      <c r="IBJ52" s="162"/>
      <c r="IBK52" s="162"/>
      <c r="IBL52" s="162"/>
      <c r="IBM52" s="162"/>
      <c r="IBN52" s="162"/>
      <c r="IBO52" s="162"/>
      <c r="IBP52" s="162"/>
      <c r="IBQ52" s="162"/>
      <c r="IBR52" s="162"/>
      <c r="IBS52" s="162"/>
      <c r="IBT52" s="162"/>
      <c r="IBU52" s="162"/>
      <c r="IBV52" s="162"/>
      <c r="IBW52" s="162"/>
      <c r="IBX52" s="162"/>
      <c r="IBY52" s="162"/>
      <c r="IBZ52" s="162"/>
      <c r="ICA52" s="162"/>
      <c r="ICB52" s="162"/>
      <c r="ICC52" s="162"/>
      <c r="ICD52" s="162"/>
      <c r="ICE52" s="162"/>
      <c r="ICF52" s="162"/>
      <c r="ICG52" s="162"/>
      <c r="ICH52" s="162"/>
      <c r="ICI52" s="162"/>
      <c r="ICJ52" s="162"/>
      <c r="ICK52" s="162"/>
      <c r="ICL52" s="162"/>
      <c r="ICM52" s="162"/>
      <c r="ICN52" s="162"/>
      <c r="ICO52" s="162"/>
      <c r="ICP52" s="162"/>
      <c r="ICQ52" s="162"/>
      <c r="ICR52" s="162"/>
      <c r="ICS52" s="162"/>
      <c r="ICT52" s="162"/>
      <c r="ICU52" s="162"/>
      <c r="ICV52" s="162"/>
      <c r="ICW52" s="162"/>
      <c r="ICX52" s="162"/>
      <c r="ICY52" s="162"/>
      <c r="ICZ52" s="162"/>
      <c r="IDA52" s="162"/>
      <c r="IDB52" s="162"/>
      <c r="IDC52" s="162"/>
      <c r="IDD52" s="162"/>
      <c r="IDE52" s="162"/>
      <c r="IDF52" s="162"/>
      <c r="IDG52" s="162"/>
      <c r="IDH52" s="162"/>
      <c r="IDI52" s="162"/>
      <c r="IDJ52" s="162"/>
      <c r="IDK52" s="162"/>
      <c r="IDL52" s="162"/>
      <c r="IDM52" s="162"/>
      <c r="IDN52" s="162"/>
      <c r="IDO52" s="162"/>
      <c r="IDP52" s="162"/>
      <c r="IDQ52" s="162"/>
      <c r="IDR52" s="162"/>
      <c r="IDS52" s="162"/>
      <c r="IDT52" s="162"/>
      <c r="IDU52" s="162"/>
      <c r="IDV52" s="162"/>
      <c r="IDW52" s="162"/>
      <c r="IDX52" s="162"/>
      <c r="IDY52" s="162"/>
      <c r="IDZ52" s="162"/>
      <c r="IEA52" s="162"/>
      <c r="IEB52" s="162"/>
      <c r="IEC52" s="162"/>
      <c r="IED52" s="162"/>
      <c r="IEE52" s="162"/>
      <c r="IEF52" s="162"/>
      <c r="IEG52" s="162"/>
      <c r="IEH52" s="162"/>
      <c r="IEI52" s="162"/>
      <c r="IEJ52" s="162"/>
      <c r="IEK52" s="162"/>
      <c r="IEL52" s="162"/>
      <c r="IEM52" s="162"/>
      <c r="IEN52" s="162"/>
      <c r="IEO52" s="162"/>
      <c r="IEP52" s="162"/>
      <c r="IEQ52" s="162"/>
      <c r="IER52" s="162"/>
      <c r="IES52" s="162"/>
      <c r="IET52" s="162"/>
      <c r="IEU52" s="162"/>
      <c r="IEV52" s="162"/>
      <c r="IEW52" s="162"/>
      <c r="IEX52" s="162"/>
      <c r="IEY52" s="162"/>
      <c r="IEZ52" s="162"/>
      <c r="IFA52" s="162"/>
      <c r="IFB52" s="162"/>
      <c r="IFC52" s="162"/>
      <c r="IFD52" s="162"/>
      <c r="IFE52" s="162"/>
      <c r="IFF52" s="162"/>
      <c r="IFG52" s="162"/>
      <c r="IFH52" s="162"/>
      <c r="IFI52" s="162"/>
      <c r="IFJ52" s="162"/>
      <c r="IFK52" s="162"/>
      <c r="IFL52" s="162"/>
      <c r="IFM52" s="162"/>
      <c r="IFN52" s="162"/>
      <c r="IFO52" s="162"/>
      <c r="IFP52" s="162"/>
      <c r="IFQ52" s="162"/>
      <c r="IFR52" s="162"/>
      <c r="IFS52" s="162"/>
      <c r="IFT52" s="162"/>
      <c r="IFU52" s="162"/>
      <c r="IFV52" s="162"/>
      <c r="IFW52" s="162"/>
      <c r="IFX52" s="162"/>
      <c r="IFY52" s="162"/>
      <c r="IFZ52" s="162"/>
      <c r="IGA52" s="162"/>
      <c r="IGB52" s="162"/>
      <c r="IGC52" s="162"/>
      <c r="IGD52" s="162"/>
      <c r="IGE52" s="162"/>
      <c r="IGF52" s="162"/>
      <c r="IGG52" s="162"/>
      <c r="IGH52" s="162"/>
      <c r="IGI52" s="162"/>
      <c r="IGJ52" s="162"/>
      <c r="IGK52" s="162"/>
      <c r="IGL52" s="162"/>
      <c r="IGM52" s="162"/>
      <c r="IGN52" s="162"/>
      <c r="IGO52" s="162"/>
      <c r="IGP52" s="162"/>
      <c r="IGQ52" s="162"/>
      <c r="IGR52" s="162"/>
      <c r="IGS52" s="162"/>
      <c r="IGT52" s="162"/>
      <c r="IGU52" s="162"/>
      <c r="IGV52" s="162"/>
      <c r="IGW52" s="162"/>
      <c r="IGX52" s="162"/>
      <c r="IGY52" s="162"/>
      <c r="IGZ52" s="162"/>
      <c r="IHA52" s="162"/>
      <c r="IHB52" s="162"/>
      <c r="IHC52" s="162"/>
      <c r="IHD52" s="162"/>
      <c r="IHE52" s="162"/>
      <c r="IHF52" s="162"/>
      <c r="IHG52" s="162"/>
      <c r="IHH52" s="162"/>
      <c r="IHI52" s="162"/>
      <c r="IHJ52" s="162"/>
      <c r="IHK52" s="162"/>
      <c r="IHL52" s="162"/>
      <c r="IHM52" s="162"/>
      <c r="IHN52" s="162"/>
      <c r="IHO52" s="162"/>
      <c r="IHP52" s="162"/>
      <c r="IHQ52" s="162"/>
      <c r="IHR52" s="162"/>
      <c r="IHS52" s="162"/>
      <c r="IHT52" s="162"/>
      <c r="IHU52" s="162"/>
      <c r="IHV52" s="162"/>
      <c r="IHW52" s="162"/>
      <c r="IHX52" s="162"/>
      <c r="IHY52" s="162"/>
      <c r="IHZ52" s="162"/>
      <c r="IIA52" s="162"/>
      <c r="IIB52" s="162"/>
      <c r="IIC52" s="162"/>
      <c r="IID52" s="162"/>
      <c r="IIE52" s="162"/>
      <c r="IIF52" s="162"/>
      <c r="IIG52" s="162"/>
      <c r="IIH52" s="162"/>
      <c r="III52" s="162"/>
      <c r="IIJ52" s="162"/>
      <c r="IIK52" s="162"/>
      <c r="IIL52" s="162"/>
      <c r="IIM52" s="162"/>
      <c r="IIN52" s="162"/>
      <c r="IIO52" s="162"/>
      <c r="IIP52" s="162"/>
      <c r="IIQ52" s="162"/>
      <c r="IIR52" s="162"/>
      <c r="IIS52" s="162"/>
      <c r="IIT52" s="162"/>
      <c r="IIU52" s="162"/>
      <c r="IIV52" s="162"/>
      <c r="IIW52" s="162"/>
      <c r="IIX52" s="162"/>
      <c r="IIY52" s="162"/>
      <c r="IIZ52" s="162"/>
      <c r="IJA52" s="162"/>
      <c r="IJB52" s="162"/>
      <c r="IJC52" s="162"/>
      <c r="IJD52" s="162"/>
      <c r="IJE52" s="162"/>
      <c r="IJF52" s="162"/>
      <c r="IJG52" s="162"/>
      <c r="IJH52" s="162"/>
      <c r="IJI52" s="162"/>
      <c r="IJJ52" s="162"/>
      <c r="IJK52" s="162"/>
      <c r="IJL52" s="162"/>
      <c r="IJM52" s="162"/>
      <c r="IJN52" s="162"/>
      <c r="IJO52" s="162"/>
      <c r="IJP52" s="162"/>
      <c r="IJQ52" s="162"/>
      <c r="IJR52" s="162"/>
      <c r="IJS52" s="162"/>
      <c r="IJT52" s="162"/>
      <c r="IJU52" s="162"/>
      <c r="IJV52" s="162"/>
      <c r="IJW52" s="162"/>
      <c r="IJX52" s="162"/>
      <c r="IJY52" s="162"/>
      <c r="IJZ52" s="162"/>
      <c r="IKA52" s="162"/>
      <c r="IKB52" s="162"/>
      <c r="IKC52" s="162"/>
      <c r="IKD52" s="162"/>
      <c r="IKE52" s="162"/>
      <c r="IKF52" s="162"/>
      <c r="IKG52" s="162"/>
      <c r="IKH52" s="162"/>
      <c r="IKI52" s="162"/>
      <c r="IKJ52" s="162"/>
      <c r="IKK52" s="162"/>
      <c r="IKL52" s="162"/>
      <c r="IKM52" s="162"/>
      <c r="IKN52" s="162"/>
      <c r="IKO52" s="162"/>
      <c r="IKP52" s="162"/>
      <c r="IKQ52" s="162"/>
      <c r="IKR52" s="162"/>
      <c r="IKS52" s="162"/>
      <c r="IKT52" s="162"/>
      <c r="IKU52" s="162"/>
      <c r="IKV52" s="162"/>
      <c r="IKW52" s="162"/>
      <c r="IKX52" s="162"/>
      <c r="IKY52" s="162"/>
      <c r="IKZ52" s="162"/>
      <c r="ILA52" s="162"/>
      <c r="ILB52" s="162"/>
      <c r="ILC52" s="162"/>
      <c r="ILD52" s="162"/>
      <c r="ILE52" s="162"/>
      <c r="ILF52" s="162"/>
      <c r="ILG52" s="162"/>
      <c r="ILH52" s="162"/>
      <c r="ILI52" s="162"/>
      <c r="ILJ52" s="162"/>
      <c r="ILK52" s="162"/>
      <c r="ILL52" s="162"/>
      <c r="ILM52" s="162"/>
      <c r="ILN52" s="162"/>
      <c r="ILO52" s="162"/>
      <c r="ILP52" s="162"/>
      <c r="ILQ52" s="162"/>
      <c r="ILR52" s="162"/>
      <c r="ILS52" s="162"/>
      <c r="ILT52" s="162"/>
      <c r="ILU52" s="162"/>
      <c r="ILV52" s="162"/>
      <c r="ILW52" s="162"/>
      <c r="ILX52" s="162"/>
      <c r="ILY52" s="162"/>
      <c r="ILZ52" s="162"/>
      <c r="IMA52" s="162"/>
      <c r="IMB52" s="162"/>
      <c r="IMC52" s="162"/>
      <c r="IMD52" s="162"/>
      <c r="IME52" s="162"/>
      <c r="IMF52" s="162"/>
      <c r="IMG52" s="162"/>
      <c r="IMH52" s="162"/>
      <c r="IMI52" s="162"/>
      <c r="IMJ52" s="162"/>
      <c r="IMK52" s="162"/>
      <c r="IML52" s="162"/>
      <c r="IMM52" s="162"/>
      <c r="IMN52" s="162"/>
      <c r="IMO52" s="162"/>
      <c r="IMP52" s="162"/>
      <c r="IMQ52" s="162"/>
      <c r="IMR52" s="162"/>
      <c r="IMS52" s="162"/>
      <c r="IMT52" s="162"/>
      <c r="IMU52" s="162"/>
      <c r="IMV52" s="162"/>
      <c r="IMW52" s="162"/>
      <c r="IMX52" s="162"/>
      <c r="IMY52" s="162"/>
      <c r="IMZ52" s="162"/>
      <c r="INA52" s="162"/>
      <c r="INB52" s="162"/>
      <c r="INC52" s="162"/>
      <c r="IND52" s="162"/>
      <c r="INE52" s="162"/>
      <c r="INF52" s="162"/>
      <c r="ING52" s="162"/>
      <c r="INH52" s="162"/>
      <c r="INI52" s="162"/>
      <c r="INJ52" s="162"/>
      <c r="INK52" s="162"/>
      <c r="INL52" s="162"/>
      <c r="INM52" s="162"/>
      <c r="INN52" s="162"/>
      <c r="INO52" s="162"/>
      <c r="INP52" s="162"/>
      <c r="INQ52" s="162"/>
      <c r="INR52" s="162"/>
      <c r="INS52" s="162"/>
      <c r="INT52" s="162"/>
      <c r="INU52" s="162"/>
      <c r="INV52" s="162"/>
      <c r="INW52" s="162"/>
      <c r="INX52" s="162"/>
      <c r="INY52" s="162"/>
      <c r="INZ52" s="162"/>
      <c r="IOA52" s="162"/>
      <c r="IOB52" s="162"/>
      <c r="IOC52" s="162"/>
      <c r="IOD52" s="162"/>
      <c r="IOE52" s="162"/>
      <c r="IOF52" s="162"/>
      <c r="IOG52" s="162"/>
      <c r="IOH52" s="162"/>
      <c r="IOI52" s="162"/>
      <c r="IOJ52" s="162"/>
      <c r="IOK52" s="162"/>
      <c r="IOL52" s="162"/>
      <c r="IOM52" s="162"/>
      <c r="ION52" s="162"/>
      <c r="IOO52" s="162"/>
      <c r="IOP52" s="162"/>
      <c r="IOQ52" s="162"/>
      <c r="IOR52" s="162"/>
      <c r="IOS52" s="162"/>
      <c r="IOT52" s="162"/>
      <c r="IOU52" s="162"/>
      <c r="IOV52" s="162"/>
      <c r="IOW52" s="162"/>
      <c r="IOX52" s="162"/>
      <c r="IOY52" s="162"/>
      <c r="IOZ52" s="162"/>
      <c r="IPA52" s="162"/>
      <c r="IPB52" s="162"/>
      <c r="IPC52" s="162"/>
      <c r="IPD52" s="162"/>
      <c r="IPE52" s="162"/>
      <c r="IPF52" s="162"/>
      <c r="IPG52" s="162"/>
      <c r="IPH52" s="162"/>
      <c r="IPI52" s="162"/>
      <c r="IPJ52" s="162"/>
      <c r="IPK52" s="162"/>
      <c r="IPL52" s="162"/>
      <c r="IPM52" s="162"/>
      <c r="IPN52" s="162"/>
      <c r="IPO52" s="162"/>
      <c r="IPP52" s="162"/>
      <c r="IPQ52" s="162"/>
      <c r="IPR52" s="162"/>
      <c r="IPS52" s="162"/>
      <c r="IPT52" s="162"/>
      <c r="IPU52" s="162"/>
      <c r="IPV52" s="162"/>
      <c r="IPW52" s="162"/>
      <c r="IPX52" s="162"/>
      <c r="IPY52" s="162"/>
      <c r="IPZ52" s="162"/>
      <c r="IQA52" s="162"/>
      <c r="IQB52" s="162"/>
      <c r="IQC52" s="162"/>
      <c r="IQD52" s="162"/>
      <c r="IQE52" s="162"/>
      <c r="IQF52" s="162"/>
      <c r="IQG52" s="162"/>
      <c r="IQH52" s="162"/>
      <c r="IQI52" s="162"/>
      <c r="IQJ52" s="162"/>
      <c r="IQK52" s="162"/>
      <c r="IQL52" s="162"/>
      <c r="IQM52" s="162"/>
      <c r="IQN52" s="162"/>
      <c r="IQO52" s="162"/>
      <c r="IQP52" s="162"/>
      <c r="IQQ52" s="162"/>
      <c r="IQR52" s="162"/>
      <c r="IQS52" s="162"/>
      <c r="IQT52" s="162"/>
      <c r="IQU52" s="162"/>
      <c r="IQV52" s="162"/>
      <c r="IQW52" s="162"/>
      <c r="IQX52" s="162"/>
      <c r="IQY52" s="162"/>
      <c r="IQZ52" s="162"/>
      <c r="IRA52" s="162"/>
      <c r="IRB52" s="162"/>
      <c r="IRC52" s="162"/>
      <c r="IRD52" s="162"/>
      <c r="IRE52" s="162"/>
      <c r="IRF52" s="162"/>
      <c r="IRG52" s="162"/>
      <c r="IRH52" s="162"/>
      <c r="IRI52" s="162"/>
      <c r="IRJ52" s="162"/>
      <c r="IRK52" s="162"/>
      <c r="IRL52" s="162"/>
      <c r="IRM52" s="162"/>
      <c r="IRN52" s="162"/>
      <c r="IRO52" s="162"/>
      <c r="IRP52" s="162"/>
      <c r="IRQ52" s="162"/>
      <c r="IRR52" s="162"/>
      <c r="IRS52" s="162"/>
      <c r="IRT52" s="162"/>
      <c r="IRU52" s="162"/>
      <c r="IRV52" s="162"/>
      <c r="IRW52" s="162"/>
      <c r="IRX52" s="162"/>
      <c r="IRY52" s="162"/>
      <c r="IRZ52" s="162"/>
      <c r="ISA52" s="162"/>
      <c r="ISB52" s="162"/>
      <c r="ISC52" s="162"/>
      <c r="ISD52" s="162"/>
      <c r="ISE52" s="162"/>
      <c r="ISF52" s="162"/>
      <c r="ISG52" s="162"/>
      <c r="ISH52" s="162"/>
      <c r="ISI52" s="162"/>
      <c r="ISJ52" s="162"/>
      <c r="ISK52" s="162"/>
      <c r="ISL52" s="162"/>
      <c r="ISM52" s="162"/>
      <c r="ISN52" s="162"/>
      <c r="ISO52" s="162"/>
      <c r="ISP52" s="162"/>
      <c r="ISQ52" s="162"/>
      <c r="ISR52" s="162"/>
      <c r="ISS52" s="162"/>
      <c r="IST52" s="162"/>
      <c r="ISU52" s="162"/>
      <c r="ISV52" s="162"/>
      <c r="ISW52" s="162"/>
      <c r="ISX52" s="162"/>
      <c r="ISY52" s="162"/>
      <c r="ISZ52" s="162"/>
      <c r="ITA52" s="162"/>
      <c r="ITB52" s="162"/>
      <c r="ITC52" s="162"/>
      <c r="ITD52" s="162"/>
      <c r="ITE52" s="162"/>
      <c r="ITF52" s="162"/>
      <c r="ITG52" s="162"/>
      <c r="ITH52" s="162"/>
      <c r="ITI52" s="162"/>
      <c r="ITJ52" s="162"/>
      <c r="ITK52" s="162"/>
      <c r="ITL52" s="162"/>
      <c r="ITM52" s="162"/>
      <c r="ITN52" s="162"/>
      <c r="ITO52" s="162"/>
      <c r="ITP52" s="162"/>
      <c r="ITQ52" s="162"/>
      <c r="ITR52" s="162"/>
      <c r="ITS52" s="162"/>
      <c r="ITT52" s="162"/>
      <c r="ITU52" s="162"/>
      <c r="ITV52" s="162"/>
      <c r="ITW52" s="162"/>
      <c r="ITX52" s="162"/>
      <c r="ITY52" s="162"/>
      <c r="ITZ52" s="162"/>
      <c r="IUA52" s="162"/>
      <c r="IUB52" s="162"/>
      <c r="IUC52" s="162"/>
      <c r="IUD52" s="162"/>
      <c r="IUE52" s="162"/>
      <c r="IUF52" s="162"/>
      <c r="IUG52" s="162"/>
      <c r="IUH52" s="162"/>
      <c r="IUI52" s="162"/>
      <c r="IUJ52" s="162"/>
      <c r="IUK52" s="162"/>
      <c r="IUL52" s="162"/>
      <c r="IUM52" s="162"/>
      <c r="IUN52" s="162"/>
      <c r="IUO52" s="162"/>
      <c r="IUP52" s="162"/>
      <c r="IUQ52" s="162"/>
      <c r="IUR52" s="162"/>
      <c r="IUS52" s="162"/>
      <c r="IUT52" s="162"/>
      <c r="IUU52" s="162"/>
      <c r="IUV52" s="162"/>
      <c r="IUW52" s="162"/>
      <c r="IUX52" s="162"/>
      <c r="IUY52" s="162"/>
      <c r="IUZ52" s="162"/>
      <c r="IVA52" s="162"/>
      <c r="IVB52" s="162"/>
      <c r="IVC52" s="162"/>
      <c r="IVD52" s="162"/>
      <c r="IVE52" s="162"/>
      <c r="IVF52" s="162"/>
      <c r="IVG52" s="162"/>
      <c r="IVH52" s="162"/>
      <c r="IVI52" s="162"/>
      <c r="IVJ52" s="162"/>
      <c r="IVK52" s="162"/>
      <c r="IVL52" s="162"/>
      <c r="IVM52" s="162"/>
      <c r="IVN52" s="162"/>
      <c r="IVO52" s="162"/>
      <c r="IVP52" s="162"/>
      <c r="IVQ52" s="162"/>
      <c r="IVR52" s="162"/>
      <c r="IVS52" s="162"/>
      <c r="IVT52" s="162"/>
      <c r="IVU52" s="162"/>
      <c r="IVV52" s="162"/>
      <c r="IVW52" s="162"/>
      <c r="IVX52" s="162"/>
      <c r="IVY52" s="162"/>
      <c r="IVZ52" s="162"/>
      <c r="IWA52" s="162"/>
      <c r="IWB52" s="162"/>
      <c r="IWC52" s="162"/>
      <c r="IWD52" s="162"/>
      <c r="IWE52" s="162"/>
      <c r="IWF52" s="162"/>
      <c r="IWG52" s="162"/>
      <c r="IWH52" s="162"/>
      <c r="IWI52" s="162"/>
      <c r="IWJ52" s="162"/>
      <c r="IWK52" s="162"/>
      <c r="IWL52" s="162"/>
      <c r="IWM52" s="162"/>
      <c r="IWN52" s="162"/>
      <c r="IWO52" s="162"/>
      <c r="IWP52" s="162"/>
      <c r="IWQ52" s="162"/>
      <c r="IWR52" s="162"/>
      <c r="IWS52" s="162"/>
      <c r="IWT52" s="162"/>
      <c r="IWU52" s="162"/>
      <c r="IWV52" s="162"/>
      <c r="IWW52" s="162"/>
      <c r="IWX52" s="162"/>
      <c r="IWY52" s="162"/>
      <c r="IWZ52" s="162"/>
      <c r="IXA52" s="162"/>
      <c r="IXB52" s="162"/>
      <c r="IXC52" s="162"/>
      <c r="IXD52" s="162"/>
      <c r="IXE52" s="162"/>
      <c r="IXF52" s="162"/>
      <c r="IXG52" s="162"/>
      <c r="IXH52" s="162"/>
      <c r="IXI52" s="162"/>
      <c r="IXJ52" s="162"/>
      <c r="IXK52" s="162"/>
      <c r="IXL52" s="162"/>
      <c r="IXM52" s="162"/>
      <c r="IXN52" s="162"/>
      <c r="IXO52" s="162"/>
      <c r="IXP52" s="162"/>
      <c r="IXQ52" s="162"/>
      <c r="IXR52" s="162"/>
      <c r="IXS52" s="162"/>
      <c r="IXT52" s="162"/>
      <c r="IXU52" s="162"/>
      <c r="IXV52" s="162"/>
      <c r="IXW52" s="162"/>
      <c r="IXX52" s="162"/>
      <c r="IXY52" s="162"/>
      <c r="IXZ52" s="162"/>
      <c r="IYA52" s="162"/>
      <c r="IYB52" s="162"/>
      <c r="IYC52" s="162"/>
      <c r="IYD52" s="162"/>
      <c r="IYE52" s="162"/>
      <c r="IYF52" s="162"/>
      <c r="IYG52" s="162"/>
      <c r="IYH52" s="162"/>
      <c r="IYI52" s="162"/>
      <c r="IYJ52" s="162"/>
      <c r="IYK52" s="162"/>
      <c r="IYL52" s="162"/>
      <c r="IYM52" s="162"/>
      <c r="IYN52" s="162"/>
      <c r="IYO52" s="162"/>
      <c r="IYP52" s="162"/>
      <c r="IYQ52" s="162"/>
      <c r="IYR52" s="162"/>
      <c r="IYS52" s="162"/>
      <c r="IYT52" s="162"/>
      <c r="IYU52" s="162"/>
      <c r="IYV52" s="162"/>
      <c r="IYW52" s="162"/>
      <c r="IYX52" s="162"/>
      <c r="IYY52" s="162"/>
      <c r="IYZ52" s="162"/>
      <c r="IZA52" s="162"/>
      <c r="IZB52" s="162"/>
      <c r="IZC52" s="162"/>
      <c r="IZD52" s="162"/>
      <c r="IZE52" s="162"/>
      <c r="IZF52" s="162"/>
      <c r="IZG52" s="162"/>
      <c r="IZH52" s="162"/>
      <c r="IZI52" s="162"/>
      <c r="IZJ52" s="162"/>
      <c r="IZK52" s="162"/>
      <c r="IZL52" s="162"/>
      <c r="IZM52" s="162"/>
      <c r="IZN52" s="162"/>
      <c r="IZO52" s="162"/>
      <c r="IZP52" s="162"/>
      <c r="IZQ52" s="162"/>
      <c r="IZR52" s="162"/>
      <c r="IZS52" s="162"/>
      <c r="IZT52" s="162"/>
      <c r="IZU52" s="162"/>
      <c r="IZV52" s="162"/>
      <c r="IZW52" s="162"/>
      <c r="IZX52" s="162"/>
      <c r="IZY52" s="162"/>
      <c r="IZZ52" s="162"/>
      <c r="JAA52" s="162"/>
      <c r="JAB52" s="162"/>
      <c r="JAC52" s="162"/>
      <c r="JAD52" s="162"/>
      <c r="JAE52" s="162"/>
      <c r="JAF52" s="162"/>
      <c r="JAG52" s="162"/>
      <c r="JAH52" s="162"/>
      <c r="JAI52" s="162"/>
      <c r="JAJ52" s="162"/>
      <c r="JAK52" s="162"/>
      <c r="JAL52" s="162"/>
      <c r="JAM52" s="162"/>
      <c r="JAN52" s="162"/>
      <c r="JAO52" s="162"/>
      <c r="JAP52" s="162"/>
      <c r="JAQ52" s="162"/>
      <c r="JAR52" s="162"/>
      <c r="JAS52" s="162"/>
      <c r="JAT52" s="162"/>
      <c r="JAU52" s="162"/>
      <c r="JAV52" s="162"/>
      <c r="JAW52" s="162"/>
      <c r="JAX52" s="162"/>
      <c r="JAY52" s="162"/>
      <c r="JAZ52" s="162"/>
      <c r="JBA52" s="162"/>
      <c r="JBB52" s="162"/>
      <c r="JBC52" s="162"/>
      <c r="JBD52" s="162"/>
      <c r="JBE52" s="162"/>
      <c r="JBF52" s="162"/>
      <c r="JBG52" s="162"/>
      <c r="JBH52" s="162"/>
      <c r="JBI52" s="162"/>
      <c r="JBJ52" s="162"/>
      <c r="JBK52" s="162"/>
      <c r="JBL52" s="162"/>
      <c r="JBM52" s="162"/>
      <c r="JBN52" s="162"/>
      <c r="JBO52" s="162"/>
      <c r="JBP52" s="162"/>
      <c r="JBQ52" s="162"/>
      <c r="JBR52" s="162"/>
      <c r="JBS52" s="162"/>
      <c r="JBT52" s="162"/>
      <c r="JBU52" s="162"/>
      <c r="JBV52" s="162"/>
      <c r="JBW52" s="162"/>
      <c r="JBX52" s="162"/>
      <c r="JBY52" s="162"/>
      <c r="JBZ52" s="162"/>
      <c r="JCA52" s="162"/>
      <c r="JCB52" s="162"/>
      <c r="JCC52" s="162"/>
      <c r="JCD52" s="162"/>
      <c r="JCE52" s="162"/>
      <c r="JCF52" s="162"/>
      <c r="JCG52" s="162"/>
      <c r="JCH52" s="162"/>
      <c r="JCI52" s="162"/>
      <c r="JCJ52" s="162"/>
      <c r="JCK52" s="162"/>
      <c r="JCL52" s="162"/>
      <c r="JCM52" s="162"/>
      <c r="JCN52" s="162"/>
      <c r="JCO52" s="162"/>
      <c r="JCP52" s="162"/>
      <c r="JCQ52" s="162"/>
      <c r="JCR52" s="162"/>
      <c r="JCS52" s="162"/>
      <c r="JCT52" s="162"/>
      <c r="JCU52" s="162"/>
      <c r="JCV52" s="162"/>
      <c r="JCW52" s="162"/>
      <c r="JCX52" s="162"/>
      <c r="JCY52" s="162"/>
      <c r="JCZ52" s="162"/>
      <c r="JDA52" s="162"/>
      <c r="JDB52" s="162"/>
      <c r="JDC52" s="162"/>
      <c r="JDD52" s="162"/>
      <c r="JDE52" s="162"/>
      <c r="JDF52" s="162"/>
      <c r="JDG52" s="162"/>
      <c r="JDH52" s="162"/>
      <c r="JDI52" s="162"/>
      <c r="JDJ52" s="162"/>
      <c r="JDK52" s="162"/>
      <c r="JDL52" s="162"/>
      <c r="JDM52" s="162"/>
      <c r="JDN52" s="162"/>
      <c r="JDO52" s="162"/>
      <c r="JDP52" s="162"/>
      <c r="JDQ52" s="162"/>
      <c r="JDR52" s="162"/>
      <c r="JDS52" s="162"/>
      <c r="JDT52" s="162"/>
      <c r="JDU52" s="162"/>
      <c r="JDV52" s="162"/>
      <c r="JDW52" s="162"/>
      <c r="JDX52" s="162"/>
      <c r="JDY52" s="162"/>
      <c r="JDZ52" s="162"/>
      <c r="JEA52" s="162"/>
      <c r="JEB52" s="162"/>
      <c r="JEC52" s="162"/>
      <c r="JED52" s="162"/>
      <c r="JEE52" s="162"/>
      <c r="JEF52" s="162"/>
      <c r="JEG52" s="162"/>
      <c r="JEH52" s="162"/>
      <c r="JEI52" s="162"/>
      <c r="JEJ52" s="162"/>
      <c r="JEK52" s="162"/>
      <c r="JEL52" s="162"/>
      <c r="JEM52" s="162"/>
      <c r="JEN52" s="162"/>
      <c r="JEO52" s="162"/>
      <c r="JEP52" s="162"/>
      <c r="JEQ52" s="162"/>
      <c r="JER52" s="162"/>
      <c r="JES52" s="162"/>
      <c r="JET52" s="162"/>
      <c r="JEU52" s="162"/>
      <c r="JEV52" s="162"/>
      <c r="JEW52" s="162"/>
      <c r="JEX52" s="162"/>
      <c r="JEY52" s="162"/>
      <c r="JEZ52" s="162"/>
      <c r="JFA52" s="162"/>
      <c r="JFB52" s="162"/>
      <c r="JFC52" s="162"/>
      <c r="JFD52" s="162"/>
      <c r="JFE52" s="162"/>
      <c r="JFF52" s="162"/>
      <c r="JFG52" s="162"/>
      <c r="JFH52" s="162"/>
      <c r="JFI52" s="162"/>
      <c r="JFJ52" s="162"/>
      <c r="JFK52" s="162"/>
      <c r="JFL52" s="162"/>
      <c r="JFM52" s="162"/>
      <c r="JFN52" s="162"/>
      <c r="JFO52" s="162"/>
      <c r="JFP52" s="162"/>
      <c r="JFQ52" s="162"/>
      <c r="JFR52" s="162"/>
      <c r="JFS52" s="162"/>
      <c r="JFT52" s="162"/>
      <c r="JFU52" s="162"/>
      <c r="JFV52" s="162"/>
      <c r="JFW52" s="162"/>
      <c r="JFX52" s="162"/>
      <c r="JFY52" s="162"/>
      <c r="JFZ52" s="162"/>
      <c r="JGA52" s="162"/>
      <c r="JGB52" s="162"/>
      <c r="JGC52" s="162"/>
      <c r="JGD52" s="162"/>
      <c r="JGE52" s="162"/>
      <c r="JGF52" s="162"/>
      <c r="JGG52" s="162"/>
      <c r="JGH52" s="162"/>
      <c r="JGI52" s="162"/>
      <c r="JGJ52" s="162"/>
      <c r="JGK52" s="162"/>
      <c r="JGL52" s="162"/>
      <c r="JGM52" s="162"/>
      <c r="JGN52" s="162"/>
      <c r="JGO52" s="162"/>
      <c r="JGP52" s="162"/>
      <c r="JGQ52" s="162"/>
      <c r="JGR52" s="162"/>
      <c r="JGS52" s="162"/>
      <c r="JGT52" s="162"/>
      <c r="JGU52" s="162"/>
      <c r="JGV52" s="162"/>
      <c r="JGW52" s="162"/>
      <c r="JGX52" s="162"/>
      <c r="JGY52" s="162"/>
      <c r="JGZ52" s="162"/>
      <c r="JHA52" s="162"/>
      <c r="JHB52" s="162"/>
      <c r="JHC52" s="162"/>
      <c r="JHD52" s="162"/>
      <c r="JHE52" s="162"/>
      <c r="JHF52" s="162"/>
      <c r="JHG52" s="162"/>
      <c r="JHH52" s="162"/>
      <c r="JHI52" s="162"/>
      <c r="JHJ52" s="162"/>
      <c r="JHK52" s="162"/>
      <c r="JHL52" s="162"/>
      <c r="JHM52" s="162"/>
      <c r="JHN52" s="162"/>
      <c r="JHO52" s="162"/>
      <c r="JHP52" s="162"/>
      <c r="JHQ52" s="162"/>
      <c r="JHR52" s="162"/>
      <c r="JHS52" s="162"/>
      <c r="JHT52" s="162"/>
      <c r="JHU52" s="162"/>
      <c r="JHV52" s="162"/>
      <c r="JHW52" s="162"/>
      <c r="JHX52" s="162"/>
      <c r="JHY52" s="162"/>
      <c r="JHZ52" s="162"/>
      <c r="JIA52" s="162"/>
      <c r="JIB52" s="162"/>
      <c r="JIC52" s="162"/>
      <c r="JID52" s="162"/>
      <c r="JIE52" s="162"/>
      <c r="JIF52" s="162"/>
      <c r="JIG52" s="162"/>
      <c r="JIH52" s="162"/>
      <c r="JII52" s="162"/>
      <c r="JIJ52" s="162"/>
      <c r="JIK52" s="162"/>
      <c r="JIL52" s="162"/>
      <c r="JIM52" s="162"/>
      <c r="JIN52" s="162"/>
      <c r="JIO52" s="162"/>
      <c r="JIP52" s="162"/>
      <c r="JIQ52" s="162"/>
      <c r="JIR52" s="162"/>
      <c r="JIS52" s="162"/>
      <c r="JIT52" s="162"/>
      <c r="JIU52" s="162"/>
      <c r="JIV52" s="162"/>
      <c r="JIW52" s="162"/>
      <c r="JIX52" s="162"/>
      <c r="JIY52" s="162"/>
      <c r="JIZ52" s="162"/>
      <c r="JJA52" s="162"/>
      <c r="JJB52" s="162"/>
      <c r="JJC52" s="162"/>
      <c r="JJD52" s="162"/>
      <c r="JJE52" s="162"/>
      <c r="JJF52" s="162"/>
      <c r="JJG52" s="162"/>
      <c r="JJH52" s="162"/>
      <c r="JJI52" s="162"/>
      <c r="JJJ52" s="162"/>
      <c r="JJK52" s="162"/>
      <c r="JJL52" s="162"/>
      <c r="JJM52" s="162"/>
      <c r="JJN52" s="162"/>
      <c r="JJO52" s="162"/>
      <c r="JJP52" s="162"/>
      <c r="JJQ52" s="162"/>
      <c r="JJR52" s="162"/>
      <c r="JJS52" s="162"/>
      <c r="JJT52" s="162"/>
      <c r="JJU52" s="162"/>
      <c r="JJV52" s="162"/>
      <c r="JJW52" s="162"/>
      <c r="JJX52" s="162"/>
      <c r="JJY52" s="162"/>
      <c r="JJZ52" s="162"/>
      <c r="JKA52" s="162"/>
      <c r="JKB52" s="162"/>
      <c r="JKC52" s="162"/>
      <c r="JKD52" s="162"/>
      <c r="JKE52" s="162"/>
      <c r="JKF52" s="162"/>
      <c r="JKG52" s="162"/>
      <c r="JKH52" s="162"/>
      <c r="JKI52" s="162"/>
      <c r="JKJ52" s="162"/>
      <c r="JKK52" s="162"/>
      <c r="JKL52" s="162"/>
      <c r="JKM52" s="162"/>
      <c r="JKN52" s="162"/>
      <c r="JKO52" s="162"/>
      <c r="JKP52" s="162"/>
      <c r="JKQ52" s="162"/>
      <c r="JKR52" s="162"/>
      <c r="JKS52" s="162"/>
      <c r="JKT52" s="162"/>
      <c r="JKU52" s="162"/>
      <c r="JKV52" s="162"/>
      <c r="JKW52" s="162"/>
      <c r="JKX52" s="162"/>
      <c r="JKY52" s="162"/>
      <c r="JKZ52" s="162"/>
      <c r="JLA52" s="162"/>
      <c r="JLB52" s="162"/>
      <c r="JLC52" s="162"/>
      <c r="JLD52" s="162"/>
      <c r="JLE52" s="162"/>
      <c r="JLF52" s="162"/>
      <c r="JLG52" s="162"/>
      <c r="JLH52" s="162"/>
      <c r="JLI52" s="162"/>
      <c r="JLJ52" s="162"/>
      <c r="JLK52" s="162"/>
      <c r="JLL52" s="162"/>
      <c r="JLM52" s="162"/>
      <c r="JLN52" s="162"/>
      <c r="JLO52" s="162"/>
      <c r="JLP52" s="162"/>
      <c r="JLQ52" s="162"/>
      <c r="JLR52" s="162"/>
      <c r="JLS52" s="162"/>
      <c r="JLT52" s="162"/>
      <c r="JLU52" s="162"/>
      <c r="JLV52" s="162"/>
      <c r="JLW52" s="162"/>
      <c r="JLX52" s="162"/>
      <c r="JLY52" s="162"/>
      <c r="JLZ52" s="162"/>
      <c r="JMA52" s="162"/>
      <c r="JMB52" s="162"/>
      <c r="JMC52" s="162"/>
      <c r="JMD52" s="162"/>
      <c r="JME52" s="162"/>
      <c r="JMF52" s="162"/>
      <c r="JMG52" s="162"/>
      <c r="JMH52" s="162"/>
      <c r="JMI52" s="162"/>
      <c r="JMJ52" s="162"/>
      <c r="JMK52" s="162"/>
      <c r="JML52" s="162"/>
      <c r="JMM52" s="162"/>
      <c r="JMN52" s="162"/>
      <c r="JMO52" s="162"/>
      <c r="JMP52" s="162"/>
      <c r="JMQ52" s="162"/>
      <c r="JMR52" s="162"/>
      <c r="JMS52" s="162"/>
      <c r="JMT52" s="162"/>
      <c r="JMU52" s="162"/>
      <c r="JMV52" s="162"/>
      <c r="JMW52" s="162"/>
      <c r="JMX52" s="162"/>
      <c r="JMY52" s="162"/>
      <c r="JMZ52" s="162"/>
      <c r="JNA52" s="162"/>
      <c r="JNB52" s="162"/>
      <c r="JNC52" s="162"/>
      <c r="JND52" s="162"/>
      <c r="JNE52" s="162"/>
      <c r="JNF52" s="162"/>
      <c r="JNG52" s="162"/>
      <c r="JNH52" s="162"/>
      <c r="JNI52" s="162"/>
      <c r="JNJ52" s="162"/>
      <c r="JNK52" s="162"/>
      <c r="JNL52" s="162"/>
      <c r="JNM52" s="162"/>
      <c r="JNN52" s="162"/>
      <c r="JNO52" s="162"/>
      <c r="JNP52" s="162"/>
      <c r="JNQ52" s="162"/>
      <c r="JNR52" s="162"/>
      <c r="JNS52" s="162"/>
      <c r="JNT52" s="162"/>
      <c r="JNU52" s="162"/>
      <c r="JNV52" s="162"/>
      <c r="JNW52" s="162"/>
      <c r="JNX52" s="162"/>
      <c r="JNY52" s="162"/>
      <c r="JNZ52" s="162"/>
      <c r="JOA52" s="162"/>
      <c r="JOB52" s="162"/>
      <c r="JOC52" s="162"/>
      <c r="JOD52" s="162"/>
      <c r="JOE52" s="162"/>
      <c r="JOF52" s="162"/>
      <c r="JOG52" s="162"/>
      <c r="JOH52" s="162"/>
      <c r="JOI52" s="162"/>
      <c r="JOJ52" s="162"/>
      <c r="JOK52" s="162"/>
      <c r="JOL52" s="162"/>
      <c r="JOM52" s="162"/>
      <c r="JON52" s="162"/>
      <c r="JOO52" s="162"/>
      <c r="JOP52" s="162"/>
      <c r="JOQ52" s="162"/>
      <c r="JOR52" s="162"/>
      <c r="JOS52" s="162"/>
      <c r="JOT52" s="162"/>
      <c r="JOU52" s="162"/>
      <c r="JOV52" s="162"/>
      <c r="JOW52" s="162"/>
      <c r="JOX52" s="162"/>
      <c r="JOY52" s="162"/>
      <c r="JOZ52" s="162"/>
      <c r="JPA52" s="162"/>
      <c r="JPB52" s="162"/>
      <c r="JPC52" s="162"/>
      <c r="JPD52" s="162"/>
      <c r="JPE52" s="162"/>
      <c r="JPF52" s="162"/>
      <c r="JPG52" s="162"/>
      <c r="JPH52" s="162"/>
      <c r="JPI52" s="162"/>
      <c r="JPJ52" s="162"/>
      <c r="JPK52" s="162"/>
      <c r="JPL52" s="162"/>
      <c r="JPM52" s="162"/>
      <c r="JPN52" s="162"/>
      <c r="JPO52" s="162"/>
      <c r="JPP52" s="162"/>
      <c r="JPQ52" s="162"/>
      <c r="JPR52" s="162"/>
      <c r="JPS52" s="162"/>
      <c r="JPT52" s="162"/>
      <c r="JPU52" s="162"/>
      <c r="JPV52" s="162"/>
      <c r="JPW52" s="162"/>
      <c r="JPX52" s="162"/>
      <c r="JPY52" s="162"/>
      <c r="JPZ52" s="162"/>
      <c r="JQA52" s="162"/>
      <c r="JQB52" s="162"/>
      <c r="JQC52" s="162"/>
      <c r="JQD52" s="162"/>
      <c r="JQE52" s="162"/>
      <c r="JQF52" s="162"/>
      <c r="JQG52" s="162"/>
      <c r="JQH52" s="162"/>
      <c r="JQI52" s="162"/>
      <c r="JQJ52" s="162"/>
      <c r="JQK52" s="162"/>
      <c r="JQL52" s="162"/>
      <c r="JQM52" s="162"/>
      <c r="JQN52" s="162"/>
      <c r="JQO52" s="162"/>
      <c r="JQP52" s="162"/>
      <c r="JQQ52" s="162"/>
      <c r="JQR52" s="162"/>
      <c r="JQS52" s="162"/>
      <c r="JQT52" s="162"/>
      <c r="JQU52" s="162"/>
      <c r="JQV52" s="162"/>
      <c r="JQW52" s="162"/>
      <c r="JQX52" s="162"/>
      <c r="JQY52" s="162"/>
      <c r="JQZ52" s="162"/>
      <c r="JRA52" s="162"/>
      <c r="JRB52" s="162"/>
      <c r="JRC52" s="162"/>
      <c r="JRD52" s="162"/>
      <c r="JRE52" s="162"/>
      <c r="JRF52" s="162"/>
      <c r="JRG52" s="162"/>
      <c r="JRH52" s="162"/>
      <c r="JRI52" s="162"/>
      <c r="JRJ52" s="162"/>
      <c r="JRK52" s="162"/>
      <c r="JRL52" s="162"/>
      <c r="JRM52" s="162"/>
      <c r="JRN52" s="162"/>
      <c r="JRO52" s="162"/>
      <c r="JRP52" s="162"/>
      <c r="JRQ52" s="162"/>
      <c r="JRR52" s="162"/>
      <c r="JRS52" s="162"/>
      <c r="JRT52" s="162"/>
      <c r="JRU52" s="162"/>
      <c r="JRV52" s="162"/>
      <c r="JRW52" s="162"/>
      <c r="JRX52" s="162"/>
      <c r="JRY52" s="162"/>
      <c r="JRZ52" s="162"/>
      <c r="JSA52" s="162"/>
      <c r="JSB52" s="162"/>
      <c r="JSC52" s="162"/>
      <c r="JSD52" s="162"/>
      <c r="JSE52" s="162"/>
      <c r="JSF52" s="162"/>
      <c r="JSG52" s="162"/>
      <c r="JSH52" s="162"/>
      <c r="JSI52" s="162"/>
      <c r="JSJ52" s="162"/>
      <c r="JSK52" s="162"/>
      <c r="JSL52" s="162"/>
      <c r="JSM52" s="162"/>
      <c r="JSN52" s="162"/>
      <c r="JSO52" s="162"/>
      <c r="JSP52" s="162"/>
      <c r="JSQ52" s="162"/>
      <c r="JSR52" s="162"/>
      <c r="JSS52" s="162"/>
      <c r="JST52" s="162"/>
      <c r="JSU52" s="162"/>
      <c r="JSV52" s="162"/>
      <c r="JSW52" s="162"/>
      <c r="JSX52" s="162"/>
      <c r="JSY52" s="162"/>
      <c r="JSZ52" s="162"/>
      <c r="JTA52" s="162"/>
      <c r="JTB52" s="162"/>
      <c r="JTC52" s="162"/>
      <c r="JTD52" s="162"/>
      <c r="JTE52" s="162"/>
      <c r="JTF52" s="162"/>
      <c r="JTG52" s="162"/>
      <c r="JTH52" s="162"/>
      <c r="JTI52" s="162"/>
      <c r="JTJ52" s="162"/>
      <c r="JTK52" s="162"/>
      <c r="JTL52" s="162"/>
      <c r="JTM52" s="162"/>
      <c r="JTN52" s="162"/>
      <c r="JTO52" s="162"/>
      <c r="JTP52" s="162"/>
      <c r="JTQ52" s="162"/>
      <c r="JTR52" s="162"/>
      <c r="JTS52" s="162"/>
      <c r="JTT52" s="162"/>
      <c r="JTU52" s="162"/>
      <c r="JTV52" s="162"/>
      <c r="JTW52" s="162"/>
      <c r="JTX52" s="162"/>
      <c r="JTY52" s="162"/>
      <c r="JTZ52" s="162"/>
      <c r="JUA52" s="162"/>
      <c r="JUB52" s="162"/>
      <c r="JUC52" s="162"/>
      <c r="JUD52" s="162"/>
      <c r="JUE52" s="162"/>
      <c r="JUF52" s="162"/>
      <c r="JUG52" s="162"/>
      <c r="JUH52" s="162"/>
      <c r="JUI52" s="162"/>
      <c r="JUJ52" s="162"/>
      <c r="JUK52" s="162"/>
      <c r="JUL52" s="162"/>
      <c r="JUM52" s="162"/>
      <c r="JUN52" s="162"/>
      <c r="JUO52" s="162"/>
      <c r="JUP52" s="162"/>
      <c r="JUQ52" s="162"/>
      <c r="JUR52" s="162"/>
      <c r="JUS52" s="162"/>
      <c r="JUT52" s="162"/>
      <c r="JUU52" s="162"/>
      <c r="JUV52" s="162"/>
      <c r="JUW52" s="162"/>
      <c r="JUX52" s="162"/>
      <c r="JUY52" s="162"/>
      <c r="JUZ52" s="162"/>
      <c r="JVA52" s="162"/>
      <c r="JVB52" s="162"/>
      <c r="JVC52" s="162"/>
      <c r="JVD52" s="162"/>
      <c r="JVE52" s="162"/>
      <c r="JVF52" s="162"/>
      <c r="JVG52" s="162"/>
      <c r="JVH52" s="162"/>
      <c r="JVI52" s="162"/>
      <c r="JVJ52" s="162"/>
      <c r="JVK52" s="162"/>
      <c r="JVL52" s="162"/>
      <c r="JVM52" s="162"/>
      <c r="JVN52" s="162"/>
      <c r="JVO52" s="162"/>
      <c r="JVP52" s="162"/>
      <c r="JVQ52" s="162"/>
      <c r="JVR52" s="162"/>
      <c r="JVS52" s="162"/>
      <c r="JVT52" s="162"/>
      <c r="JVU52" s="162"/>
      <c r="JVV52" s="162"/>
      <c r="JVW52" s="162"/>
      <c r="JVX52" s="162"/>
      <c r="JVY52" s="162"/>
      <c r="JVZ52" s="162"/>
      <c r="JWA52" s="162"/>
      <c r="JWB52" s="162"/>
      <c r="JWC52" s="162"/>
      <c r="JWD52" s="162"/>
      <c r="JWE52" s="162"/>
      <c r="JWF52" s="162"/>
      <c r="JWG52" s="162"/>
      <c r="JWH52" s="162"/>
      <c r="JWI52" s="162"/>
      <c r="JWJ52" s="162"/>
      <c r="JWK52" s="162"/>
      <c r="JWL52" s="162"/>
      <c r="JWM52" s="162"/>
      <c r="JWN52" s="162"/>
      <c r="JWO52" s="162"/>
      <c r="JWP52" s="162"/>
      <c r="JWQ52" s="162"/>
      <c r="JWR52" s="162"/>
      <c r="JWS52" s="162"/>
      <c r="JWT52" s="162"/>
      <c r="JWU52" s="162"/>
      <c r="JWV52" s="162"/>
      <c r="JWW52" s="162"/>
      <c r="JWX52" s="162"/>
      <c r="JWY52" s="162"/>
      <c r="JWZ52" s="162"/>
      <c r="JXA52" s="162"/>
      <c r="JXB52" s="162"/>
      <c r="JXC52" s="162"/>
      <c r="JXD52" s="162"/>
      <c r="JXE52" s="162"/>
      <c r="JXF52" s="162"/>
      <c r="JXG52" s="162"/>
      <c r="JXH52" s="162"/>
      <c r="JXI52" s="162"/>
      <c r="JXJ52" s="162"/>
      <c r="JXK52" s="162"/>
      <c r="JXL52" s="162"/>
      <c r="JXM52" s="162"/>
      <c r="JXN52" s="162"/>
      <c r="JXO52" s="162"/>
      <c r="JXP52" s="162"/>
      <c r="JXQ52" s="162"/>
      <c r="JXR52" s="162"/>
      <c r="JXS52" s="162"/>
      <c r="JXT52" s="162"/>
      <c r="JXU52" s="162"/>
      <c r="JXV52" s="162"/>
      <c r="JXW52" s="162"/>
      <c r="JXX52" s="162"/>
      <c r="JXY52" s="162"/>
      <c r="JXZ52" s="162"/>
      <c r="JYA52" s="162"/>
      <c r="JYB52" s="162"/>
      <c r="JYC52" s="162"/>
      <c r="JYD52" s="162"/>
      <c r="JYE52" s="162"/>
      <c r="JYF52" s="162"/>
      <c r="JYG52" s="162"/>
      <c r="JYH52" s="162"/>
      <c r="JYI52" s="162"/>
      <c r="JYJ52" s="162"/>
      <c r="JYK52" s="162"/>
      <c r="JYL52" s="162"/>
      <c r="JYM52" s="162"/>
      <c r="JYN52" s="162"/>
      <c r="JYO52" s="162"/>
      <c r="JYP52" s="162"/>
      <c r="JYQ52" s="162"/>
      <c r="JYR52" s="162"/>
      <c r="JYS52" s="162"/>
      <c r="JYT52" s="162"/>
      <c r="JYU52" s="162"/>
      <c r="JYV52" s="162"/>
      <c r="JYW52" s="162"/>
      <c r="JYX52" s="162"/>
      <c r="JYY52" s="162"/>
      <c r="JYZ52" s="162"/>
      <c r="JZA52" s="162"/>
      <c r="JZB52" s="162"/>
      <c r="JZC52" s="162"/>
      <c r="JZD52" s="162"/>
      <c r="JZE52" s="162"/>
      <c r="JZF52" s="162"/>
      <c r="JZG52" s="162"/>
      <c r="JZH52" s="162"/>
      <c r="JZI52" s="162"/>
      <c r="JZJ52" s="162"/>
      <c r="JZK52" s="162"/>
      <c r="JZL52" s="162"/>
      <c r="JZM52" s="162"/>
      <c r="JZN52" s="162"/>
      <c r="JZO52" s="162"/>
      <c r="JZP52" s="162"/>
      <c r="JZQ52" s="162"/>
      <c r="JZR52" s="162"/>
      <c r="JZS52" s="162"/>
      <c r="JZT52" s="162"/>
      <c r="JZU52" s="162"/>
      <c r="JZV52" s="162"/>
      <c r="JZW52" s="162"/>
      <c r="JZX52" s="162"/>
      <c r="JZY52" s="162"/>
      <c r="JZZ52" s="162"/>
      <c r="KAA52" s="162"/>
      <c r="KAB52" s="162"/>
      <c r="KAC52" s="162"/>
      <c r="KAD52" s="162"/>
      <c r="KAE52" s="162"/>
      <c r="KAF52" s="162"/>
      <c r="KAG52" s="162"/>
      <c r="KAH52" s="162"/>
      <c r="KAI52" s="162"/>
      <c r="KAJ52" s="162"/>
      <c r="KAK52" s="162"/>
      <c r="KAL52" s="162"/>
      <c r="KAM52" s="162"/>
      <c r="KAN52" s="162"/>
      <c r="KAO52" s="162"/>
      <c r="KAP52" s="162"/>
      <c r="KAQ52" s="162"/>
      <c r="KAR52" s="162"/>
      <c r="KAS52" s="162"/>
      <c r="KAT52" s="162"/>
      <c r="KAU52" s="162"/>
      <c r="KAV52" s="162"/>
      <c r="KAW52" s="162"/>
      <c r="KAX52" s="162"/>
      <c r="KAY52" s="162"/>
      <c r="KAZ52" s="162"/>
      <c r="KBA52" s="162"/>
      <c r="KBB52" s="162"/>
      <c r="KBC52" s="162"/>
      <c r="KBD52" s="162"/>
      <c r="KBE52" s="162"/>
      <c r="KBF52" s="162"/>
      <c r="KBG52" s="162"/>
      <c r="KBH52" s="162"/>
      <c r="KBI52" s="162"/>
      <c r="KBJ52" s="162"/>
      <c r="KBK52" s="162"/>
      <c r="KBL52" s="162"/>
      <c r="KBM52" s="162"/>
      <c r="KBN52" s="162"/>
      <c r="KBO52" s="162"/>
      <c r="KBP52" s="162"/>
      <c r="KBQ52" s="162"/>
      <c r="KBR52" s="162"/>
      <c r="KBS52" s="162"/>
      <c r="KBT52" s="162"/>
      <c r="KBU52" s="162"/>
      <c r="KBV52" s="162"/>
      <c r="KBW52" s="162"/>
      <c r="KBX52" s="162"/>
      <c r="KBY52" s="162"/>
      <c r="KBZ52" s="162"/>
      <c r="KCA52" s="162"/>
      <c r="KCB52" s="162"/>
      <c r="KCC52" s="162"/>
      <c r="KCD52" s="162"/>
      <c r="KCE52" s="162"/>
      <c r="KCF52" s="162"/>
      <c r="KCG52" s="162"/>
      <c r="KCH52" s="162"/>
      <c r="KCI52" s="162"/>
      <c r="KCJ52" s="162"/>
      <c r="KCK52" s="162"/>
      <c r="KCL52" s="162"/>
      <c r="KCM52" s="162"/>
      <c r="KCN52" s="162"/>
      <c r="KCO52" s="162"/>
      <c r="KCP52" s="162"/>
      <c r="KCQ52" s="162"/>
      <c r="KCR52" s="162"/>
      <c r="KCS52" s="162"/>
      <c r="KCT52" s="162"/>
      <c r="KCU52" s="162"/>
      <c r="KCV52" s="162"/>
      <c r="KCW52" s="162"/>
      <c r="KCX52" s="162"/>
      <c r="KCY52" s="162"/>
      <c r="KCZ52" s="162"/>
      <c r="KDA52" s="162"/>
      <c r="KDB52" s="162"/>
      <c r="KDC52" s="162"/>
      <c r="KDD52" s="162"/>
      <c r="KDE52" s="162"/>
      <c r="KDF52" s="162"/>
      <c r="KDG52" s="162"/>
      <c r="KDH52" s="162"/>
      <c r="KDI52" s="162"/>
      <c r="KDJ52" s="162"/>
      <c r="KDK52" s="162"/>
      <c r="KDL52" s="162"/>
      <c r="KDM52" s="162"/>
      <c r="KDN52" s="162"/>
      <c r="KDO52" s="162"/>
      <c r="KDP52" s="162"/>
      <c r="KDQ52" s="162"/>
      <c r="KDR52" s="162"/>
      <c r="KDS52" s="162"/>
      <c r="KDT52" s="162"/>
      <c r="KDU52" s="162"/>
      <c r="KDV52" s="162"/>
      <c r="KDW52" s="162"/>
      <c r="KDX52" s="162"/>
      <c r="KDY52" s="162"/>
      <c r="KDZ52" s="162"/>
      <c r="KEA52" s="162"/>
      <c r="KEB52" s="162"/>
      <c r="KEC52" s="162"/>
      <c r="KED52" s="162"/>
      <c r="KEE52" s="162"/>
      <c r="KEF52" s="162"/>
      <c r="KEG52" s="162"/>
      <c r="KEH52" s="162"/>
      <c r="KEI52" s="162"/>
      <c r="KEJ52" s="162"/>
      <c r="KEK52" s="162"/>
      <c r="KEL52" s="162"/>
      <c r="KEM52" s="162"/>
      <c r="KEN52" s="162"/>
      <c r="KEO52" s="162"/>
      <c r="KEP52" s="162"/>
      <c r="KEQ52" s="162"/>
      <c r="KER52" s="162"/>
      <c r="KES52" s="162"/>
      <c r="KET52" s="162"/>
      <c r="KEU52" s="162"/>
      <c r="KEV52" s="162"/>
      <c r="KEW52" s="162"/>
      <c r="KEX52" s="162"/>
      <c r="KEY52" s="162"/>
      <c r="KEZ52" s="162"/>
      <c r="KFA52" s="162"/>
      <c r="KFB52" s="162"/>
      <c r="KFC52" s="162"/>
      <c r="KFD52" s="162"/>
      <c r="KFE52" s="162"/>
      <c r="KFF52" s="162"/>
      <c r="KFG52" s="162"/>
      <c r="KFH52" s="162"/>
      <c r="KFI52" s="162"/>
      <c r="KFJ52" s="162"/>
      <c r="KFK52" s="162"/>
      <c r="KFL52" s="162"/>
      <c r="KFM52" s="162"/>
      <c r="KFN52" s="162"/>
      <c r="KFO52" s="162"/>
      <c r="KFP52" s="162"/>
      <c r="KFQ52" s="162"/>
      <c r="KFR52" s="162"/>
      <c r="KFS52" s="162"/>
      <c r="KFT52" s="162"/>
      <c r="KFU52" s="162"/>
      <c r="KFV52" s="162"/>
      <c r="KFW52" s="162"/>
      <c r="KFX52" s="162"/>
      <c r="KFY52" s="162"/>
      <c r="KFZ52" s="162"/>
      <c r="KGA52" s="162"/>
      <c r="KGB52" s="162"/>
      <c r="KGC52" s="162"/>
      <c r="KGD52" s="162"/>
      <c r="KGE52" s="162"/>
      <c r="KGF52" s="162"/>
      <c r="KGG52" s="162"/>
      <c r="KGH52" s="162"/>
      <c r="KGI52" s="162"/>
      <c r="KGJ52" s="162"/>
      <c r="KGK52" s="162"/>
      <c r="KGL52" s="162"/>
      <c r="KGM52" s="162"/>
      <c r="KGN52" s="162"/>
      <c r="KGO52" s="162"/>
      <c r="KGP52" s="162"/>
      <c r="KGQ52" s="162"/>
      <c r="KGR52" s="162"/>
      <c r="KGS52" s="162"/>
      <c r="KGT52" s="162"/>
      <c r="KGU52" s="162"/>
      <c r="KGV52" s="162"/>
      <c r="KGW52" s="162"/>
      <c r="KGX52" s="162"/>
      <c r="KGY52" s="162"/>
      <c r="KGZ52" s="162"/>
      <c r="KHA52" s="162"/>
      <c r="KHB52" s="162"/>
      <c r="KHC52" s="162"/>
      <c r="KHD52" s="162"/>
      <c r="KHE52" s="162"/>
      <c r="KHF52" s="162"/>
      <c r="KHG52" s="162"/>
      <c r="KHH52" s="162"/>
      <c r="KHI52" s="162"/>
      <c r="KHJ52" s="162"/>
      <c r="KHK52" s="162"/>
      <c r="KHL52" s="162"/>
      <c r="KHM52" s="162"/>
      <c r="KHN52" s="162"/>
      <c r="KHO52" s="162"/>
      <c r="KHP52" s="162"/>
      <c r="KHQ52" s="162"/>
      <c r="KHR52" s="162"/>
      <c r="KHS52" s="162"/>
      <c r="KHT52" s="162"/>
      <c r="KHU52" s="162"/>
      <c r="KHV52" s="162"/>
      <c r="KHW52" s="162"/>
      <c r="KHX52" s="162"/>
      <c r="KHY52" s="162"/>
      <c r="KHZ52" s="162"/>
      <c r="KIA52" s="162"/>
      <c r="KIB52" s="162"/>
      <c r="KIC52" s="162"/>
      <c r="KID52" s="162"/>
      <c r="KIE52" s="162"/>
      <c r="KIF52" s="162"/>
      <c r="KIG52" s="162"/>
      <c r="KIH52" s="162"/>
      <c r="KII52" s="162"/>
      <c r="KIJ52" s="162"/>
      <c r="KIK52" s="162"/>
      <c r="KIL52" s="162"/>
      <c r="KIM52" s="162"/>
      <c r="KIN52" s="162"/>
      <c r="KIO52" s="162"/>
      <c r="KIP52" s="162"/>
      <c r="KIQ52" s="162"/>
      <c r="KIR52" s="162"/>
      <c r="KIS52" s="162"/>
      <c r="KIT52" s="162"/>
      <c r="KIU52" s="162"/>
      <c r="KIV52" s="162"/>
      <c r="KIW52" s="162"/>
      <c r="KIX52" s="162"/>
      <c r="KIY52" s="162"/>
      <c r="KIZ52" s="162"/>
      <c r="KJA52" s="162"/>
      <c r="KJB52" s="162"/>
      <c r="KJC52" s="162"/>
      <c r="KJD52" s="162"/>
      <c r="KJE52" s="162"/>
      <c r="KJF52" s="162"/>
      <c r="KJG52" s="162"/>
      <c r="KJH52" s="162"/>
      <c r="KJI52" s="162"/>
      <c r="KJJ52" s="162"/>
      <c r="KJK52" s="162"/>
      <c r="KJL52" s="162"/>
      <c r="KJM52" s="162"/>
      <c r="KJN52" s="162"/>
      <c r="KJO52" s="162"/>
      <c r="KJP52" s="162"/>
      <c r="KJQ52" s="162"/>
      <c r="KJR52" s="162"/>
      <c r="KJS52" s="162"/>
      <c r="KJT52" s="162"/>
      <c r="KJU52" s="162"/>
      <c r="KJV52" s="162"/>
      <c r="KJW52" s="162"/>
      <c r="KJX52" s="162"/>
      <c r="KJY52" s="162"/>
      <c r="KJZ52" s="162"/>
      <c r="KKA52" s="162"/>
      <c r="KKB52" s="162"/>
      <c r="KKC52" s="162"/>
      <c r="KKD52" s="162"/>
      <c r="KKE52" s="162"/>
      <c r="KKF52" s="162"/>
      <c r="KKG52" s="162"/>
      <c r="KKH52" s="162"/>
      <c r="KKI52" s="162"/>
      <c r="KKJ52" s="162"/>
      <c r="KKK52" s="162"/>
      <c r="KKL52" s="162"/>
      <c r="KKM52" s="162"/>
      <c r="KKN52" s="162"/>
      <c r="KKO52" s="162"/>
      <c r="KKP52" s="162"/>
      <c r="KKQ52" s="162"/>
      <c r="KKR52" s="162"/>
      <c r="KKS52" s="162"/>
      <c r="KKT52" s="162"/>
      <c r="KKU52" s="162"/>
      <c r="KKV52" s="162"/>
      <c r="KKW52" s="162"/>
      <c r="KKX52" s="162"/>
      <c r="KKY52" s="162"/>
      <c r="KKZ52" s="162"/>
      <c r="KLA52" s="162"/>
      <c r="KLB52" s="162"/>
      <c r="KLC52" s="162"/>
      <c r="KLD52" s="162"/>
      <c r="KLE52" s="162"/>
      <c r="KLF52" s="162"/>
      <c r="KLG52" s="162"/>
      <c r="KLH52" s="162"/>
      <c r="KLI52" s="162"/>
      <c r="KLJ52" s="162"/>
      <c r="KLK52" s="162"/>
      <c r="KLL52" s="162"/>
      <c r="KLM52" s="162"/>
      <c r="KLN52" s="162"/>
      <c r="KLO52" s="162"/>
      <c r="KLP52" s="162"/>
      <c r="KLQ52" s="162"/>
      <c r="KLR52" s="162"/>
      <c r="KLS52" s="162"/>
      <c r="KLT52" s="162"/>
      <c r="KLU52" s="162"/>
      <c r="KLV52" s="162"/>
      <c r="KLW52" s="162"/>
      <c r="KLX52" s="162"/>
      <c r="KLY52" s="162"/>
      <c r="KLZ52" s="162"/>
      <c r="KMA52" s="162"/>
      <c r="KMB52" s="162"/>
      <c r="KMC52" s="162"/>
      <c r="KMD52" s="162"/>
      <c r="KME52" s="162"/>
      <c r="KMF52" s="162"/>
      <c r="KMG52" s="162"/>
      <c r="KMH52" s="162"/>
      <c r="KMI52" s="162"/>
      <c r="KMJ52" s="162"/>
      <c r="KMK52" s="162"/>
      <c r="KML52" s="162"/>
      <c r="KMM52" s="162"/>
      <c r="KMN52" s="162"/>
      <c r="KMO52" s="162"/>
      <c r="KMP52" s="162"/>
      <c r="KMQ52" s="162"/>
      <c r="KMR52" s="162"/>
      <c r="KMS52" s="162"/>
      <c r="KMT52" s="162"/>
      <c r="KMU52" s="162"/>
      <c r="KMV52" s="162"/>
      <c r="KMW52" s="162"/>
      <c r="KMX52" s="162"/>
      <c r="KMY52" s="162"/>
      <c r="KMZ52" s="162"/>
      <c r="KNA52" s="162"/>
      <c r="KNB52" s="162"/>
      <c r="KNC52" s="162"/>
      <c r="KND52" s="162"/>
      <c r="KNE52" s="162"/>
      <c r="KNF52" s="162"/>
      <c r="KNG52" s="162"/>
      <c r="KNH52" s="162"/>
      <c r="KNI52" s="162"/>
      <c r="KNJ52" s="162"/>
      <c r="KNK52" s="162"/>
      <c r="KNL52" s="162"/>
      <c r="KNM52" s="162"/>
      <c r="KNN52" s="162"/>
      <c r="KNO52" s="162"/>
      <c r="KNP52" s="162"/>
      <c r="KNQ52" s="162"/>
      <c r="KNR52" s="162"/>
      <c r="KNS52" s="162"/>
      <c r="KNT52" s="162"/>
      <c r="KNU52" s="162"/>
      <c r="KNV52" s="162"/>
      <c r="KNW52" s="162"/>
      <c r="KNX52" s="162"/>
      <c r="KNY52" s="162"/>
      <c r="KNZ52" s="162"/>
      <c r="KOA52" s="162"/>
      <c r="KOB52" s="162"/>
      <c r="KOC52" s="162"/>
      <c r="KOD52" s="162"/>
      <c r="KOE52" s="162"/>
      <c r="KOF52" s="162"/>
      <c r="KOG52" s="162"/>
      <c r="KOH52" s="162"/>
      <c r="KOI52" s="162"/>
      <c r="KOJ52" s="162"/>
      <c r="KOK52" s="162"/>
      <c r="KOL52" s="162"/>
      <c r="KOM52" s="162"/>
      <c r="KON52" s="162"/>
      <c r="KOO52" s="162"/>
      <c r="KOP52" s="162"/>
      <c r="KOQ52" s="162"/>
      <c r="KOR52" s="162"/>
      <c r="KOS52" s="162"/>
      <c r="KOT52" s="162"/>
      <c r="KOU52" s="162"/>
      <c r="KOV52" s="162"/>
      <c r="KOW52" s="162"/>
      <c r="KOX52" s="162"/>
      <c r="KOY52" s="162"/>
      <c r="KOZ52" s="162"/>
      <c r="KPA52" s="162"/>
      <c r="KPB52" s="162"/>
      <c r="KPC52" s="162"/>
      <c r="KPD52" s="162"/>
      <c r="KPE52" s="162"/>
      <c r="KPF52" s="162"/>
      <c r="KPG52" s="162"/>
      <c r="KPH52" s="162"/>
      <c r="KPI52" s="162"/>
      <c r="KPJ52" s="162"/>
      <c r="KPK52" s="162"/>
      <c r="KPL52" s="162"/>
      <c r="KPM52" s="162"/>
      <c r="KPN52" s="162"/>
      <c r="KPO52" s="162"/>
      <c r="KPP52" s="162"/>
      <c r="KPQ52" s="162"/>
      <c r="KPR52" s="162"/>
      <c r="KPS52" s="162"/>
      <c r="KPT52" s="162"/>
      <c r="KPU52" s="162"/>
      <c r="KPV52" s="162"/>
      <c r="KPW52" s="162"/>
      <c r="KPX52" s="162"/>
      <c r="KPY52" s="162"/>
      <c r="KPZ52" s="162"/>
      <c r="KQA52" s="162"/>
      <c r="KQB52" s="162"/>
      <c r="KQC52" s="162"/>
      <c r="KQD52" s="162"/>
      <c r="KQE52" s="162"/>
      <c r="KQF52" s="162"/>
      <c r="KQG52" s="162"/>
      <c r="KQH52" s="162"/>
      <c r="KQI52" s="162"/>
      <c r="KQJ52" s="162"/>
      <c r="KQK52" s="162"/>
      <c r="KQL52" s="162"/>
      <c r="KQM52" s="162"/>
      <c r="KQN52" s="162"/>
      <c r="KQO52" s="162"/>
      <c r="KQP52" s="162"/>
      <c r="KQQ52" s="162"/>
      <c r="KQR52" s="162"/>
      <c r="KQS52" s="162"/>
      <c r="KQT52" s="162"/>
      <c r="KQU52" s="162"/>
      <c r="KQV52" s="162"/>
      <c r="KQW52" s="162"/>
      <c r="KQX52" s="162"/>
      <c r="KQY52" s="162"/>
      <c r="KQZ52" s="162"/>
      <c r="KRA52" s="162"/>
      <c r="KRB52" s="162"/>
      <c r="KRC52" s="162"/>
      <c r="KRD52" s="162"/>
      <c r="KRE52" s="162"/>
      <c r="KRF52" s="162"/>
      <c r="KRG52" s="162"/>
      <c r="KRH52" s="162"/>
      <c r="KRI52" s="162"/>
      <c r="KRJ52" s="162"/>
      <c r="KRK52" s="162"/>
      <c r="KRL52" s="162"/>
      <c r="KRM52" s="162"/>
      <c r="KRN52" s="162"/>
      <c r="KRO52" s="162"/>
      <c r="KRP52" s="162"/>
      <c r="KRQ52" s="162"/>
      <c r="KRR52" s="162"/>
      <c r="KRS52" s="162"/>
      <c r="KRT52" s="162"/>
      <c r="KRU52" s="162"/>
      <c r="KRV52" s="162"/>
      <c r="KRW52" s="162"/>
      <c r="KRX52" s="162"/>
      <c r="KRY52" s="162"/>
      <c r="KRZ52" s="162"/>
      <c r="KSA52" s="162"/>
      <c r="KSB52" s="162"/>
      <c r="KSC52" s="162"/>
      <c r="KSD52" s="162"/>
      <c r="KSE52" s="162"/>
      <c r="KSF52" s="162"/>
      <c r="KSG52" s="162"/>
      <c r="KSH52" s="162"/>
      <c r="KSI52" s="162"/>
      <c r="KSJ52" s="162"/>
      <c r="KSK52" s="162"/>
      <c r="KSL52" s="162"/>
      <c r="KSM52" s="162"/>
      <c r="KSN52" s="162"/>
      <c r="KSO52" s="162"/>
      <c r="KSP52" s="162"/>
      <c r="KSQ52" s="162"/>
      <c r="KSR52" s="162"/>
      <c r="KSS52" s="162"/>
      <c r="KST52" s="162"/>
      <c r="KSU52" s="162"/>
      <c r="KSV52" s="162"/>
      <c r="KSW52" s="162"/>
      <c r="KSX52" s="162"/>
      <c r="KSY52" s="162"/>
      <c r="KSZ52" s="162"/>
      <c r="KTA52" s="162"/>
      <c r="KTB52" s="162"/>
      <c r="KTC52" s="162"/>
      <c r="KTD52" s="162"/>
      <c r="KTE52" s="162"/>
      <c r="KTF52" s="162"/>
      <c r="KTG52" s="162"/>
      <c r="KTH52" s="162"/>
      <c r="KTI52" s="162"/>
      <c r="KTJ52" s="162"/>
      <c r="KTK52" s="162"/>
      <c r="KTL52" s="162"/>
      <c r="KTM52" s="162"/>
      <c r="KTN52" s="162"/>
      <c r="KTO52" s="162"/>
      <c r="KTP52" s="162"/>
      <c r="KTQ52" s="162"/>
      <c r="KTR52" s="162"/>
      <c r="KTS52" s="162"/>
      <c r="KTT52" s="162"/>
      <c r="KTU52" s="162"/>
      <c r="KTV52" s="162"/>
      <c r="KTW52" s="162"/>
      <c r="KTX52" s="162"/>
      <c r="KTY52" s="162"/>
      <c r="KTZ52" s="162"/>
      <c r="KUA52" s="162"/>
      <c r="KUB52" s="162"/>
      <c r="KUC52" s="162"/>
      <c r="KUD52" s="162"/>
      <c r="KUE52" s="162"/>
      <c r="KUF52" s="162"/>
      <c r="KUG52" s="162"/>
      <c r="KUH52" s="162"/>
      <c r="KUI52" s="162"/>
      <c r="KUJ52" s="162"/>
      <c r="KUK52" s="162"/>
      <c r="KUL52" s="162"/>
      <c r="KUM52" s="162"/>
      <c r="KUN52" s="162"/>
      <c r="KUO52" s="162"/>
      <c r="KUP52" s="162"/>
      <c r="KUQ52" s="162"/>
      <c r="KUR52" s="162"/>
      <c r="KUS52" s="162"/>
      <c r="KUT52" s="162"/>
      <c r="KUU52" s="162"/>
      <c r="KUV52" s="162"/>
      <c r="KUW52" s="162"/>
      <c r="KUX52" s="162"/>
      <c r="KUY52" s="162"/>
      <c r="KUZ52" s="162"/>
      <c r="KVA52" s="162"/>
      <c r="KVB52" s="162"/>
      <c r="KVC52" s="162"/>
      <c r="KVD52" s="162"/>
      <c r="KVE52" s="162"/>
      <c r="KVF52" s="162"/>
      <c r="KVG52" s="162"/>
      <c r="KVH52" s="162"/>
      <c r="KVI52" s="162"/>
      <c r="KVJ52" s="162"/>
      <c r="KVK52" s="162"/>
      <c r="KVL52" s="162"/>
      <c r="KVM52" s="162"/>
      <c r="KVN52" s="162"/>
      <c r="KVO52" s="162"/>
      <c r="KVP52" s="162"/>
      <c r="KVQ52" s="162"/>
      <c r="KVR52" s="162"/>
      <c r="KVS52" s="162"/>
      <c r="KVT52" s="162"/>
      <c r="KVU52" s="162"/>
      <c r="KVV52" s="162"/>
      <c r="KVW52" s="162"/>
      <c r="KVX52" s="162"/>
      <c r="KVY52" s="162"/>
      <c r="KVZ52" s="162"/>
      <c r="KWA52" s="162"/>
      <c r="KWB52" s="162"/>
      <c r="KWC52" s="162"/>
      <c r="KWD52" s="162"/>
      <c r="KWE52" s="162"/>
      <c r="KWF52" s="162"/>
      <c r="KWG52" s="162"/>
      <c r="KWH52" s="162"/>
      <c r="KWI52" s="162"/>
      <c r="KWJ52" s="162"/>
      <c r="KWK52" s="162"/>
      <c r="KWL52" s="162"/>
      <c r="KWM52" s="162"/>
      <c r="KWN52" s="162"/>
      <c r="KWO52" s="162"/>
      <c r="KWP52" s="162"/>
      <c r="KWQ52" s="162"/>
      <c r="KWR52" s="162"/>
      <c r="KWS52" s="162"/>
      <c r="KWT52" s="162"/>
      <c r="KWU52" s="162"/>
      <c r="KWV52" s="162"/>
      <c r="KWW52" s="162"/>
      <c r="KWX52" s="162"/>
      <c r="KWY52" s="162"/>
      <c r="KWZ52" s="162"/>
      <c r="KXA52" s="162"/>
      <c r="KXB52" s="162"/>
      <c r="KXC52" s="162"/>
      <c r="KXD52" s="162"/>
      <c r="KXE52" s="162"/>
      <c r="KXF52" s="162"/>
      <c r="KXG52" s="162"/>
      <c r="KXH52" s="162"/>
      <c r="KXI52" s="162"/>
      <c r="KXJ52" s="162"/>
      <c r="KXK52" s="162"/>
      <c r="KXL52" s="162"/>
      <c r="KXM52" s="162"/>
      <c r="KXN52" s="162"/>
      <c r="KXO52" s="162"/>
      <c r="KXP52" s="162"/>
      <c r="KXQ52" s="162"/>
      <c r="KXR52" s="162"/>
      <c r="KXS52" s="162"/>
      <c r="KXT52" s="162"/>
      <c r="KXU52" s="162"/>
      <c r="KXV52" s="162"/>
      <c r="KXW52" s="162"/>
      <c r="KXX52" s="162"/>
      <c r="KXY52" s="162"/>
      <c r="KXZ52" s="162"/>
      <c r="KYA52" s="162"/>
      <c r="KYB52" s="162"/>
      <c r="KYC52" s="162"/>
      <c r="KYD52" s="162"/>
      <c r="KYE52" s="162"/>
      <c r="KYF52" s="162"/>
      <c r="KYG52" s="162"/>
      <c r="KYH52" s="162"/>
      <c r="KYI52" s="162"/>
      <c r="KYJ52" s="162"/>
      <c r="KYK52" s="162"/>
      <c r="KYL52" s="162"/>
      <c r="KYM52" s="162"/>
      <c r="KYN52" s="162"/>
      <c r="KYO52" s="162"/>
      <c r="KYP52" s="162"/>
      <c r="KYQ52" s="162"/>
      <c r="KYR52" s="162"/>
      <c r="KYS52" s="162"/>
      <c r="KYT52" s="162"/>
      <c r="KYU52" s="162"/>
      <c r="KYV52" s="162"/>
      <c r="KYW52" s="162"/>
      <c r="KYX52" s="162"/>
      <c r="KYY52" s="162"/>
      <c r="KYZ52" s="162"/>
      <c r="KZA52" s="162"/>
      <c r="KZB52" s="162"/>
      <c r="KZC52" s="162"/>
      <c r="KZD52" s="162"/>
      <c r="KZE52" s="162"/>
      <c r="KZF52" s="162"/>
      <c r="KZG52" s="162"/>
      <c r="KZH52" s="162"/>
      <c r="KZI52" s="162"/>
      <c r="KZJ52" s="162"/>
      <c r="KZK52" s="162"/>
      <c r="KZL52" s="162"/>
      <c r="KZM52" s="162"/>
      <c r="KZN52" s="162"/>
      <c r="KZO52" s="162"/>
      <c r="KZP52" s="162"/>
      <c r="KZQ52" s="162"/>
      <c r="KZR52" s="162"/>
      <c r="KZS52" s="162"/>
      <c r="KZT52" s="162"/>
      <c r="KZU52" s="162"/>
      <c r="KZV52" s="162"/>
      <c r="KZW52" s="162"/>
      <c r="KZX52" s="162"/>
      <c r="KZY52" s="162"/>
      <c r="KZZ52" s="162"/>
      <c r="LAA52" s="162"/>
      <c r="LAB52" s="162"/>
      <c r="LAC52" s="162"/>
      <c r="LAD52" s="162"/>
      <c r="LAE52" s="162"/>
      <c r="LAF52" s="162"/>
      <c r="LAG52" s="162"/>
      <c r="LAH52" s="162"/>
      <c r="LAI52" s="162"/>
      <c r="LAJ52" s="162"/>
      <c r="LAK52" s="162"/>
      <c r="LAL52" s="162"/>
      <c r="LAM52" s="162"/>
      <c r="LAN52" s="162"/>
      <c r="LAO52" s="162"/>
      <c r="LAP52" s="162"/>
      <c r="LAQ52" s="162"/>
      <c r="LAR52" s="162"/>
      <c r="LAS52" s="162"/>
      <c r="LAT52" s="162"/>
      <c r="LAU52" s="162"/>
      <c r="LAV52" s="162"/>
      <c r="LAW52" s="162"/>
      <c r="LAX52" s="162"/>
      <c r="LAY52" s="162"/>
      <c r="LAZ52" s="162"/>
      <c r="LBA52" s="162"/>
      <c r="LBB52" s="162"/>
      <c r="LBC52" s="162"/>
      <c r="LBD52" s="162"/>
      <c r="LBE52" s="162"/>
      <c r="LBF52" s="162"/>
      <c r="LBG52" s="162"/>
      <c r="LBH52" s="162"/>
      <c r="LBI52" s="162"/>
      <c r="LBJ52" s="162"/>
      <c r="LBK52" s="162"/>
      <c r="LBL52" s="162"/>
      <c r="LBM52" s="162"/>
      <c r="LBN52" s="162"/>
      <c r="LBO52" s="162"/>
      <c r="LBP52" s="162"/>
      <c r="LBQ52" s="162"/>
      <c r="LBR52" s="162"/>
      <c r="LBS52" s="162"/>
      <c r="LBT52" s="162"/>
      <c r="LBU52" s="162"/>
      <c r="LBV52" s="162"/>
      <c r="LBW52" s="162"/>
      <c r="LBX52" s="162"/>
      <c r="LBY52" s="162"/>
      <c r="LBZ52" s="162"/>
      <c r="LCA52" s="162"/>
      <c r="LCB52" s="162"/>
      <c r="LCC52" s="162"/>
      <c r="LCD52" s="162"/>
      <c r="LCE52" s="162"/>
      <c r="LCF52" s="162"/>
      <c r="LCG52" s="162"/>
      <c r="LCH52" s="162"/>
      <c r="LCI52" s="162"/>
      <c r="LCJ52" s="162"/>
      <c r="LCK52" s="162"/>
      <c r="LCL52" s="162"/>
      <c r="LCM52" s="162"/>
      <c r="LCN52" s="162"/>
      <c r="LCO52" s="162"/>
      <c r="LCP52" s="162"/>
      <c r="LCQ52" s="162"/>
      <c r="LCR52" s="162"/>
      <c r="LCS52" s="162"/>
      <c r="LCT52" s="162"/>
      <c r="LCU52" s="162"/>
      <c r="LCV52" s="162"/>
      <c r="LCW52" s="162"/>
      <c r="LCX52" s="162"/>
      <c r="LCY52" s="162"/>
      <c r="LCZ52" s="162"/>
      <c r="LDA52" s="162"/>
      <c r="LDB52" s="162"/>
      <c r="LDC52" s="162"/>
      <c r="LDD52" s="162"/>
      <c r="LDE52" s="162"/>
      <c r="LDF52" s="162"/>
      <c r="LDG52" s="162"/>
      <c r="LDH52" s="162"/>
      <c r="LDI52" s="162"/>
      <c r="LDJ52" s="162"/>
      <c r="LDK52" s="162"/>
      <c r="LDL52" s="162"/>
      <c r="LDM52" s="162"/>
      <c r="LDN52" s="162"/>
      <c r="LDO52" s="162"/>
      <c r="LDP52" s="162"/>
      <c r="LDQ52" s="162"/>
      <c r="LDR52" s="162"/>
      <c r="LDS52" s="162"/>
      <c r="LDT52" s="162"/>
      <c r="LDU52" s="162"/>
      <c r="LDV52" s="162"/>
      <c r="LDW52" s="162"/>
      <c r="LDX52" s="162"/>
      <c r="LDY52" s="162"/>
      <c r="LDZ52" s="162"/>
      <c r="LEA52" s="162"/>
      <c r="LEB52" s="162"/>
      <c r="LEC52" s="162"/>
      <c r="LED52" s="162"/>
      <c r="LEE52" s="162"/>
      <c r="LEF52" s="162"/>
      <c r="LEG52" s="162"/>
      <c r="LEH52" s="162"/>
      <c r="LEI52" s="162"/>
      <c r="LEJ52" s="162"/>
      <c r="LEK52" s="162"/>
      <c r="LEL52" s="162"/>
      <c r="LEM52" s="162"/>
      <c r="LEN52" s="162"/>
      <c r="LEO52" s="162"/>
      <c r="LEP52" s="162"/>
      <c r="LEQ52" s="162"/>
      <c r="LER52" s="162"/>
      <c r="LES52" s="162"/>
      <c r="LET52" s="162"/>
      <c r="LEU52" s="162"/>
      <c r="LEV52" s="162"/>
      <c r="LEW52" s="162"/>
      <c r="LEX52" s="162"/>
      <c r="LEY52" s="162"/>
      <c r="LEZ52" s="162"/>
      <c r="LFA52" s="162"/>
      <c r="LFB52" s="162"/>
      <c r="LFC52" s="162"/>
      <c r="LFD52" s="162"/>
      <c r="LFE52" s="162"/>
      <c r="LFF52" s="162"/>
      <c r="LFG52" s="162"/>
      <c r="LFH52" s="162"/>
      <c r="LFI52" s="162"/>
      <c r="LFJ52" s="162"/>
      <c r="LFK52" s="162"/>
      <c r="LFL52" s="162"/>
      <c r="LFM52" s="162"/>
      <c r="LFN52" s="162"/>
      <c r="LFO52" s="162"/>
      <c r="LFP52" s="162"/>
      <c r="LFQ52" s="162"/>
      <c r="LFR52" s="162"/>
      <c r="LFS52" s="162"/>
      <c r="LFT52" s="162"/>
      <c r="LFU52" s="162"/>
      <c r="LFV52" s="162"/>
      <c r="LFW52" s="162"/>
      <c r="LFX52" s="162"/>
      <c r="LFY52" s="162"/>
      <c r="LFZ52" s="162"/>
      <c r="LGA52" s="162"/>
      <c r="LGB52" s="162"/>
      <c r="LGC52" s="162"/>
      <c r="LGD52" s="162"/>
      <c r="LGE52" s="162"/>
      <c r="LGF52" s="162"/>
      <c r="LGG52" s="162"/>
      <c r="LGH52" s="162"/>
      <c r="LGI52" s="162"/>
      <c r="LGJ52" s="162"/>
      <c r="LGK52" s="162"/>
      <c r="LGL52" s="162"/>
      <c r="LGM52" s="162"/>
      <c r="LGN52" s="162"/>
      <c r="LGO52" s="162"/>
      <c r="LGP52" s="162"/>
      <c r="LGQ52" s="162"/>
      <c r="LGR52" s="162"/>
      <c r="LGS52" s="162"/>
      <c r="LGT52" s="162"/>
      <c r="LGU52" s="162"/>
      <c r="LGV52" s="162"/>
      <c r="LGW52" s="162"/>
      <c r="LGX52" s="162"/>
      <c r="LGY52" s="162"/>
      <c r="LGZ52" s="162"/>
      <c r="LHA52" s="162"/>
      <c r="LHB52" s="162"/>
      <c r="LHC52" s="162"/>
      <c r="LHD52" s="162"/>
      <c r="LHE52" s="162"/>
      <c r="LHF52" s="162"/>
      <c r="LHG52" s="162"/>
      <c r="LHH52" s="162"/>
      <c r="LHI52" s="162"/>
      <c r="LHJ52" s="162"/>
      <c r="LHK52" s="162"/>
      <c r="LHL52" s="162"/>
      <c r="LHM52" s="162"/>
      <c r="LHN52" s="162"/>
      <c r="LHO52" s="162"/>
      <c r="LHP52" s="162"/>
      <c r="LHQ52" s="162"/>
      <c r="LHR52" s="162"/>
      <c r="LHS52" s="162"/>
      <c r="LHT52" s="162"/>
      <c r="LHU52" s="162"/>
      <c r="LHV52" s="162"/>
      <c r="LHW52" s="162"/>
      <c r="LHX52" s="162"/>
      <c r="LHY52" s="162"/>
      <c r="LHZ52" s="162"/>
      <c r="LIA52" s="162"/>
      <c r="LIB52" s="162"/>
      <c r="LIC52" s="162"/>
      <c r="LID52" s="162"/>
      <c r="LIE52" s="162"/>
      <c r="LIF52" s="162"/>
      <c r="LIG52" s="162"/>
      <c r="LIH52" s="162"/>
      <c r="LII52" s="162"/>
      <c r="LIJ52" s="162"/>
      <c r="LIK52" s="162"/>
      <c r="LIL52" s="162"/>
      <c r="LIM52" s="162"/>
      <c r="LIN52" s="162"/>
      <c r="LIO52" s="162"/>
      <c r="LIP52" s="162"/>
      <c r="LIQ52" s="162"/>
      <c r="LIR52" s="162"/>
      <c r="LIS52" s="162"/>
      <c r="LIT52" s="162"/>
      <c r="LIU52" s="162"/>
      <c r="LIV52" s="162"/>
      <c r="LIW52" s="162"/>
      <c r="LIX52" s="162"/>
      <c r="LIY52" s="162"/>
      <c r="LIZ52" s="162"/>
      <c r="LJA52" s="162"/>
      <c r="LJB52" s="162"/>
      <c r="LJC52" s="162"/>
      <c r="LJD52" s="162"/>
      <c r="LJE52" s="162"/>
      <c r="LJF52" s="162"/>
      <c r="LJG52" s="162"/>
      <c r="LJH52" s="162"/>
      <c r="LJI52" s="162"/>
      <c r="LJJ52" s="162"/>
      <c r="LJK52" s="162"/>
      <c r="LJL52" s="162"/>
      <c r="LJM52" s="162"/>
      <c r="LJN52" s="162"/>
      <c r="LJO52" s="162"/>
      <c r="LJP52" s="162"/>
      <c r="LJQ52" s="162"/>
      <c r="LJR52" s="162"/>
      <c r="LJS52" s="162"/>
      <c r="LJT52" s="162"/>
      <c r="LJU52" s="162"/>
      <c r="LJV52" s="162"/>
      <c r="LJW52" s="162"/>
      <c r="LJX52" s="162"/>
      <c r="LJY52" s="162"/>
      <c r="LJZ52" s="162"/>
      <c r="LKA52" s="162"/>
      <c r="LKB52" s="162"/>
      <c r="LKC52" s="162"/>
      <c r="LKD52" s="162"/>
      <c r="LKE52" s="162"/>
      <c r="LKF52" s="162"/>
      <c r="LKG52" s="162"/>
      <c r="LKH52" s="162"/>
      <c r="LKI52" s="162"/>
      <c r="LKJ52" s="162"/>
      <c r="LKK52" s="162"/>
      <c r="LKL52" s="162"/>
      <c r="LKM52" s="162"/>
      <c r="LKN52" s="162"/>
      <c r="LKO52" s="162"/>
      <c r="LKP52" s="162"/>
      <c r="LKQ52" s="162"/>
      <c r="LKR52" s="162"/>
      <c r="LKS52" s="162"/>
      <c r="LKT52" s="162"/>
      <c r="LKU52" s="162"/>
      <c r="LKV52" s="162"/>
      <c r="LKW52" s="162"/>
      <c r="LKX52" s="162"/>
      <c r="LKY52" s="162"/>
      <c r="LKZ52" s="162"/>
      <c r="LLA52" s="162"/>
      <c r="LLB52" s="162"/>
      <c r="LLC52" s="162"/>
      <c r="LLD52" s="162"/>
      <c r="LLE52" s="162"/>
      <c r="LLF52" s="162"/>
      <c r="LLG52" s="162"/>
      <c r="LLH52" s="162"/>
      <c r="LLI52" s="162"/>
      <c r="LLJ52" s="162"/>
      <c r="LLK52" s="162"/>
      <c r="LLL52" s="162"/>
      <c r="LLM52" s="162"/>
      <c r="LLN52" s="162"/>
      <c r="LLO52" s="162"/>
      <c r="LLP52" s="162"/>
      <c r="LLQ52" s="162"/>
      <c r="LLR52" s="162"/>
      <c r="LLS52" s="162"/>
      <c r="LLT52" s="162"/>
      <c r="LLU52" s="162"/>
      <c r="LLV52" s="162"/>
      <c r="LLW52" s="162"/>
      <c r="LLX52" s="162"/>
      <c r="LLY52" s="162"/>
      <c r="LLZ52" s="162"/>
      <c r="LMA52" s="162"/>
      <c r="LMB52" s="162"/>
      <c r="LMC52" s="162"/>
      <c r="LMD52" s="162"/>
      <c r="LME52" s="162"/>
      <c r="LMF52" s="162"/>
      <c r="LMG52" s="162"/>
      <c r="LMH52" s="162"/>
      <c r="LMI52" s="162"/>
      <c r="LMJ52" s="162"/>
      <c r="LMK52" s="162"/>
      <c r="LML52" s="162"/>
      <c r="LMM52" s="162"/>
      <c r="LMN52" s="162"/>
      <c r="LMO52" s="162"/>
      <c r="LMP52" s="162"/>
      <c r="LMQ52" s="162"/>
      <c r="LMR52" s="162"/>
      <c r="LMS52" s="162"/>
      <c r="LMT52" s="162"/>
      <c r="LMU52" s="162"/>
      <c r="LMV52" s="162"/>
      <c r="LMW52" s="162"/>
      <c r="LMX52" s="162"/>
      <c r="LMY52" s="162"/>
      <c r="LMZ52" s="162"/>
      <c r="LNA52" s="162"/>
      <c r="LNB52" s="162"/>
      <c r="LNC52" s="162"/>
      <c r="LND52" s="162"/>
      <c r="LNE52" s="162"/>
      <c r="LNF52" s="162"/>
      <c r="LNG52" s="162"/>
      <c r="LNH52" s="162"/>
      <c r="LNI52" s="162"/>
      <c r="LNJ52" s="162"/>
      <c r="LNK52" s="162"/>
      <c r="LNL52" s="162"/>
      <c r="LNM52" s="162"/>
      <c r="LNN52" s="162"/>
      <c r="LNO52" s="162"/>
      <c r="LNP52" s="162"/>
      <c r="LNQ52" s="162"/>
      <c r="LNR52" s="162"/>
      <c r="LNS52" s="162"/>
      <c r="LNT52" s="162"/>
      <c r="LNU52" s="162"/>
      <c r="LNV52" s="162"/>
      <c r="LNW52" s="162"/>
      <c r="LNX52" s="162"/>
      <c r="LNY52" s="162"/>
      <c r="LNZ52" s="162"/>
      <c r="LOA52" s="162"/>
      <c r="LOB52" s="162"/>
      <c r="LOC52" s="162"/>
      <c r="LOD52" s="162"/>
      <c r="LOE52" s="162"/>
      <c r="LOF52" s="162"/>
      <c r="LOG52" s="162"/>
      <c r="LOH52" s="162"/>
      <c r="LOI52" s="162"/>
      <c r="LOJ52" s="162"/>
      <c r="LOK52" s="162"/>
      <c r="LOL52" s="162"/>
      <c r="LOM52" s="162"/>
      <c r="LON52" s="162"/>
      <c r="LOO52" s="162"/>
      <c r="LOP52" s="162"/>
      <c r="LOQ52" s="162"/>
      <c r="LOR52" s="162"/>
      <c r="LOS52" s="162"/>
      <c r="LOT52" s="162"/>
      <c r="LOU52" s="162"/>
      <c r="LOV52" s="162"/>
      <c r="LOW52" s="162"/>
      <c r="LOX52" s="162"/>
      <c r="LOY52" s="162"/>
      <c r="LOZ52" s="162"/>
      <c r="LPA52" s="162"/>
      <c r="LPB52" s="162"/>
      <c r="LPC52" s="162"/>
      <c r="LPD52" s="162"/>
      <c r="LPE52" s="162"/>
      <c r="LPF52" s="162"/>
      <c r="LPG52" s="162"/>
      <c r="LPH52" s="162"/>
      <c r="LPI52" s="162"/>
      <c r="LPJ52" s="162"/>
      <c r="LPK52" s="162"/>
      <c r="LPL52" s="162"/>
      <c r="LPM52" s="162"/>
      <c r="LPN52" s="162"/>
      <c r="LPO52" s="162"/>
      <c r="LPP52" s="162"/>
      <c r="LPQ52" s="162"/>
      <c r="LPR52" s="162"/>
      <c r="LPS52" s="162"/>
      <c r="LPT52" s="162"/>
      <c r="LPU52" s="162"/>
      <c r="LPV52" s="162"/>
      <c r="LPW52" s="162"/>
      <c r="LPX52" s="162"/>
      <c r="LPY52" s="162"/>
      <c r="LPZ52" s="162"/>
      <c r="LQA52" s="162"/>
      <c r="LQB52" s="162"/>
      <c r="LQC52" s="162"/>
      <c r="LQD52" s="162"/>
      <c r="LQE52" s="162"/>
      <c r="LQF52" s="162"/>
      <c r="LQG52" s="162"/>
      <c r="LQH52" s="162"/>
      <c r="LQI52" s="162"/>
      <c r="LQJ52" s="162"/>
      <c r="LQK52" s="162"/>
      <c r="LQL52" s="162"/>
      <c r="LQM52" s="162"/>
      <c r="LQN52" s="162"/>
      <c r="LQO52" s="162"/>
      <c r="LQP52" s="162"/>
      <c r="LQQ52" s="162"/>
      <c r="LQR52" s="162"/>
      <c r="LQS52" s="162"/>
      <c r="LQT52" s="162"/>
      <c r="LQU52" s="162"/>
      <c r="LQV52" s="162"/>
      <c r="LQW52" s="162"/>
      <c r="LQX52" s="162"/>
      <c r="LQY52" s="162"/>
      <c r="LQZ52" s="162"/>
      <c r="LRA52" s="162"/>
      <c r="LRB52" s="162"/>
      <c r="LRC52" s="162"/>
      <c r="LRD52" s="162"/>
      <c r="LRE52" s="162"/>
      <c r="LRF52" s="162"/>
      <c r="LRG52" s="162"/>
      <c r="LRH52" s="162"/>
      <c r="LRI52" s="162"/>
      <c r="LRJ52" s="162"/>
      <c r="LRK52" s="162"/>
      <c r="LRL52" s="162"/>
      <c r="LRM52" s="162"/>
      <c r="LRN52" s="162"/>
      <c r="LRO52" s="162"/>
      <c r="LRP52" s="162"/>
      <c r="LRQ52" s="162"/>
      <c r="LRR52" s="162"/>
      <c r="LRS52" s="162"/>
      <c r="LRT52" s="162"/>
      <c r="LRU52" s="162"/>
      <c r="LRV52" s="162"/>
      <c r="LRW52" s="162"/>
      <c r="LRX52" s="162"/>
      <c r="LRY52" s="162"/>
      <c r="LRZ52" s="162"/>
      <c r="LSA52" s="162"/>
      <c r="LSB52" s="162"/>
      <c r="LSC52" s="162"/>
      <c r="LSD52" s="162"/>
      <c r="LSE52" s="162"/>
      <c r="LSF52" s="162"/>
      <c r="LSG52" s="162"/>
      <c r="LSH52" s="162"/>
      <c r="LSI52" s="162"/>
      <c r="LSJ52" s="162"/>
      <c r="LSK52" s="162"/>
      <c r="LSL52" s="162"/>
      <c r="LSM52" s="162"/>
      <c r="LSN52" s="162"/>
      <c r="LSO52" s="162"/>
      <c r="LSP52" s="162"/>
      <c r="LSQ52" s="162"/>
      <c r="LSR52" s="162"/>
      <c r="LSS52" s="162"/>
      <c r="LST52" s="162"/>
      <c r="LSU52" s="162"/>
      <c r="LSV52" s="162"/>
      <c r="LSW52" s="162"/>
      <c r="LSX52" s="162"/>
      <c r="LSY52" s="162"/>
      <c r="LSZ52" s="162"/>
      <c r="LTA52" s="162"/>
      <c r="LTB52" s="162"/>
      <c r="LTC52" s="162"/>
      <c r="LTD52" s="162"/>
      <c r="LTE52" s="162"/>
      <c r="LTF52" s="162"/>
      <c r="LTG52" s="162"/>
      <c r="LTH52" s="162"/>
      <c r="LTI52" s="162"/>
      <c r="LTJ52" s="162"/>
      <c r="LTK52" s="162"/>
      <c r="LTL52" s="162"/>
      <c r="LTM52" s="162"/>
      <c r="LTN52" s="162"/>
      <c r="LTO52" s="162"/>
      <c r="LTP52" s="162"/>
      <c r="LTQ52" s="162"/>
      <c r="LTR52" s="162"/>
      <c r="LTS52" s="162"/>
      <c r="LTT52" s="162"/>
      <c r="LTU52" s="162"/>
      <c r="LTV52" s="162"/>
      <c r="LTW52" s="162"/>
      <c r="LTX52" s="162"/>
      <c r="LTY52" s="162"/>
      <c r="LTZ52" s="162"/>
      <c r="LUA52" s="162"/>
      <c r="LUB52" s="162"/>
      <c r="LUC52" s="162"/>
      <c r="LUD52" s="162"/>
      <c r="LUE52" s="162"/>
      <c r="LUF52" s="162"/>
      <c r="LUG52" s="162"/>
      <c r="LUH52" s="162"/>
      <c r="LUI52" s="162"/>
      <c r="LUJ52" s="162"/>
      <c r="LUK52" s="162"/>
      <c r="LUL52" s="162"/>
      <c r="LUM52" s="162"/>
      <c r="LUN52" s="162"/>
      <c r="LUO52" s="162"/>
      <c r="LUP52" s="162"/>
      <c r="LUQ52" s="162"/>
      <c r="LUR52" s="162"/>
      <c r="LUS52" s="162"/>
      <c r="LUT52" s="162"/>
      <c r="LUU52" s="162"/>
      <c r="LUV52" s="162"/>
      <c r="LUW52" s="162"/>
      <c r="LUX52" s="162"/>
      <c r="LUY52" s="162"/>
      <c r="LUZ52" s="162"/>
      <c r="LVA52" s="162"/>
      <c r="LVB52" s="162"/>
      <c r="LVC52" s="162"/>
      <c r="LVD52" s="162"/>
      <c r="LVE52" s="162"/>
      <c r="LVF52" s="162"/>
      <c r="LVG52" s="162"/>
      <c r="LVH52" s="162"/>
      <c r="LVI52" s="162"/>
      <c r="LVJ52" s="162"/>
      <c r="LVK52" s="162"/>
      <c r="LVL52" s="162"/>
      <c r="LVM52" s="162"/>
      <c r="LVN52" s="162"/>
      <c r="LVO52" s="162"/>
      <c r="LVP52" s="162"/>
      <c r="LVQ52" s="162"/>
      <c r="LVR52" s="162"/>
      <c r="LVS52" s="162"/>
      <c r="LVT52" s="162"/>
      <c r="LVU52" s="162"/>
      <c r="LVV52" s="162"/>
      <c r="LVW52" s="162"/>
      <c r="LVX52" s="162"/>
      <c r="LVY52" s="162"/>
      <c r="LVZ52" s="162"/>
      <c r="LWA52" s="162"/>
      <c r="LWB52" s="162"/>
      <c r="LWC52" s="162"/>
      <c r="LWD52" s="162"/>
      <c r="LWE52" s="162"/>
      <c r="LWF52" s="162"/>
      <c r="LWG52" s="162"/>
      <c r="LWH52" s="162"/>
      <c r="LWI52" s="162"/>
      <c r="LWJ52" s="162"/>
      <c r="LWK52" s="162"/>
      <c r="LWL52" s="162"/>
      <c r="LWM52" s="162"/>
      <c r="LWN52" s="162"/>
      <c r="LWO52" s="162"/>
      <c r="LWP52" s="162"/>
      <c r="LWQ52" s="162"/>
      <c r="LWR52" s="162"/>
      <c r="LWS52" s="162"/>
      <c r="LWT52" s="162"/>
      <c r="LWU52" s="162"/>
      <c r="LWV52" s="162"/>
      <c r="LWW52" s="162"/>
      <c r="LWX52" s="162"/>
      <c r="LWY52" s="162"/>
      <c r="LWZ52" s="162"/>
      <c r="LXA52" s="162"/>
      <c r="LXB52" s="162"/>
      <c r="LXC52" s="162"/>
      <c r="LXD52" s="162"/>
      <c r="LXE52" s="162"/>
      <c r="LXF52" s="162"/>
      <c r="LXG52" s="162"/>
      <c r="LXH52" s="162"/>
      <c r="LXI52" s="162"/>
      <c r="LXJ52" s="162"/>
      <c r="LXK52" s="162"/>
      <c r="LXL52" s="162"/>
      <c r="LXM52" s="162"/>
      <c r="LXN52" s="162"/>
      <c r="LXO52" s="162"/>
      <c r="LXP52" s="162"/>
      <c r="LXQ52" s="162"/>
      <c r="LXR52" s="162"/>
      <c r="LXS52" s="162"/>
      <c r="LXT52" s="162"/>
      <c r="LXU52" s="162"/>
      <c r="LXV52" s="162"/>
      <c r="LXW52" s="162"/>
      <c r="LXX52" s="162"/>
      <c r="LXY52" s="162"/>
      <c r="LXZ52" s="162"/>
      <c r="LYA52" s="162"/>
      <c r="LYB52" s="162"/>
      <c r="LYC52" s="162"/>
      <c r="LYD52" s="162"/>
      <c r="LYE52" s="162"/>
      <c r="LYF52" s="162"/>
      <c r="LYG52" s="162"/>
      <c r="LYH52" s="162"/>
      <c r="LYI52" s="162"/>
      <c r="LYJ52" s="162"/>
      <c r="LYK52" s="162"/>
      <c r="LYL52" s="162"/>
      <c r="LYM52" s="162"/>
      <c r="LYN52" s="162"/>
      <c r="LYO52" s="162"/>
      <c r="LYP52" s="162"/>
      <c r="LYQ52" s="162"/>
      <c r="LYR52" s="162"/>
      <c r="LYS52" s="162"/>
      <c r="LYT52" s="162"/>
      <c r="LYU52" s="162"/>
      <c r="LYV52" s="162"/>
      <c r="LYW52" s="162"/>
      <c r="LYX52" s="162"/>
      <c r="LYY52" s="162"/>
      <c r="LYZ52" s="162"/>
      <c r="LZA52" s="162"/>
      <c r="LZB52" s="162"/>
      <c r="LZC52" s="162"/>
      <c r="LZD52" s="162"/>
      <c r="LZE52" s="162"/>
      <c r="LZF52" s="162"/>
      <c r="LZG52" s="162"/>
      <c r="LZH52" s="162"/>
      <c r="LZI52" s="162"/>
      <c r="LZJ52" s="162"/>
      <c r="LZK52" s="162"/>
      <c r="LZL52" s="162"/>
      <c r="LZM52" s="162"/>
      <c r="LZN52" s="162"/>
      <c r="LZO52" s="162"/>
      <c r="LZP52" s="162"/>
      <c r="LZQ52" s="162"/>
      <c r="LZR52" s="162"/>
      <c r="LZS52" s="162"/>
      <c r="LZT52" s="162"/>
      <c r="LZU52" s="162"/>
      <c r="LZV52" s="162"/>
      <c r="LZW52" s="162"/>
      <c r="LZX52" s="162"/>
      <c r="LZY52" s="162"/>
      <c r="LZZ52" s="162"/>
      <c r="MAA52" s="162"/>
      <c r="MAB52" s="162"/>
      <c r="MAC52" s="162"/>
      <c r="MAD52" s="162"/>
      <c r="MAE52" s="162"/>
      <c r="MAF52" s="162"/>
      <c r="MAG52" s="162"/>
      <c r="MAH52" s="162"/>
      <c r="MAI52" s="162"/>
      <c r="MAJ52" s="162"/>
      <c r="MAK52" s="162"/>
      <c r="MAL52" s="162"/>
      <c r="MAM52" s="162"/>
      <c r="MAN52" s="162"/>
      <c r="MAO52" s="162"/>
      <c r="MAP52" s="162"/>
      <c r="MAQ52" s="162"/>
      <c r="MAR52" s="162"/>
      <c r="MAS52" s="162"/>
      <c r="MAT52" s="162"/>
      <c r="MAU52" s="162"/>
      <c r="MAV52" s="162"/>
      <c r="MAW52" s="162"/>
      <c r="MAX52" s="162"/>
      <c r="MAY52" s="162"/>
      <c r="MAZ52" s="162"/>
      <c r="MBA52" s="162"/>
      <c r="MBB52" s="162"/>
      <c r="MBC52" s="162"/>
      <c r="MBD52" s="162"/>
      <c r="MBE52" s="162"/>
      <c r="MBF52" s="162"/>
      <c r="MBG52" s="162"/>
      <c r="MBH52" s="162"/>
      <c r="MBI52" s="162"/>
      <c r="MBJ52" s="162"/>
      <c r="MBK52" s="162"/>
      <c r="MBL52" s="162"/>
      <c r="MBM52" s="162"/>
      <c r="MBN52" s="162"/>
      <c r="MBO52" s="162"/>
      <c r="MBP52" s="162"/>
      <c r="MBQ52" s="162"/>
      <c r="MBR52" s="162"/>
      <c r="MBS52" s="162"/>
      <c r="MBT52" s="162"/>
      <c r="MBU52" s="162"/>
      <c r="MBV52" s="162"/>
      <c r="MBW52" s="162"/>
      <c r="MBX52" s="162"/>
      <c r="MBY52" s="162"/>
      <c r="MBZ52" s="162"/>
      <c r="MCA52" s="162"/>
      <c r="MCB52" s="162"/>
      <c r="MCC52" s="162"/>
      <c r="MCD52" s="162"/>
      <c r="MCE52" s="162"/>
      <c r="MCF52" s="162"/>
      <c r="MCG52" s="162"/>
      <c r="MCH52" s="162"/>
      <c r="MCI52" s="162"/>
      <c r="MCJ52" s="162"/>
      <c r="MCK52" s="162"/>
      <c r="MCL52" s="162"/>
      <c r="MCM52" s="162"/>
      <c r="MCN52" s="162"/>
      <c r="MCO52" s="162"/>
      <c r="MCP52" s="162"/>
      <c r="MCQ52" s="162"/>
      <c r="MCR52" s="162"/>
      <c r="MCS52" s="162"/>
      <c r="MCT52" s="162"/>
      <c r="MCU52" s="162"/>
      <c r="MCV52" s="162"/>
      <c r="MCW52" s="162"/>
      <c r="MCX52" s="162"/>
      <c r="MCY52" s="162"/>
      <c r="MCZ52" s="162"/>
      <c r="MDA52" s="162"/>
      <c r="MDB52" s="162"/>
      <c r="MDC52" s="162"/>
      <c r="MDD52" s="162"/>
      <c r="MDE52" s="162"/>
      <c r="MDF52" s="162"/>
      <c r="MDG52" s="162"/>
      <c r="MDH52" s="162"/>
      <c r="MDI52" s="162"/>
      <c r="MDJ52" s="162"/>
      <c r="MDK52" s="162"/>
      <c r="MDL52" s="162"/>
      <c r="MDM52" s="162"/>
      <c r="MDN52" s="162"/>
      <c r="MDO52" s="162"/>
      <c r="MDP52" s="162"/>
      <c r="MDQ52" s="162"/>
      <c r="MDR52" s="162"/>
      <c r="MDS52" s="162"/>
      <c r="MDT52" s="162"/>
      <c r="MDU52" s="162"/>
      <c r="MDV52" s="162"/>
      <c r="MDW52" s="162"/>
      <c r="MDX52" s="162"/>
      <c r="MDY52" s="162"/>
      <c r="MDZ52" s="162"/>
      <c r="MEA52" s="162"/>
      <c r="MEB52" s="162"/>
      <c r="MEC52" s="162"/>
      <c r="MED52" s="162"/>
      <c r="MEE52" s="162"/>
      <c r="MEF52" s="162"/>
      <c r="MEG52" s="162"/>
      <c r="MEH52" s="162"/>
      <c r="MEI52" s="162"/>
      <c r="MEJ52" s="162"/>
      <c r="MEK52" s="162"/>
      <c r="MEL52" s="162"/>
      <c r="MEM52" s="162"/>
      <c r="MEN52" s="162"/>
      <c r="MEO52" s="162"/>
      <c r="MEP52" s="162"/>
      <c r="MEQ52" s="162"/>
      <c r="MER52" s="162"/>
      <c r="MES52" s="162"/>
      <c r="MET52" s="162"/>
      <c r="MEU52" s="162"/>
      <c r="MEV52" s="162"/>
      <c r="MEW52" s="162"/>
      <c r="MEX52" s="162"/>
      <c r="MEY52" s="162"/>
      <c r="MEZ52" s="162"/>
      <c r="MFA52" s="162"/>
      <c r="MFB52" s="162"/>
      <c r="MFC52" s="162"/>
      <c r="MFD52" s="162"/>
      <c r="MFE52" s="162"/>
      <c r="MFF52" s="162"/>
      <c r="MFG52" s="162"/>
      <c r="MFH52" s="162"/>
      <c r="MFI52" s="162"/>
      <c r="MFJ52" s="162"/>
      <c r="MFK52" s="162"/>
      <c r="MFL52" s="162"/>
      <c r="MFM52" s="162"/>
      <c r="MFN52" s="162"/>
      <c r="MFO52" s="162"/>
      <c r="MFP52" s="162"/>
      <c r="MFQ52" s="162"/>
      <c r="MFR52" s="162"/>
      <c r="MFS52" s="162"/>
      <c r="MFT52" s="162"/>
      <c r="MFU52" s="162"/>
      <c r="MFV52" s="162"/>
      <c r="MFW52" s="162"/>
      <c r="MFX52" s="162"/>
      <c r="MFY52" s="162"/>
      <c r="MFZ52" s="162"/>
      <c r="MGA52" s="162"/>
      <c r="MGB52" s="162"/>
      <c r="MGC52" s="162"/>
      <c r="MGD52" s="162"/>
      <c r="MGE52" s="162"/>
      <c r="MGF52" s="162"/>
      <c r="MGG52" s="162"/>
      <c r="MGH52" s="162"/>
      <c r="MGI52" s="162"/>
      <c r="MGJ52" s="162"/>
      <c r="MGK52" s="162"/>
      <c r="MGL52" s="162"/>
      <c r="MGM52" s="162"/>
      <c r="MGN52" s="162"/>
      <c r="MGO52" s="162"/>
      <c r="MGP52" s="162"/>
      <c r="MGQ52" s="162"/>
      <c r="MGR52" s="162"/>
      <c r="MGS52" s="162"/>
      <c r="MGT52" s="162"/>
      <c r="MGU52" s="162"/>
      <c r="MGV52" s="162"/>
      <c r="MGW52" s="162"/>
      <c r="MGX52" s="162"/>
      <c r="MGY52" s="162"/>
      <c r="MGZ52" s="162"/>
      <c r="MHA52" s="162"/>
      <c r="MHB52" s="162"/>
      <c r="MHC52" s="162"/>
      <c r="MHD52" s="162"/>
      <c r="MHE52" s="162"/>
      <c r="MHF52" s="162"/>
      <c r="MHG52" s="162"/>
      <c r="MHH52" s="162"/>
      <c r="MHI52" s="162"/>
      <c r="MHJ52" s="162"/>
      <c r="MHK52" s="162"/>
      <c r="MHL52" s="162"/>
      <c r="MHM52" s="162"/>
      <c r="MHN52" s="162"/>
      <c r="MHO52" s="162"/>
      <c r="MHP52" s="162"/>
      <c r="MHQ52" s="162"/>
      <c r="MHR52" s="162"/>
      <c r="MHS52" s="162"/>
      <c r="MHT52" s="162"/>
      <c r="MHU52" s="162"/>
      <c r="MHV52" s="162"/>
      <c r="MHW52" s="162"/>
      <c r="MHX52" s="162"/>
      <c r="MHY52" s="162"/>
      <c r="MHZ52" s="162"/>
      <c r="MIA52" s="162"/>
      <c r="MIB52" s="162"/>
      <c r="MIC52" s="162"/>
      <c r="MID52" s="162"/>
      <c r="MIE52" s="162"/>
      <c r="MIF52" s="162"/>
      <c r="MIG52" s="162"/>
      <c r="MIH52" s="162"/>
      <c r="MII52" s="162"/>
      <c r="MIJ52" s="162"/>
      <c r="MIK52" s="162"/>
      <c r="MIL52" s="162"/>
      <c r="MIM52" s="162"/>
      <c r="MIN52" s="162"/>
      <c r="MIO52" s="162"/>
      <c r="MIP52" s="162"/>
      <c r="MIQ52" s="162"/>
      <c r="MIR52" s="162"/>
      <c r="MIS52" s="162"/>
      <c r="MIT52" s="162"/>
      <c r="MIU52" s="162"/>
      <c r="MIV52" s="162"/>
      <c r="MIW52" s="162"/>
      <c r="MIX52" s="162"/>
      <c r="MIY52" s="162"/>
      <c r="MIZ52" s="162"/>
      <c r="MJA52" s="162"/>
      <c r="MJB52" s="162"/>
      <c r="MJC52" s="162"/>
      <c r="MJD52" s="162"/>
      <c r="MJE52" s="162"/>
      <c r="MJF52" s="162"/>
      <c r="MJG52" s="162"/>
      <c r="MJH52" s="162"/>
      <c r="MJI52" s="162"/>
      <c r="MJJ52" s="162"/>
      <c r="MJK52" s="162"/>
      <c r="MJL52" s="162"/>
      <c r="MJM52" s="162"/>
      <c r="MJN52" s="162"/>
      <c r="MJO52" s="162"/>
      <c r="MJP52" s="162"/>
      <c r="MJQ52" s="162"/>
      <c r="MJR52" s="162"/>
      <c r="MJS52" s="162"/>
      <c r="MJT52" s="162"/>
      <c r="MJU52" s="162"/>
      <c r="MJV52" s="162"/>
      <c r="MJW52" s="162"/>
      <c r="MJX52" s="162"/>
      <c r="MJY52" s="162"/>
      <c r="MJZ52" s="162"/>
      <c r="MKA52" s="162"/>
      <c r="MKB52" s="162"/>
      <c r="MKC52" s="162"/>
      <c r="MKD52" s="162"/>
      <c r="MKE52" s="162"/>
      <c r="MKF52" s="162"/>
      <c r="MKG52" s="162"/>
      <c r="MKH52" s="162"/>
      <c r="MKI52" s="162"/>
      <c r="MKJ52" s="162"/>
      <c r="MKK52" s="162"/>
      <c r="MKL52" s="162"/>
      <c r="MKM52" s="162"/>
      <c r="MKN52" s="162"/>
      <c r="MKO52" s="162"/>
      <c r="MKP52" s="162"/>
      <c r="MKQ52" s="162"/>
      <c r="MKR52" s="162"/>
      <c r="MKS52" s="162"/>
      <c r="MKT52" s="162"/>
      <c r="MKU52" s="162"/>
      <c r="MKV52" s="162"/>
      <c r="MKW52" s="162"/>
      <c r="MKX52" s="162"/>
      <c r="MKY52" s="162"/>
      <c r="MKZ52" s="162"/>
      <c r="MLA52" s="162"/>
      <c r="MLB52" s="162"/>
      <c r="MLC52" s="162"/>
      <c r="MLD52" s="162"/>
      <c r="MLE52" s="162"/>
      <c r="MLF52" s="162"/>
      <c r="MLG52" s="162"/>
      <c r="MLH52" s="162"/>
      <c r="MLI52" s="162"/>
      <c r="MLJ52" s="162"/>
      <c r="MLK52" s="162"/>
      <c r="MLL52" s="162"/>
      <c r="MLM52" s="162"/>
      <c r="MLN52" s="162"/>
      <c r="MLO52" s="162"/>
      <c r="MLP52" s="162"/>
      <c r="MLQ52" s="162"/>
      <c r="MLR52" s="162"/>
      <c r="MLS52" s="162"/>
      <c r="MLT52" s="162"/>
      <c r="MLU52" s="162"/>
      <c r="MLV52" s="162"/>
      <c r="MLW52" s="162"/>
      <c r="MLX52" s="162"/>
      <c r="MLY52" s="162"/>
      <c r="MLZ52" s="162"/>
      <c r="MMA52" s="162"/>
      <c r="MMB52" s="162"/>
      <c r="MMC52" s="162"/>
      <c r="MMD52" s="162"/>
      <c r="MME52" s="162"/>
      <c r="MMF52" s="162"/>
      <c r="MMG52" s="162"/>
      <c r="MMH52" s="162"/>
      <c r="MMI52" s="162"/>
      <c r="MMJ52" s="162"/>
      <c r="MMK52" s="162"/>
      <c r="MML52" s="162"/>
      <c r="MMM52" s="162"/>
      <c r="MMN52" s="162"/>
      <c r="MMO52" s="162"/>
      <c r="MMP52" s="162"/>
      <c r="MMQ52" s="162"/>
      <c r="MMR52" s="162"/>
      <c r="MMS52" s="162"/>
      <c r="MMT52" s="162"/>
      <c r="MMU52" s="162"/>
      <c r="MMV52" s="162"/>
      <c r="MMW52" s="162"/>
      <c r="MMX52" s="162"/>
      <c r="MMY52" s="162"/>
      <c r="MMZ52" s="162"/>
      <c r="MNA52" s="162"/>
      <c r="MNB52" s="162"/>
      <c r="MNC52" s="162"/>
      <c r="MND52" s="162"/>
      <c r="MNE52" s="162"/>
      <c r="MNF52" s="162"/>
      <c r="MNG52" s="162"/>
      <c r="MNH52" s="162"/>
      <c r="MNI52" s="162"/>
      <c r="MNJ52" s="162"/>
      <c r="MNK52" s="162"/>
      <c r="MNL52" s="162"/>
      <c r="MNM52" s="162"/>
      <c r="MNN52" s="162"/>
      <c r="MNO52" s="162"/>
      <c r="MNP52" s="162"/>
      <c r="MNQ52" s="162"/>
      <c r="MNR52" s="162"/>
      <c r="MNS52" s="162"/>
      <c r="MNT52" s="162"/>
      <c r="MNU52" s="162"/>
      <c r="MNV52" s="162"/>
      <c r="MNW52" s="162"/>
      <c r="MNX52" s="162"/>
      <c r="MNY52" s="162"/>
      <c r="MNZ52" s="162"/>
      <c r="MOA52" s="162"/>
      <c r="MOB52" s="162"/>
      <c r="MOC52" s="162"/>
      <c r="MOD52" s="162"/>
      <c r="MOE52" s="162"/>
      <c r="MOF52" s="162"/>
      <c r="MOG52" s="162"/>
      <c r="MOH52" s="162"/>
      <c r="MOI52" s="162"/>
      <c r="MOJ52" s="162"/>
      <c r="MOK52" s="162"/>
      <c r="MOL52" s="162"/>
      <c r="MOM52" s="162"/>
      <c r="MON52" s="162"/>
      <c r="MOO52" s="162"/>
      <c r="MOP52" s="162"/>
      <c r="MOQ52" s="162"/>
      <c r="MOR52" s="162"/>
      <c r="MOS52" s="162"/>
      <c r="MOT52" s="162"/>
      <c r="MOU52" s="162"/>
      <c r="MOV52" s="162"/>
      <c r="MOW52" s="162"/>
      <c r="MOX52" s="162"/>
      <c r="MOY52" s="162"/>
      <c r="MOZ52" s="162"/>
      <c r="MPA52" s="162"/>
      <c r="MPB52" s="162"/>
      <c r="MPC52" s="162"/>
      <c r="MPD52" s="162"/>
      <c r="MPE52" s="162"/>
      <c r="MPF52" s="162"/>
      <c r="MPG52" s="162"/>
      <c r="MPH52" s="162"/>
      <c r="MPI52" s="162"/>
      <c r="MPJ52" s="162"/>
      <c r="MPK52" s="162"/>
      <c r="MPL52" s="162"/>
      <c r="MPM52" s="162"/>
      <c r="MPN52" s="162"/>
      <c r="MPO52" s="162"/>
      <c r="MPP52" s="162"/>
      <c r="MPQ52" s="162"/>
      <c r="MPR52" s="162"/>
      <c r="MPS52" s="162"/>
      <c r="MPT52" s="162"/>
      <c r="MPU52" s="162"/>
      <c r="MPV52" s="162"/>
      <c r="MPW52" s="162"/>
      <c r="MPX52" s="162"/>
      <c r="MPY52" s="162"/>
      <c r="MPZ52" s="162"/>
      <c r="MQA52" s="162"/>
      <c r="MQB52" s="162"/>
      <c r="MQC52" s="162"/>
      <c r="MQD52" s="162"/>
      <c r="MQE52" s="162"/>
      <c r="MQF52" s="162"/>
      <c r="MQG52" s="162"/>
      <c r="MQH52" s="162"/>
      <c r="MQI52" s="162"/>
      <c r="MQJ52" s="162"/>
      <c r="MQK52" s="162"/>
      <c r="MQL52" s="162"/>
      <c r="MQM52" s="162"/>
      <c r="MQN52" s="162"/>
      <c r="MQO52" s="162"/>
      <c r="MQP52" s="162"/>
      <c r="MQQ52" s="162"/>
      <c r="MQR52" s="162"/>
      <c r="MQS52" s="162"/>
      <c r="MQT52" s="162"/>
      <c r="MQU52" s="162"/>
      <c r="MQV52" s="162"/>
      <c r="MQW52" s="162"/>
      <c r="MQX52" s="162"/>
      <c r="MQY52" s="162"/>
      <c r="MQZ52" s="162"/>
      <c r="MRA52" s="162"/>
      <c r="MRB52" s="162"/>
      <c r="MRC52" s="162"/>
      <c r="MRD52" s="162"/>
      <c r="MRE52" s="162"/>
      <c r="MRF52" s="162"/>
      <c r="MRG52" s="162"/>
      <c r="MRH52" s="162"/>
      <c r="MRI52" s="162"/>
      <c r="MRJ52" s="162"/>
      <c r="MRK52" s="162"/>
      <c r="MRL52" s="162"/>
      <c r="MRM52" s="162"/>
      <c r="MRN52" s="162"/>
      <c r="MRO52" s="162"/>
      <c r="MRP52" s="162"/>
      <c r="MRQ52" s="162"/>
      <c r="MRR52" s="162"/>
      <c r="MRS52" s="162"/>
      <c r="MRT52" s="162"/>
      <c r="MRU52" s="162"/>
      <c r="MRV52" s="162"/>
      <c r="MRW52" s="162"/>
      <c r="MRX52" s="162"/>
      <c r="MRY52" s="162"/>
      <c r="MRZ52" s="162"/>
      <c r="MSA52" s="162"/>
      <c r="MSB52" s="162"/>
      <c r="MSC52" s="162"/>
      <c r="MSD52" s="162"/>
      <c r="MSE52" s="162"/>
      <c r="MSF52" s="162"/>
      <c r="MSG52" s="162"/>
      <c r="MSH52" s="162"/>
      <c r="MSI52" s="162"/>
      <c r="MSJ52" s="162"/>
      <c r="MSK52" s="162"/>
      <c r="MSL52" s="162"/>
      <c r="MSM52" s="162"/>
      <c r="MSN52" s="162"/>
      <c r="MSO52" s="162"/>
      <c r="MSP52" s="162"/>
      <c r="MSQ52" s="162"/>
      <c r="MSR52" s="162"/>
      <c r="MSS52" s="162"/>
      <c r="MST52" s="162"/>
      <c r="MSU52" s="162"/>
      <c r="MSV52" s="162"/>
      <c r="MSW52" s="162"/>
      <c r="MSX52" s="162"/>
      <c r="MSY52" s="162"/>
      <c r="MSZ52" s="162"/>
      <c r="MTA52" s="162"/>
      <c r="MTB52" s="162"/>
      <c r="MTC52" s="162"/>
      <c r="MTD52" s="162"/>
      <c r="MTE52" s="162"/>
      <c r="MTF52" s="162"/>
      <c r="MTG52" s="162"/>
      <c r="MTH52" s="162"/>
      <c r="MTI52" s="162"/>
      <c r="MTJ52" s="162"/>
      <c r="MTK52" s="162"/>
      <c r="MTL52" s="162"/>
      <c r="MTM52" s="162"/>
      <c r="MTN52" s="162"/>
      <c r="MTO52" s="162"/>
      <c r="MTP52" s="162"/>
      <c r="MTQ52" s="162"/>
      <c r="MTR52" s="162"/>
      <c r="MTS52" s="162"/>
      <c r="MTT52" s="162"/>
      <c r="MTU52" s="162"/>
      <c r="MTV52" s="162"/>
      <c r="MTW52" s="162"/>
      <c r="MTX52" s="162"/>
      <c r="MTY52" s="162"/>
      <c r="MTZ52" s="162"/>
      <c r="MUA52" s="162"/>
      <c r="MUB52" s="162"/>
      <c r="MUC52" s="162"/>
      <c r="MUD52" s="162"/>
      <c r="MUE52" s="162"/>
      <c r="MUF52" s="162"/>
      <c r="MUG52" s="162"/>
      <c r="MUH52" s="162"/>
      <c r="MUI52" s="162"/>
      <c r="MUJ52" s="162"/>
      <c r="MUK52" s="162"/>
      <c r="MUL52" s="162"/>
      <c r="MUM52" s="162"/>
      <c r="MUN52" s="162"/>
      <c r="MUO52" s="162"/>
      <c r="MUP52" s="162"/>
      <c r="MUQ52" s="162"/>
      <c r="MUR52" s="162"/>
      <c r="MUS52" s="162"/>
      <c r="MUT52" s="162"/>
      <c r="MUU52" s="162"/>
      <c r="MUV52" s="162"/>
      <c r="MUW52" s="162"/>
      <c r="MUX52" s="162"/>
      <c r="MUY52" s="162"/>
      <c r="MUZ52" s="162"/>
      <c r="MVA52" s="162"/>
      <c r="MVB52" s="162"/>
      <c r="MVC52" s="162"/>
      <c r="MVD52" s="162"/>
      <c r="MVE52" s="162"/>
      <c r="MVF52" s="162"/>
      <c r="MVG52" s="162"/>
      <c r="MVH52" s="162"/>
      <c r="MVI52" s="162"/>
      <c r="MVJ52" s="162"/>
      <c r="MVK52" s="162"/>
      <c r="MVL52" s="162"/>
      <c r="MVM52" s="162"/>
      <c r="MVN52" s="162"/>
      <c r="MVO52" s="162"/>
      <c r="MVP52" s="162"/>
      <c r="MVQ52" s="162"/>
      <c r="MVR52" s="162"/>
      <c r="MVS52" s="162"/>
      <c r="MVT52" s="162"/>
      <c r="MVU52" s="162"/>
      <c r="MVV52" s="162"/>
      <c r="MVW52" s="162"/>
      <c r="MVX52" s="162"/>
      <c r="MVY52" s="162"/>
      <c r="MVZ52" s="162"/>
      <c r="MWA52" s="162"/>
      <c r="MWB52" s="162"/>
      <c r="MWC52" s="162"/>
      <c r="MWD52" s="162"/>
      <c r="MWE52" s="162"/>
      <c r="MWF52" s="162"/>
      <c r="MWG52" s="162"/>
      <c r="MWH52" s="162"/>
      <c r="MWI52" s="162"/>
      <c r="MWJ52" s="162"/>
      <c r="MWK52" s="162"/>
      <c r="MWL52" s="162"/>
      <c r="MWM52" s="162"/>
      <c r="MWN52" s="162"/>
      <c r="MWO52" s="162"/>
      <c r="MWP52" s="162"/>
      <c r="MWQ52" s="162"/>
      <c r="MWR52" s="162"/>
      <c r="MWS52" s="162"/>
      <c r="MWT52" s="162"/>
      <c r="MWU52" s="162"/>
      <c r="MWV52" s="162"/>
      <c r="MWW52" s="162"/>
      <c r="MWX52" s="162"/>
      <c r="MWY52" s="162"/>
      <c r="MWZ52" s="162"/>
      <c r="MXA52" s="162"/>
      <c r="MXB52" s="162"/>
      <c r="MXC52" s="162"/>
      <c r="MXD52" s="162"/>
      <c r="MXE52" s="162"/>
      <c r="MXF52" s="162"/>
      <c r="MXG52" s="162"/>
      <c r="MXH52" s="162"/>
      <c r="MXI52" s="162"/>
      <c r="MXJ52" s="162"/>
      <c r="MXK52" s="162"/>
      <c r="MXL52" s="162"/>
      <c r="MXM52" s="162"/>
      <c r="MXN52" s="162"/>
      <c r="MXO52" s="162"/>
      <c r="MXP52" s="162"/>
      <c r="MXQ52" s="162"/>
      <c r="MXR52" s="162"/>
      <c r="MXS52" s="162"/>
      <c r="MXT52" s="162"/>
      <c r="MXU52" s="162"/>
      <c r="MXV52" s="162"/>
      <c r="MXW52" s="162"/>
      <c r="MXX52" s="162"/>
      <c r="MXY52" s="162"/>
      <c r="MXZ52" s="162"/>
      <c r="MYA52" s="162"/>
      <c r="MYB52" s="162"/>
      <c r="MYC52" s="162"/>
      <c r="MYD52" s="162"/>
      <c r="MYE52" s="162"/>
      <c r="MYF52" s="162"/>
      <c r="MYG52" s="162"/>
      <c r="MYH52" s="162"/>
      <c r="MYI52" s="162"/>
      <c r="MYJ52" s="162"/>
      <c r="MYK52" s="162"/>
      <c r="MYL52" s="162"/>
      <c r="MYM52" s="162"/>
      <c r="MYN52" s="162"/>
      <c r="MYO52" s="162"/>
      <c r="MYP52" s="162"/>
      <c r="MYQ52" s="162"/>
      <c r="MYR52" s="162"/>
      <c r="MYS52" s="162"/>
      <c r="MYT52" s="162"/>
      <c r="MYU52" s="162"/>
      <c r="MYV52" s="162"/>
      <c r="MYW52" s="162"/>
      <c r="MYX52" s="162"/>
      <c r="MYY52" s="162"/>
      <c r="MYZ52" s="162"/>
      <c r="MZA52" s="162"/>
      <c r="MZB52" s="162"/>
      <c r="MZC52" s="162"/>
      <c r="MZD52" s="162"/>
      <c r="MZE52" s="162"/>
      <c r="MZF52" s="162"/>
      <c r="MZG52" s="162"/>
      <c r="MZH52" s="162"/>
      <c r="MZI52" s="162"/>
      <c r="MZJ52" s="162"/>
      <c r="MZK52" s="162"/>
      <c r="MZL52" s="162"/>
      <c r="MZM52" s="162"/>
      <c r="MZN52" s="162"/>
      <c r="MZO52" s="162"/>
      <c r="MZP52" s="162"/>
      <c r="MZQ52" s="162"/>
      <c r="MZR52" s="162"/>
      <c r="MZS52" s="162"/>
      <c r="MZT52" s="162"/>
      <c r="MZU52" s="162"/>
      <c r="MZV52" s="162"/>
      <c r="MZW52" s="162"/>
      <c r="MZX52" s="162"/>
      <c r="MZY52" s="162"/>
      <c r="MZZ52" s="162"/>
      <c r="NAA52" s="162"/>
      <c r="NAB52" s="162"/>
      <c r="NAC52" s="162"/>
      <c r="NAD52" s="162"/>
      <c r="NAE52" s="162"/>
      <c r="NAF52" s="162"/>
      <c r="NAG52" s="162"/>
      <c r="NAH52" s="162"/>
      <c r="NAI52" s="162"/>
      <c r="NAJ52" s="162"/>
      <c r="NAK52" s="162"/>
      <c r="NAL52" s="162"/>
      <c r="NAM52" s="162"/>
      <c r="NAN52" s="162"/>
      <c r="NAO52" s="162"/>
      <c r="NAP52" s="162"/>
      <c r="NAQ52" s="162"/>
      <c r="NAR52" s="162"/>
      <c r="NAS52" s="162"/>
      <c r="NAT52" s="162"/>
      <c r="NAU52" s="162"/>
      <c r="NAV52" s="162"/>
      <c r="NAW52" s="162"/>
      <c r="NAX52" s="162"/>
      <c r="NAY52" s="162"/>
      <c r="NAZ52" s="162"/>
      <c r="NBA52" s="162"/>
      <c r="NBB52" s="162"/>
      <c r="NBC52" s="162"/>
      <c r="NBD52" s="162"/>
      <c r="NBE52" s="162"/>
      <c r="NBF52" s="162"/>
      <c r="NBG52" s="162"/>
      <c r="NBH52" s="162"/>
      <c r="NBI52" s="162"/>
      <c r="NBJ52" s="162"/>
      <c r="NBK52" s="162"/>
      <c r="NBL52" s="162"/>
      <c r="NBM52" s="162"/>
      <c r="NBN52" s="162"/>
      <c r="NBO52" s="162"/>
      <c r="NBP52" s="162"/>
      <c r="NBQ52" s="162"/>
      <c r="NBR52" s="162"/>
      <c r="NBS52" s="162"/>
      <c r="NBT52" s="162"/>
      <c r="NBU52" s="162"/>
      <c r="NBV52" s="162"/>
      <c r="NBW52" s="162"/>
      <c r="NBX52" s="162"/>
      <c r="NBY52" s="162"/>
      <c r="NBZ52" s="162"/>
      <c r="NCA52" s="162"/>
      <c r="NCB52" s="162"/>
      <c r="NCC52" s="162"/>
      <c r="NCD52" s="162"/>
      <c r="NCE52" s="162"/>
      <c r="NCF52" s="162"/>
      <c r="NCG52" s="162"/>
      <c r="NCH52" s="162"/>
      <c r="NCI52" s="162"/>
      <c r="NCJ52" s="162"/>
      <c r="NCK52" s="162"/>
      <c r="NCL52" s="162"/>
      <c r="NCM52" s="162"/>
      <c r="NCN52" s="162"/>
      <c r="NCO52" s="162"/>
      <c r="NCP52" s="162"/>
      <c r="NCQ52" s="162"/>
      <c r="NCR52" s="162"/>
      <c r="NCS52" s="162"/>
      <c r="NCT52" s="162"/>
      <c r="NCU52" s="162"/>
      <c r="NCV52" s="162"/>
      <c r="NCW52" s="162"/>
      <c r="NCX52" s="162"/>
      <c r="NCY52" s="162"/>
      <c r="NCZ52" s="162"/>
      <c r="NDA52" s="162"/>
      <c r="NDB52" s="162"/>
      <c r="NDC52" s="162"/>
      <c r="NDD52" s="162"/>
      <c r="NDE52" s="162"/>
      <c r="NDF52" s="162"/>
      <c r="NDG52" s="162"/>
      <c r="NDH52" s="162"/>
      <c r="NDI52" s="162"/>
      <c r="NDJ52" s="162"/>
      <c r="NDK52" s="162"/>
      <c r="NDL52" s="162"/>
      <c r="NDM52" s="162"/>
      <c r="NDN52" s="162"/>
      <c r="NDO52" s="162"/>
      <c r="NDP52" s="162"/>
      <c r="NDQ52" s="162"/>
      <c r="NDR52" s="162"/>
      <c r="NDS52" s="162"/>
      <c r="NDT52" s="162"/>
      <c r="NDU52" s="162"/>
      <c r="NDV52" s="162"/>
      <c r="NDW52" s="162"/>
      <c r="NDX52" s="162"/>
      <c r="NDY52" s="162"/>
      <c r="NDZ52" s="162"/>
      <c r="NEA52" s="162"/>
      <c r="NEB52" s="162"/>
      <c r="NEC52" s="162"/>
      <c r="NED52" s="162"/>
      <c r="NEE52" s="162"/>
      <c r="NEF52" s="162"/>
      <c r="NEG52" s="162"/>
      <c r="NEH52" s="162"/>
      <c r="NEI52" s="162"/>
      <c r="NEJ52" s="162"/>
      <c r="NEK52" s="162"/>
      <c r="NEL52" s="162"/>
      <c r="NEM52" s="162"/>
      <c r="NEN52" s="162"/>
      <c r="NEO52" s="162"/>
      <c r="NEP52" s="162"/>
      <c r="NEQ52" s="162"/>
      <c r="NER52" s="162"/>
      <c r="NES52" s="162"/>
      <c r="NET52" s="162"/>
      <c r="NEU52" s="162"/>
      <c r="NEV52" s="162"/>
      <c r="NEW52" s="162"/>
      <c r="NEX52" s="162"/>
      <c r="NEY52" s="162"/>
      <c r="NEZ52" s="162"/>
      <c r="NFA52" s="162"/>
      <c r="NFB52" s="162"/>
      <c r="NFC52" s="162"/>
      <c r="NFD52" s="162"/>
      <c r="NFE52" s="162"/>
      <c r="NFF52" s="162"/>
      <c r="NFG52" s="162"/>
      <c r="NFH52" s="162"/>
      <c r="NFI52" s="162"/>
      <c r="NFJ52" s="162"/>
      <c r="NFK52" s="162"/>
      <c r="NFL52" s="162"/>
      <c r="NFM52" s="162"/>
      <c r="NFN52" s="162"/>
      <c r="NFO52" s="162"/>
      <c r="NFP52" s="162"/>
      <c r="NFQ52" s="162"/>
      <c r="NFR52" s="162"/>
      <c r="NFS52" s="162"/>
      <c r="NFT52" s="162"/>
      <c r="NFU52" s="162"/>
      <c r="NFV52" s="162"/>
      <c r="NFW52" s="162"/>
      <c r="NFX52" s="162"/>
      <c r="NFY52" s="162"/>
      <c r="NFZ52" s="162"/>
      <c r="NGA52" s="162"/>
      <c r="NGB52" s="162"/>
      <c r="NGC52" s="162"/>
      <c r="NGD52" s="162"/>
      <c r="NGE52" s="162"/>
      <c r="NGF52" s="162"/>
      <c r="NGG52" s="162"/>
      <c r="NGH52" s="162"/>
      <c r="NGI52" s="162"/>
      <c r="NGJ52" s="162"/>
      <c r="NGK52" s="162"/>
      <c r="NGL52" s="162"/>
      <c r="NGM52" s="162"/>
      <c r="NGN52" s="162"/>
      <c r="NGO52" s="162"/>
      <c r="NGP52" s="162"/>
      <c r="NGQ52" s="162"/>
      <c r="NGR52" s="162"/>
      <c r="NGS52" s="162"/>
      <c r="NGT52" s="162"/>
      <c r="NGU52" s="162"/>
      <c r="NGV52" s="162"/>
      <c r="NGW52" s="162"/>
      <c r="NGX52" s="162"/>
      <c r="NGY52" s="162"/>
      <c r="NGZ52" s="162"/>
      <c r="NHA52" s="162"/>
      <c r="NHB52" s="162"/>
      <c r="NHC52" s="162"/>
      <c r="NHD52" s="162"/>
      <c r="NHE52" s="162"/>
      <c r="NHF52" s="162"/>
      <c r="NHG52" s="162"/>
      <c r="NHH52" s="162"/>
      <c r="NHI52" s="162"/>
      <c r="NHJ52" s="162"/>
      <c r="NHK52" s="162"/>
      <c r="NHL52" s="162"/>
      <c r="NHM52" s="162"/>
      <c r="NHN52" s="162"/>
      <c r="NHO52" s="162"/>
      <c r="NHP52" s="162"/>
      <c r="NHQ52" s="162"/>
      <c r="NHR52" s="162"/>
      <c r="NHS52" s="162"/>
      <c r="NHT52" s="162"/>
      <c r="NHU52" s="162"/>
      <c r="NHV52" s="162"/>
      <c r="NHW52" s="162"/>
      <c r="NHX52" s="162"/>
      <c r="NHY52" s="162"/>
      <c r="NHZ52" s="162"/>
      <c r="NIA52" s="162"/>
      <c r="NIB52" s="162"/>
      <c r="NIC52" s="162"/>
      <c r="NID52" s="162"/>
      <c r="NIE52" s="162"/>
      <c r="NIF52" s="162"/>
      <c r="NIG52" s="162"/>
      <c r="NIH52" s="162"/>
      <c r="NII52" s="162"/>
      <c r="NIJ52" s="162"/>
      <c r="NIK52" s="162"/>
      <c r="NIL52" s="162"/>
      <c r="NIM52" s="162"/>
      <c r="NIN52" s="162"/>
      <c r="NIO52" s="162"/>
      <c r="NIP52" s="162"/>
      <c r="NIQ52" s="162"/>
      <c r="NIR52" s="162"/>
      <c r="NIS52" s="162"/>
      <c r="NIT52" s="162"/>
      <c r="NIU52" s="162"/>
      <c r="NIV52" s="162"/>
      <c r="NIW52" s="162"/>
      <c r="NIX52" s="162"/>
      <c r="NIY52" s="162"/>
      <c r="NIZ52" s="162"/>
      <c r="NJA52" s="162"/>
      <c r="NJB52" s="162"/>
      <c r="NJC52" s="162"/>
      <c r="NJD52" s="162"/>
      <c r="NJE52" s="162"/>
      <c r="NJF52" s="162"/>
      <c r="NJG52" s="162"/>
      <c r="NJH52" s="162"/>
      <c r="NJI52" s="162"/>
      <c r="NJJ52" s="162"/>
      <c r="NJK52" s="162"/>
      <c r="NJL52" s="162"/>
      <c r="NJM52" s="162"/>
      <c r="NJN52" s="162"/>
      <c r="NJO52" s="162"/>
      <c r="NJP52" s="162"/>
      <c r="NJQ52" s="162"/>
      <c r="NJR52" s="162"/>
      <c r="NJS52" s="162"/>
      <c r="NJT52" s="162"/>
      <c r="NJU52" s="162"/>
      <c r="NJV52" s="162"/>
      <c r="NJW52" s="162"/>
      <c r="NJX52" s="162"/>
      <c r="NJY52" s="162"/>
      <c r="NJZ52" s="162"/>
      <c r="NKA52" s="162"/>
      <c r="NKB52" s="162"/>
      <c r="NKC52" s="162"/>
      <c r="NKD52" s="162"/>
      <c r="NKE52" s="162"/>
      <c r="NKF52" s="162"/>
      <c r="NKG52" s="162"/>
      <c r="NKH52" s="162"/>
      <c r="NKI52" s="162"/>
      <c r="NKJ52" s="162"/>
      <c r="NKK52" s="162"/>
      <c r="NKL52" s="162"/>
      <c r="NKM52" s="162"/>
      <c r="NKN52" s="162"/>
      <c r="NKO52" s="162"/>
      <c r="NKP52" s="162"/>
      <c r="NKQ52" s="162"/>
      <c r="NKR52" s="162"/>
      <c r="NKS52" s="162"/>
      <c r="NKT52" s="162"/>
      <c r="NKU52" s="162"/>
      <c r="NKV52" s="162"/>
      <c r="NKW52" s="162"/>
      <c r="NKX52" s="162"/>
      <c r="NKY52" s="162"/>
      <c r="NKZ52" s="162"/>
      <c r="NLA52" s="162"/>
      <c r="NLB52" s="162"/>
      <c r="NLC52" s="162"/>
      <c r="NLD52" s="162"/>
      <c r="NLE52" s="162"/>
      <c r="NLF52" s="162"/>
      <c r="NLG52" s="162"/>
      <c r="NLH52" s="162"/>
      <c r="NLI52" s="162"/>
      <c r="NLJ52" s="162"/>
      <c r="NLK52" s="162"/>
      <c r="NLL52" s="162"/>
      <c r="NLM52" s="162"/>
      <c r="NLN52" s="162"/>
      <c r="NLO52" s="162"/>
      <c r="NLP52" s="162"/>
      <c r="NLQ52" s="162"/>
      <c r="NLR52" s="162"/>
      <c r="NLS52" s="162"/>
      <c r="NLT52" s="162"/>
      <c r="NLU52" s="162"/>
      <c r="NLV52" s="162"/>
      <c r="NLW52" s="162"/>
      <c r="NLX52" s="162"/>
      <c r="NLY52" s="162"/>
      <c r="NLZ52" s="162"/>
      <c r="NMA52" s="162"/>
      <c r="NMB52" s="162"/>
      <c r="NMC52" s="162"/>
      <c r="NMD52" s="162"/>
      <c r="NME52" s="162"/>
      <c r="NMF52" s="162"/>
      <c r="NMG52" s="162"/>
      <c r="NMH52" s="162"/>
      <c r="NMI52" s="162"/>
      <c r="NMJ52" s="162"/>
      <c r="NMK52" s="162"/>
      <c r="NML52" s="162"/>
      <c r="NMM52" s="162"/>
      <c r="NMN52" s="162"/>
      <c r="NMO52" s="162"/>
      <c r="NMP52" s="162"/>
      <c r="NMQ52" s="162"/>
      <c r="NMR52" s="162"/>
      <c r="NMS52" s="162"/>
      <c r="NMT52" s="162"/>
      <c r="NMU52" s="162"/>
      <c r="NMV52" s="162"/>
      <c r="NMW52" s="162"/>
      <c r="NMX52" s="162"/>
      <c r="NMY52" s="162"/>
      <c r="NMZ52" s="162"/>
      <c r="NNA52" s="162"/>
      <c r="NNB52" s="162"/>
      <c r="NNC52" s="162"/>
      <c r="NND52" s="162"/>
      <c r="NNE52" s="162"/>
      <c r="NNF52" s="162"/>
      <c r="NNG52" s="162"/>
      <c r="NNH52" s="162"/>
      <c r="NNI52" s="162"/>
      <c r="NNJ52" s="162"/>
      <c r="NNK52" s="162"/>
      <c r="NNL52" s="162"/>
      <c r="NNM52" s="162"/>
      <c r="NNN52" s="162"/>
      <c r="NNO52" s="162"/>
      <c r="NNP52" s="162"/>
      <c r="NNQ52" s="162"/>
      <c r="NNR52" s="162"/>
      <c r="NNS52" s="162"/>
      <c r="NNT52" s="162"/>
      <c r="NNU52" s="162"/>
      <c r="NNV52" s="162"/>
      <c r="NNW52" s="162"/>
      <c r="NNX52" s="162"/>
      <c r="NNY52" s="162"/>
      <c r="NNZ52" s="162"/>
      <c r="NOA52" s="162"/>
      <c r="NOB52" s="162"/>
      <c r="NOC52" s="162"/>
      <c r="NOD52" s="162"/>
      <c r="NOE52" s="162"/>
      <c r="NOF52" s="162"/>
      <c r="NOG52" s="162"/>
      <c r="NOH52" s="162"/>
      <c r="NOI52" s="162"/>
      <c r="NOJ52" s="162"/>
      <c r="NOK52" s="162"/>
      <c r="NOL52" s="162"/>
      <c r="NOM52" s="162"/>
      <c r="NON52" s="162"/>
      <c r="NOO52" s="162"/>
      <c r="NOP52" s="162"/>
      <c r="NOQ52" s="162"/>
      <c r="NOR52" s="162"/>
      <c r="NOS52" s="162"/>
      <c r="NOT52" s="162"/>
      <c r="NOU52" s="162"/>
      <c r="NOV52" s="162"/>
      <c r="NOW52" s="162"/>
      <c r="NOX52" s="162"/>
      <c r="NOY52" s="162"/>
      <c r="NOZ52" s="162"/>
      <c r="NPA52" s="162"/>
      <c r="NPB52" s="162"/>
      <c r="NPC52" s="162"/>
      <c r="NPD52" s="162"/>
      <c r="NPE52" s="162"/>
      <c r="NPF52" s="162"/>
      <c r="NPG52" s="162"/>
      <c r="NPH52" s="162"/>
      <c r="NPI52" s="162"/>
      <c r="NPJ52" s="162"/>
      <c r="NPK52" s="162"/>
      <c r="NPL52" s="162"/>
      <c r="NPM52" s="162"/>
      <c r="NPN52" s="162"/>
      <c r="NPO52" s="162"/>
      <c r="NPP52" s="162"/>
      <c r="NPQ52" s="162"/>
      <c r="NPR52" s="162"/>
      <c r="NPS52" s="162"/>
      <c r="NPT52" s="162"/>
      <c r="NPU52" s="162"/>
      <c r="NPV52" s="162"/>
      <c r="NPW52" s="162"/>
      <c r="NPX52" s="162"/>
      <c r="NPY52" s="162"/>
      <c r="NPZ52" s="162"/>
      <c r="NQA52" s="162"/>
      <c r="NQB52" s="162"/>
      <c r="NQC52" s="162"/>
      <c r="NQD52" s="162"/>
      <c r="NQE52" s="162"/>
      <c r="NQF52" s="162"/>
      <c r="NQG52" s="162"/>
      <c r="NQH52" s="162"/>
      <c r="NQI52" s="162"/>
      <c r="NQJ52" s="162"/>
      <c r="NQK52" s="162"/>
      <c r="NQL52" s="162"/>
      <c r="NQM52" s="162"/>
      <c r="NQN52" s="162"/>
      <c r="NQO52" s="162"/>
      <c r="NQP52" s="162"/>
      <c r="NQQ52" s="162"/>
      <c r="NQR52" s="162"/>
      <c r="NQS52" s="162"/>
      <c r="NQT52" s="162"/>
      <c r="NQU52" s="162"/>
      <c r="NQV52" s="162"/>
      <c r="NQW52" s="162"/>
      <c r="NQX52" s="162"/>
      <c r="NQY52" s="162"/>
      <c r="NQZ52" s="162"/>
      <c r="NRA52" s="162"/>
      <c r="NRB52" s="162"/>
      <c r="NRC52" s="162"/>
      <c r="NRD52" s="162"/>
      <c r="NRE52" s="162"/>
      <c r="NRF52" s="162"/>
      <c r="NRG52" s="162"/>
      <c r="NRH52" s="162"/>
      <c r="NRI52" s="162"/>
      <c r="NRJ52" s="162"/>
      <c r="NRK52" s="162"/>
      <c r="NRL52" s="162"/>
      <c r="NRM52" s="162"/>
      <c r="NRN52" s="162"/>
      <c r="NRO52" s="162"/>
      <c r="NRP52" s="162"/>
      <c r="NRQ52" s="162"/>
      <c r="NRR52" s="162"/>
      <c r="NRS52" s="162"/>
      <c r="NRT52" s="162"/>
      <c r="NRU52" s="162"/>
      <c r="NRV52" s="162"/>
      <c r="NRW52" s="162"/>
      <c r="NRX52" s="162"/>
      <c r="NRY52" s="162"/>
      <c r="NRZ52" s="162"/>
      <c r="NSA52" s="162"/>
      <c r="NSB52" s="162"/>
      <c r="NSC52" s="162"/>
      <c r="NSD52" s="162"/>
      <c r="NSE52" s="162"/>
      <c r="NSF52" s="162"/>
      <c r="NSG52" s="162"/>
      <c r="NSH52" s="162"/>
      <c r="NSI52" s="162"/>
      <c r="NSJ52" s="162"/>
      <c r="NSK52" s="162"/>
      <c r="NSL52" s="162"/>
      <c r="NSM52" s="162"/>
      <c r="NSN52" s="162"/>
      <c r="NSO52" s="162"/>
      <c r="NSP52" s="162"/>
      <c r="NSQ52" s="162"/>
      <c r="NSR52" s="162"/>
      <c r="NSS52" s="162"/>
      <c r="NST52" s="162"/>
      <c r="NSU52" s="162"/>
      <c r="NSV52" s="162"/>
      <c r="NSW52" s="162"/>
      <c r="NSX52" s="162"/>
      <c r="NSY52" s="162"/>
      <c r="NSZ52" s="162"/>
      <c r="NTA52" s="162"/>
      <c r="NTB52" s="162"/>
      <c r="NTC52" s="162"/>
      <c r="NTD52" s="162"/>
      <c r="NTE52" s="162"/>
      <c r="NTF52" s="162"/>
      <c r="NTG52" s="162"/>
      <c r="NTH52" s="162"/>
      <c r="NTI52" s="162"/>
      <c r="NTJ52" s="162"/>
      <c r="NTK52" s="162"/>
      <c r="NTL52" s="162"/>
      <c r="NTM52" s="162"/>
      <c r="NTN52" s="162"/>
      <c r="NTO52" s="162"/>
      <c r="NTP52" s="162"/>
      <c r="NTQ52" s="162"/>
      <c r="NTR52" s="162"/>
      <c r="NTS52" s="162"/>
      <c r="NTT52" s="162"/>
      <c r="NTU52" s="162"/>
      <c r="NTV52" s="162"/>
      <c r="NTW52" s="162"/>
      <c r="NTX52" s="162"/>
      <c r="NTY52" s="162"/>
      <c r="NTZ52" s="162"/>
      <c r="NUA52" s="162"/>
      <c r="NUB52" s="162"/>
      <c r="NUC52" s="162"/>
      <c r="NUD52" s="162"/>
      <c r="NUE52" s="162"/>
      <c r="NUF52" s="162"/>
      <c r="NUG52" s="162"/>
      <c r="NUH52" s="162"/>
      <c r="NUI52" s="162"/>
      <c r="NUJ52" s="162"/>
      <c r="NUK52" s="162"/>
      <c r="NUL52" s="162"/>
      <c r="NUM52" s="162"/>
      <c r="NUN52" s="162"/>
      <c r="NUO52" s="162"/>
      <c r="NUP52" s="162"/>
      <c r="NUQ52" s="162"/>
      <c r="NUR52" s="162"/>
      <c r="NUS52" s="162"/>
      <c r="NUT52" s="162"/>
      <c r="NUU52" s="162"/>
      <c r="NUV52" s="162"/>
      <c r="NUW52" s="162"/>
      <c r="NUX52" s="162"/>
      <c r="NUY52" s="162"/>
      <c r="NUZ52" s="162"/>
      <c r="NVA52" s="162"/>
      <c r="NVB52" s="162"/>
      <c r="NVC52" s="162"/>
      <c r="NVD52" s="162"/>
      <c r="NVE52" s="162"/>
      <c r="NVF52" s="162"/>
      <c r="NVG52" s="162"/>
      <c r="NVH52" s="162"/>
      <c r="NVI52" s="162"/>
      <c r="NVJ52" s="162"/>
      <c r="NVK52" s="162"/>
      <c r="NVL52" s="162"/>
      <c r="NVM52" s="162"/>
      <c r="NVN52" s="162"/>
      <c r="NVO52" s="162"/>
      <c r="NVP52" s="162"/>
      <c r="NVQ52" s="162"/>
      <c r="NVR52" s="162"/>
      <c r="NVS52" s="162"/>
      <c r="NVT52" s="162"/>
      <c r="NVU52" s="162"/>
      <c r="NVV52" s="162"/>
      <c r="NVW52" s="162"/>
      <c r="NVX52" s="162"/>
      <c r="NVY52" s="162"/>
      <c r="NVZ52" s="162"/>
      <c r="NWA52" s="162"/>
      <c r="NWB52" s="162"/>
      <c r="NWC52" s="162"/>
      <c r="NWD52" s="162"/>
      <c r="NWE52" s="162"/>
      <c r="NWF52" s="162"/>
      <c r="NWG52" s="162"/>
      <c r="NWH52" s="162"/>
      <c r="NWI52" s="162"/>
      <c r="NWJ52" s="162"/>
      <c r="NWK52" s="162"/>
      <c r="NWL52" s="162"/>
      <c r="NWM52" s="162"/>
      <c r="NWN52" s="162"/>
      <c r="NWO52" s="162"/>
      <c r="NWP52" s="162"/>
      <c r="NWQ52" s="162"/>
      <c r="NWR52" s="162"/>
      <c r="NWS52" s="162"/>
      <c r="NWT52" s="162"/>
      <c r="NWU52" s="162"/>
      <c r="NWV52" s="162"/>
      <c r="NWW52" s="162"/>
      <c r="NWX52" s="162"/>
      <c r="NWY52" s="162"/>
      <c r="NWZ52" s="162"/>
      <c r="NXA52" s="162"/>
      <c r="NXB52" s="162"/>
      <c r="NXC52" s="162"/>
      <c r="NXD52" s="162"/>
      <c r="NXE52" s="162"/>
      <c r="NXF52" s="162"/>
      <c r="NXG52" s="162"/>
      <c r="NXH52" s="162"/>
      <c r="NXI52" s="162"/>
      <c r="NXJ52" s="162"/>
      <c r="NXK52" s="162"/>
      <c r="NXL52" s="162"/>
      <c r="NXM52" s="162"/>
      <c r="NXN52" s="162"/>
      <c r="NXO52" s="162"/>
      <c r="NXP52" s="162"/>
      <c r="NXQ52" s="162"/>
      <c r="NXR52" s="162"/>
      <c r="NXS52" s="162"/>
      <c r="NXT52" s="162"/>
      <c r="NXU52" s="162"/>
      <c r="NXV52" s="162"/>
      <c r="NXW52" s="162"/>
      <c r="NXX52" s="162"/>
      <c r="NXY52" s="162"/>
      <c r="NXZ52" s="162"/>
      <c r="NYA52" s="162"/>
      <c r="NYB52" s="162"/>
      <c r="NYC52" s="162"/>
      <c r="NYD52" s="162"/>
      <c r="NYE52" s="162"/>
      <c r="NYF52" s="162"/>
      <c r="NYG52" s="162"/>
      <c r="NYH52" s="162"/>
      <c r="NYI52" s="162"/>
      <c r="NYJ52" s="162"/>
      <c r="NYK52" s="162"/>
      <c r="NYL52" s="162"/>
      <c r="NYM52" s="162"/>
      <c r="NYN52" s="162"/>
      <c r="NYO52" s="162"/>
      <c r="NYP52" s="162"/>
      <c r="NYQ52" s="162"/>
      <c r="NYR52" s="162"/>
      <c r="NYS52" s="162"/>
      <c r="NYT52" s="162"/>
      <c r="NYU52" s="162"/>
      <c r="NYV52" s="162"/>
      <c r="NYW52" s="162"/>
      <c r="NYX52" s="162"/>
      <c r="NYY52" s="162"/>
      <c r="NYZ52" s="162"/>
      <c r="NZA52" s="162"/>
      <c r="NZB52" s="162"/>
      <c r="NZC52" s="162"/>
      <c r="NZD52" s="162"/>
      <c r="NZE52" s="162"/>
      <c r="NZF52" s="162"/>
      <c r="NZG52" s="162"/>
      <c r="NZH52" s="162"/>
      <c r="NZI52" s="162"/>
      <c r="NZJ52" s="162"/>
      <c r="NZK52" s="162"/>
      <c r="NZL52" s="162"/>
      <c r="NZM52" s="162"/>
      <c r="NZN52" s="162"/>
      <c r="NZO52" s="162"/>
      <c r="NZP52" s="162"/>
      <c r="NZQ52" s="162"/>
      <c r="NZR52" s="162"/>
      <c r="NZS52" s="162"/>
      <c r="NZT52" s="162"/>
      <c r="NZU52" s="162"/>
      <c r="NZV52" s="162"/>
      <c r="NZW52" s="162"/>
      <c r="NZX52" s="162"/>
      <c r="NZY52" s="162"/>
      <c r="NZZ52" s="162"/>
      <c r="OAA52" s="162"/>
      <c r="OAB52" s="162"/>
      <c r="OAC52" s="162"/>
      <c r="OAD52" s="162"/>
      <c r="OAE52" s="162"/>
      <c r="OAF52" s="162"/>
      <c r="OAG52" s="162"/>
      <c r="OAH52" s="162"/>
      <c r="OAI52" s="162"/>
      <c r="OAJ52" s="162"/>
      <c r="OAK52" s="162"/>
      <c r="OAL52" s="162"/>
      <c r="OAM52" s="162"/>
      <c r="OAN52" s="162"/>
      <c r="OAO52" s="162"/>
      <c r="OAP52" s="162"/>
      <c r="OAQ52" s="162"/>
      <c r="OAR52" s="162"/>
      <c r="OAS52" s="162"/>
      <c r="OAT52" s="162"/>
      <c r="OAU52" s="162"/>
      <c r="OAV52" s="162"/>
      <c r="OAW52" s="162"/>
      <c r="OAX52" s="162"/>
      <c r="OAY52" s="162"/>
      <c r="OAZ52" s="162"/>
      <c r="OBA52" s="162"/>
      <c r="OBB52" s="162"/>
      <c r="OBC52" s="162"/>
      <c r="OBD52" s="162"/>
      <c r="OBE52" s="162"/>
      <c r="OBF52" s="162"/>
      <c r="OBG52" s="162"/>
      <c r="OBH52" s="162"/>
      <c r="OBI52" s="162"/>
      <c r="OBJ52" s="162"/>
      <c r="OBK52" s="162"/>
      <c r="OBL52" s="162"/>
      <c r="OBM52" s="162"/>
      <c r="OBN52" s="162"/>
      <c r="OBO52" s="162"/>
      <c r="OBP52" s="162"/>
      <c r="OBQ52" s="162"/>
      <c r="OBR52" s="162"/>
      <c r="OBS52" s="162"/>
      <c r="OBT52" s="162"/>
      <c r="OBU52" s="162"/>
      <c r="OBV52" s="162"/>
      <c r="OBW52" s="162"/>
      <c r="OBX52" s="162"/>
      <c r="OBY52" s="162"/>
      <c r="OBZ52" s="162"/>
      <c r="OCA52" s="162"/>
      <c r="OCB52" s="162"/>
      <c r="OCC52" s="162"/>
      <c r="OCD52" s="162"/>
      <c r="OCE52" s="162"/>
      <c r="OCF52" s="162"/>
      <c r="OCG52" s="162"/>
      <c r="OCH52" s="162"/>
      <c r="OCI52" s="162"/>
      <c r="OCJ52" s="162"/>
      <c r="OCK52" s="162"/>
      <c r="OCL52" s="162"/>
      <c r="OCM52" s="162"/>
      <c r="OCN52" s="162"/>
      <c r="OCO52" s="162"/>
      <c r="OCP52" s="162"/>
      <c r="OCQ52" s="162"/>
      <c r="OCR52" s="162"/>
      <c r="OCS52" s="162"/>
      <c r="OCT52" s="162"/>
      <c r="OCU52" s="162"/>
      <c r="OCV52" s="162"/>
      <c r="OCW52" s="162"/>
      <c r="OCX52" s="162"/>
      <c r="OCY52" s="162"/>
      <c r="OCZ52" s="162"/>
      <c r="ODA52" s="162"/>
      <c r="ODB52" s="162"/>
      <c r="ODC52" s="162"/>
      <c r="ODD52" s="162"/>
      <c r="ODE52" s="162"/>
      <c r="ODF52" s="162"/>
      <c r="ODG52" s="162"/>
      <c r="ODH52" s="162"/>
      <c r="ODI52" s="162"/>
      <c r="ODJ52" s="162"/>
      <c r="ODK52" s="162"/>
      <c r="ODL52" s="162"/>
      <c r="ODM52" s="162"/>
      <c r="ODN52" s="162"/>
      <c r="ODO52" s="162"/>
      <c r="ODP52" s="162"/>
      <c r="ODQ52" s="162"/>
      <c r="ODR52" s="162"/>
      <c r="ODS52" s="162"/>
      <c r="ODT52" s="162"/>
      <c r="ODU52" s="162"/>
      <c r="ODV52" s="162"/>
      <c r="ODW52" s="162"/>
      <c r="ODX52" s="162"/>
      <c r="ODY52" s="162"/>
      <c r="ODZ52" s="162"/>
      <c r="OEA52" s="162"/>
      <c r="OEB52" s="162"/>
      <c r="OEC52" s="162"/>
      <c r="OED52" s="162"/>
      <c r="OEE52" s="162"/>
      <c r="OEF52" s="162"/>
      <c r="OEG52" s="162"/>
      <c r="OEH52" s="162"/>
      <c r="OEI52" s="162"/>
      <c r="OEJ52" s="162"/>
      <c r="OEK52" s="162"/>
      <c r="OEL52" s="162"/>
      <c r="OEM52" s="162"/>
      <c r="OEN52" s="162"/>
      <c r="OEO52" s="162"/>
      <c r="OEP52" s="162"/>
      <c r="OEQ52" s="162"/>
      <c r="OER52" s="162"/>
      <c r="OES52" s="162"/>
      <c r="OET52" s="162"/>
      <c r="OEU52" s="162"/>
      <c r="OEV52" s="162"/>
      <c r="OEW52" s="162"/>
      <c r="OEX52" s="162"/>
      <c r="OEY52" s="162"/>
      <c r="OEZ52" s="162"/>
      <c r="OFA52" s="162"/>
      <c r="OFB52" s="162"/>
      <c r="OFC52" s="162"/>
      <c r="OFD52" s="162"/>
      <c r="OFE52" s="162"/>
      <c r="OFF52" s="162"/>
      <c r="OFG52" s="162"/>
      <c r="OFH52" s="162"/>
      <c r="OFI52" s="162"/>
      <c r="OFJ52" s="162"/>
      <c r="OFK52" s="162"/>
      <c r="OFL52" s="162"/>
      <c r="OFM52" s="162"/>
      <c r="OFN52" s="162"/>
      <c r="OFO52" s="162"/>
      <c r="OFP52" s="162"/>
      <c r="OFQ52" s="162"/>
      <c r="OFR52" s="162"/>
      <c r="OFS52" s="162"/>
      <c r="OFT52" s="162"/>
      <c r="OFU52" s="162"/>
      <c r="OFV52" s="162"/>
      <c r="OFW52" s="162"/>
      <c r="OFX52" s="162"/>
      <c r="OFY52" s="162"/>
      <c r="OFZ52" s="162"/>
      <c r="OGA52" s="162"/>
      <c r="OGB52" s="162"/>
      <c r="OGC52" s="162"/>
      <c r="OGD52" s="162"/>
      <c r="OGE52" s="162"/>
      <c r="OGF52" s="162"/>
      <c r="OGG52" s="162"/>
      <c r="OGH52" s="162"/>
      <c r="OGI52" s="162"/>
      <c r="OGJ52" s="162"/>
      <c r="OGK52" s="162"/>
      <c r="OGL52" s="162"/>
      <c r="OGM52" s="162"/>
      <c r="OGN52" s="162"/>
      <c r="OGO52" s="162"/>
      <c r="OGP52" s="162"/>
      <c r="OGQ52" s="162"/>
      <c r="OGR52" s="162"/>
      <c r="OGS52" s="162"/>
      <c r="OGT52" s="162"/>
      <c r="OGU52" s="162"/>
      <c r="OGV52" s="162"/>
      <c r="OGW52" s="162"/>
      <c r="OGX52" s="162"/>
      <c r="OGY52" s="162"/>
      <c r="OGZ52" s="162"/>
      <c r="OHA52" s="162"/>
      <c r="OHB52" s="162"/>
      <c r="OHC52" s="162"/>
      <c r="OHD52" s="162"/>
      <c r="OHE52" s="162"/>
      <c r="OHF52" s="162"/>
      <c r="OHG52" s="162"/>
      <c r="OHH52" s="162"/>
      <c r="OHI52" s="162"/>
      <c r="OHJ52" s="162"/>
      <c r="OHK52" s="162"/>
      <c r="OHL52" s="162"/>
      <c r="OHM52" s="162"/>
      <c r="OHN52" s="162"/>
      <c r="OHO52" s="162"/>
      <c r="OHP52" s="162"/>
      <c r="OHQ52" s="162"/>
      <c r="OHR52" s="162"/>
      <c r="OHS52" s="162"/>
      <c r="OHT52" s="162"/>
      <c r="OHU52" s="162"/>
      <c r="OHV52" s="162"/>
      <c r="OHW52" s="162"/>
      <c r="OHX52" s="162"/>
      <c r="OHY52" s="162"/>
      <c r="OHZ52" s="162"/>
      <c r="OIA52" s="162"/>
      <c r="OIB52" s="162"/>
      <c r="OIC52" s="162"/>
      <c r="OID52" s="162"/>
      <c r="OIE52" s="162"/>
      <c r="OIF52" s="162"/>
      <c r="OIG52" s="162"/>
      <c r="OIH52" s="162"/>
      <c r="OII52" s="162"/>
      <c r="OIJ52" s="162"/>
      <c r="OIK52" s="162"/>
      <c r="OIL52" s="162"/>
      <c r="OIM52" s="162"/>
      <c r="OIN52" s="162"/>
      <c r="OIO52" s="162"/>
      <c r="OIP52" s="162"/>
      <c r="OIQ52" s="162"/>
      <c r="OIR52" s="162"/>
      <c r="OIS52" s="162"/>
      <c r="OIT52" s="162"/>
      <c r="OIU52" s="162"/>
      <c r="OIV52" s="162"/>
      <c r="OIW52" s="162"/>
      <c r="OIX52" s="162"/>
      <c r="OIY52" s="162"/>
      <c r="OIZ52" s="162"/>
      <c r="OJA52" s="162"/>
      <c r="OJB52" s="162"/>
      <c r="OJC52" s="162"/>
      <c r="OJD52" s="162"/>
      <c r="OJE52" s="162"/>
      <c r="OJF52" s="162"/>
      <c r="OJG52" s="162"/>
      <c r="OJH52" s="162"/>
      <c r="OJI52" s="162"/>
      <c r="OJJ52" s="162"/>
      <c r="OJK52" s="162"/>
      <c r="OJL52" s="162"/>
      <c r="OJM52" s="162"/>
      <c r="OJN52" s="162"/>
      <c r="OJO52" s="162"/>
      <c r="OJP52" s="162"/>
      <c r="OJQ52" s="162"/>
      <c r="OJR52" s="162"/>
      <c r="OJS52" s="162"/>
      <c r="OJT52" s="162"/>
      <c r="OJU52" s="162"/>
      <c r="OJV52" s="162"/>
      <c r="OJW52" s="162"/>
      <c r="OJX52" s="162"/>
      <c r="OJY52" s="162"/>
      <c r="OJZ52" s="162"/>
      <c r="OKA52" s="162"/>
      <c r="OKB52" s="162"/>
      <c r="OKC52" s="162"/>
      <c r="OKD52" s="162"/>
      <c r="OKE52" s="162"/>
      <c r="OKF52" s="162"/>
      <c r="OKG52" s="162"/>
      <c r="OKH52" s="162"/>
      <c r="OKI52" s="162"/>
      <c r="OKJ52" s="162"/>
      <c r="OKK52" s="162"/>
      <c r="OKL52" s="162"/>
      <c r="OKM52" s="162"/>
      <c r="OKN52" s="162"/>
      <c r="OKO52" s="162"/>
      <c r="OKP52" s="162"/>
      <c r="OKQ52" s="162"/>
      <c r="OKR52" s="162"/>
      <c r="OKS52" s="162"/>
      <c r="OKT52" s="162"/>
      <c r="OKU52" s="162"/>
      <c r="OKV52" s="162"/>
      <c r="OKW52" s="162"/>
      <c r="OKX52" s="162"/>
      <c r="OKY52" s="162"/>
      <c r="OKZ52" s="162"/>
      <c r="OLA52" s="162"/>
      <c r="OLB52" s="162"/>
      <c r="OLC52" s="162"/>
      <c r="OLD52" s="162"/>
      <c r="OLE52" s="162"/>
      <c r="OLF52" s="162"/>
      <c r="OLG52" s="162"/>
      <c r="OLH52" s="162"/>
      <c r="OLI52" s="162"/>
      <c r="OLJ52" s="162"/>
      <c r="OLK52" s="162"/>
      <c r="OLL52" s="162"/>
      <c r="OLM52" s="162"/>
      <c r="OLN52" s="162"/>
      <c r="OLO52" s="162"/>
      <c r="OLP52" s="162"/>
      <c r="OLQ52" s="162"/>
      <c r="OLR52" s="162"/>
      <c r="OLS52" s="162"/>
      <c r="OLT52" s="162"/>
      <c r="OLU52" s="162"/>
      <c r="OLV52" s="162"/>
      <c r="OLW52" s="162"/>
      <c r="OLX52" s="162"/>
      <c r="OLY52" s="162"/>
      <c r="OLZ52" s="162"/>
      <c r="OMA52" s="162"/>
      <c r="OMB52" s="162"/>
      <c r="OMC52" s="162"/>
      <c r="OMD52" s="162"/>
      <c r="OME52" s="162"/>
      <c r="OMF52" s="162"/>
      <c r="OMG52" s="162"/>
      <c r="OMH52" s="162"/>
      <c r="OMI52" s="162"/>
      <c r="OMJ52" s="162"/>
      <c r="OMK52" s="162"/>
      <c r="OML52" s="162"/>
      <c r="OMM52" s="162"/>
      <c r="OMN52" s="162"/>
      <c r="OMO52" s="162"/>
      <c r="OMP52" s="162"/>
      <c r="OMQ52" s="162"/>
      <c r="OMR52" s="162"/>
      <c r="OMS52" s="162"/>
      <c r="OMT52" s="162"/>
      <c r="OMU52" s="162"/>
      <c r="OMV52" s="162"/>
      <c r="OMW52" s="162"/>
      <c r="OMX52" s="162"/>
      <c r="OMY52" s="162"/>
      <c r="OMZ52" s="162"/>
      <c r="ONA52" s="162"/>
      <c r="ONB52" s="162"/>
      <c r="ONC52" s="162"/>
      <c r="OND52" s="162"/>
      <c r="ONE52" s="162"/>
      <c r="ONF52" s="162"/>
      <c r="ONG52" s="162"/>
      <c r="ONH52" s="162"/>
      <c r="ONI52" s="162"/>
      <c r="ONJ52" s="162"/>
      <c r="ONK52" s="162"/>
      <c r="ONL52" s="162"/>
      <c r="ONM52" s="162"/>
      <c r="ONN52" s="162"/>
      <c r="ONO52" s="162"/>
      <c r="ONP52" s="162"/>
      <c r="ONQ52" s="162"/>
      <c r="ONR52" s="162"/>
      <c r="ONS52" s="162"/>
      <c r="ONT52" s="162"/>
      <c r="ONU52" s="162"/>
      <c r="ONV52" s="162"/>
      <c r="ONW52" s="162"/>
      <c r="ONX52" s="162"/>
      <c r="ONY52" s="162"/>
      <c r="ONZ52" s="162"/>
      <c r="OOA52" s="162"/>
      <c r="OOB52" s="162"/>
      <c r="OOC52" s="162"/>
      <c r="OOD52" s="162"/>
      <c r="OOE52" s="162"/>
      <c r="OOF52" s="162"/>
      <c r="OOG52" s="162"/>
      <c r="OOH52" s="162"/>
      <c r="OOI52" s="162"/>
      <c r="OOJ52" s="162"/>
      <c r="OOK52" s="162"/>
      <c r="OOL52" s="162"/>
      <c r="OOM52" s="162"/>
      <c r="OON52" s="162"/>
      <c r="OOO52" s="162"/>
      <c r="OOP52" s="162"/>
      <c r="OOQ52" s="162"/>
      <c r="OOR52" s="162"/>
      <c r="OOS52" s="162"/>
      <c r="OOT52" s="162"/>
      <c r="OOU52" s="162"/>
      <c r="OOV52" s="162"/>
      <c r="OOW52" s="162"/>
      <c r="OOX52" s="162"/>
      <c r="OOY52" s="162"/>
      <c r="OOZ52" s="162"/>
      <c r="OPA52" s="162"/>
      <c r="OPB52" s="162"/>
      <c r="OPC52" s="162"/>
      <c r="OPD52" s="162"/>
      <c r="OPE52" s="162"/>
      <c r="OPF52" s="162"/>
      <c r="OPG52" s="162"/>
      <c r="OPH52" s="162"/>
      <c r="OPI52" s="162"/>
      <c r="OPJ52" s="162"/>
      <c r="OPK52" s="162"/>
      <c r="OPL52" s="162"/>
      <c r="OPM52" s="162"/>
      <c r="OPN52" s="162"/>
      <c r="OPO52" s="162"/>
      <c r="OPP52" s="162"/>
      <c r="OPQ52" s="162"/>
      <c r="OPR52" s="162"/>
      <c r="OPS52" s="162"/>
      <c r="OPT52" s="162"/>
      <c r="OPU52" s="162"/>
      <c r="OPV52" s="162"/>
      <c r="OPW52" s="162"/>
      <c r="OPX52" s="162"/>
      <c r="OPY52" s="162"/>
      <c r="OPZ52" s="162"/>
      <c r="OQA52" s="162"/>
      <c r="OQB52" s="162"/>
      <c r="OQC52" s="162"/>
      <c r="OQD52" s="162"/>
      <c r="OQE52" s="162"/>
      <c r="OQF52" s="162"/>
      <c r="OQG52" s="162"/>
      <c r="OQH52" s="162"/>
      <c r="OQI52" s="162"/>
      <c r="OQJ52" s="162"/>
      <c r="OQK52" s="162"/>
      <c r="OQL52" s="162"/>
      <c r="OQM52" s="162"/>
      <c r="OQN52" s="162"/>
      <c r="OQO52" s="162"/>
      <c r="OQP52" s="162"/>
      <c r="OQQ52" s="162"/>
      <c r="OQR52" s="162"/>
      <c r="OQS52" s="162"/>
      <c r="OQT52" s="162"/>
      <c r="OQU52" s="162"/>
      <c r="OQV52" s="162"/>
      <c r="OQW52" s="162"/>
      <c r="OQX52" s="162"/>
      <c r="OQY52" s="162"/>
      <c r="OQZ52" s="162"/>
      <c r="ORA52" s="162"/>
      <c r="ORB52" s="162"/>
      <c r="ORC52" s="162"/>
      <c r="ORD52" s="162"/>
      <c r="ORE52" s="162"/>
      <c r="ORF52" s="162"/>
      <c r="ORG52" s="162"/>
      <c r="ORH52" s="162"/>
      <c r="ORI52" s="162"/>
      <c r="ORJ52" s="162"/>
      <c r="ORK52" s="162"/>
      <c r="ORL52" s="162"/>
      <c r="ORM52" s="162"/>
      <c r="ORN52" s="162"/>
      <c r="ORO52" s="162"/>
      <c r="ORP52" s="162"/>
      <c r="ORQ52" s="162"/>
      <c r="ORR52" s="162"/>
      <c r="ORS52" s="162"/>
      <c r="ORT52" s="162"/>
      <c r="ORU52" s="162"/>
      <c r="ORV52" s="162"/>
      <c r="ORW52" s="162"/>
      <c r="ORX52" s="162"/>
      <c r="ORY52" s="162"/>
      <c r="ORZ52" s="162"/>
      <c r="OSA52" s="162"/>
      <c r="OSB52" s="162"/>
      <c r="OSC52" s="162"/>
      <c r="OSD52" s="162"/>
      <c r="OSE52" s="162"/>
      <c r="OSF52" s="162"/>
      <c r="OSG52" s="162"/>
      <c r="OSH52" s="162"/>
      <c r="OSI52" s="162"/>
      <c r="OSJ52" s="162"/>
      <c r="OSK52" s="162"/>
      <c r="OSL52" s="162"/>
      <c r="OSM52" s="162"/>
      <c r="OSN52" s="162"/>
      <c r="OSO52" s="162"/>
      <c r="OSP52" s="162"/>
      <c r="OSQ52" s="162"/>
      <c r="OSR52" s="162"/>
      <c r="OSS52" s="162"/>
      <c r="OST52" s="162"/>
      <c r="OSU52" s="162"/>
      <c r="OSV52" s="162"/>
      <c r="OSW52" s="162"/>
      <c r="OSX52" s="162"/>
      <c r="OSY52" s="162"/>
      <c r="OSZ52" s="162"/>
      <c r="OTA52" s="162"/>
      <c r="OTB52" s="162"/>
      <c r="OTC52" s="162"/>
      <c r="OTD52" s="162"/>
      <c r="OTE52" s="162"/>
      <c r="OTF52" s="162"/>
      <c r="OTG52" s="162"/>
      <c r="OTH52" s="162"/>
      <c r="OTI52" s="162"/>
      <c r="OTJ52" s="162"/>
      <c r="OTK52" s="162"/>
      <c r="OTL52" s="162"/>
      <c r="OTM52" s="162"/>
      <c r="OTN52" s="162"/>
      <c r="OTO52" s="162"/>
      <c r="OTP52" s="162"/>
      <c r="OTQ52" s="162"/>
      <c r="OTR52" s="162"/>
      <c r="OTS52" s="162"/>
      <c r="OTT52" s="162"/>
      <c r="OTU52" s="162"/>
      <c r="OTV52" s="162"/>
      <c r="OTW52" s="162"/>
      <c r="OTX52" s="162"/>
      <c r="OTY52" s="162"/>
      <c r="OTZ52" s="162"/>
      <c r="OUA52" s="162"/>
      <c r="OUB52" s="162"/>
      <c r="OUC52" s="162"/>
      <c r="OUD52" s="162"/>
      <c r="OUE52" s="162"/>
      <c r="OUF52" s="162"/>
      <c r="OUG52" s="162"/>
      <c r="OUH52" s="162"/>
      <c r="OUI52" s="162"/>
      <c r="OUJ52" s="162"/>
      <c r="OUK52" s="162"/>
      <c r="OUL52" s="162"/>
      <c r="OUM52" s="162"/>
      <c r="OUN52" s="162"/>
      <c r="OUO52" s="162"/>
      <c r="OUP52" s="162"/>
      <c r="OUQ52" s="162"/>
      <c r="OUR52" s="162"/>
      <c r="OUS52" s="162"/>
      <c r="OUT52" s="162"/>
      <c r="OUU52" s="162"/>
      <c r="OUV52" s="162"/>
      <c r="OUW52" s="162"/>
      <c r="OUX52" s="162"/>
      <c r="OUY52" s="162"/>
      <c r="OUZ52" s="162"/>
      <c r="OVA52" s="162"/>
      <c r="OVB52" s="162"/>
      <c r="OVC52" s="162"/>
      <c r="OVD52" s="162"/>
      <c r="OVE52" s="162"/>
      <c r="OVF52" s="162"/>
      <c r="OVG52" s="162"/>
      <c r="OVH52" s="162"/>
      <c r="OVI52" s="162"/>
      <c r="OVJ52" s="162"/>
      <c r="OVK52" s="162"/>
      <c r="OVL52" s="162"/>
      <c r="OVM52" s="162"/>
      <c r="OVN52" s="162"/>
      <c r="OVO52" s="162"/>
      <c r="OVP52" s="162"/>
      <c r="OVQ52" s="162"/>
      <c r="OVR52" s="162"/>
      <c r="OVS52" s="162"/>
      <c r="OVT52" s="162"/>
      <c r="OVU52" s="162"/>
      <c r="OVV52" s="162"/>
      <c r="OVW52" s="162"/>
      <c r="OVX52" s="162"/>
      <c r="OVY52" s="162"/>
      <c r="OVZ52" s="162"/>
      <c r="OWA52" s="162"/>
      <c r="OWB52" s="162"/>
      <c r="OWC52" s="162"/>
      <c r="OWD52" s="162"/>
      <c r="OWE52" s="162"/>
      <c r="OWF52" s="162"/>
      <c r="OWG52" s="162"/>
      <c r="OWH52" s="162"/>
      <c r="OWI52" s="162"/>
      <c r="OWJ52" s="162"/>
      <c r="OWK52" s="162"/>
      <c r="OWL52" s="162"/>
      <c r="OWM52" s="162"/>
      <c r="OWN52" s="162"/>
      <c r="OWO52" s="162"/>
      <c r="OWP52" s="162"/>
      <c r="OWQ52" s="162"/>
      <c r="OWR52" s="162"/>
      <c r="OWS52" s="162"/>
      <c r="OWT52" s="162"/>
      <c r="OWU52" s="162"/>
      <c r="OWV52" s="162"/>
      <c r="OWW52" s="162"/>
      <c r="OWX52" s="162"/>
      <c r="OWY52" s="162"/>
      <c r="OWZ52" s="162"/>
      <c r="OXA52" s="162"/>
      <c r="OXB52" s="162"/>
      <c r="OXC52" s="162"/>
      <c r="OXD52" s="162"/>
      <c r="OXE52" s="162"/>
      <c r="OXF52" s="162"/>
      <c r="OXG52" s="162"/>
      <c r="OXH52" s="162"/>
      <c r="OXI52" s="162"/>
      <c r="OXJ52" s="162"/>
      <c r="OXK52" s="162"/>
      <c r="OXL52" s="162"/>
      <c r="OXM52" s="162"/>
      <c r="OXN52" s="162"/>
      <c r="OXO52" s="162"/>
      <c r="OXP52" s="162"/>
      <c r="OXQ52" s="162"/>
      <c r="OXR52" s="162"/>
      <c r="OXS52" s="162"/>
      <c r="OXT52" s="162"/>
      <c r="OXU52" s="162"/>
      <c r="OXV52" s="162"/>
      <c r="OXW52" s="162"/>
      <c r="OXX52" s="162"/>
      <c r="OXY52" s="162"/>
      <c r="OXZ52" s="162"/>
      <c r="OYA52" s="162"/>
      <c r="OYB52" s="162"/>
      <c r="OYC52" s="162"/>
      <c r="OYD52" s="162"/>
      <c r="OYE52" s="162"/>
      <c r="OYF52" s="162"/>
      <c r="OYG52" s="162"/>
      <c r="OYH52" s="162"/>
      <c r="OYI52" s="162"/>
      <c r="OYJ52" s="162"/>
      <c r="OYK52" s="162"/>
      <c r="OYL52" s="162"/>
      <c r="OYM52" s="162"/>
      <c r="OYN52" s="162"/>
      <c r="OYO52" s="162"/>
      <c r="OYP52" s="162"/>
      <c r="OYQ52" s="162"/>
      <c r="OYR52" s="162"/>
      <c r="OYS52" s="162"/>
      <c r="OYT52" s="162"/>
      <c r="OYU52" s="162"/>
      <c r="OYV52" s="162"/>
      <c r="OYW52" s="162"/>
      <c r="OYX52" s="162"/>
      <c r="OYY52" s="162"/>
      <c r="OYZ52" s="162"/>
      <c r="OZA52" s="162"/>
      <c r="OZB52" s="162"/>
      <c r="OZC52" s="162"/>
      <c r="OZD52" s="162"/>
      <c r="OZE52" s="162"/>
      <c r="OZF52" s="162"/>
      <c r="OZG52" s="162"/>
      <c r="OZH52" s="162"/>
      <c r="OZI52" s="162"/>
      <c r="OZJ52" s="162"/>
      <c r="OZK52" s="162"/>
      <c r="OZL52" s="162"/>
      <c r="OZM52" s="162"/>
      <c r="OZN52" s="162"/>
      <c r="OZO52" s="162"/>
      <c r="OZP52" s="162"/>
      <c r="OZQ52" s="162"/>
      <c r="OZR52" s="162"/>
      <c r="OZS52" s="162"/>
      <c r="OZT52" s="162"/>
      <c r="OZU52" s="162"/>
      <c r="OZV52" s="162"/>
      <c r="OZW52" s="162"/>
      <c r="OZX52" s="162"/>
      <c r="OZY52" s="162"/>
      <c r="OZZ52" s="162"/>
      <c r="PAA52" s="162"/>
      <c r="PAB52" s="162"/>
      <c r="PAC52" s="162"/>
      <c r="PAD52" s="162"/>
      <c r="PAE52" s="162"/>
      <c r="PAF52" s="162"/>
      <c r="PAG52" s="162"/>
      <c r="PAH52" s="162"/>
      <c r="PAI52" s="162"/>
      <c r="PAJ52" s="162"/>
      <c r="PAK52" s="162"/>
      <c r="PAL52" s="162"/>
      <c r="PAM52" s="162"/>
      <c r="PAN52" s="162"/>
      <c r="PAO52" s="162"/>
      <c r="PAP52" s="162"/>
      <c r="PAQ52" s="162"/>
      <c r="PAR52" s="162"/>
      <c r="PAS52" s="162"/>
      <c r="PAT52" s="162"/>
      <c r="PAU52" s="162"/>
      <c r="PAV52" s="162"/>
      <c r="PAW52" s="162"/>
      <c r="PAX52" s="162"/>
      <c r="PAY52" s="162"/>
      <c r="PAZ52" s="162"/>
      <c r="PBA52" s="162"/>
      <c r="PBB52" s="162"/>
      <c r="PBC52" s="162"/>
      <c r="PBD52" s="162"/>
      <c r="PBE52" s="162"/>
      <c r="PBF52" s="162"/>
      <c r="PBG52" s="162"/>
      <c r="PBH52" s="162"/>
      <c r="PBI52" s="162"/>
      <c r="PBJ52" s="162"/>
      <c r="PBK52" s="162"/>
      <c r="PBL52" s="162"/>
      <c r="PBM52" s="162"/>
      <c r="PBN52" s="162"/>
      <c r="PBO52" s="162"/>
      <c r="PBP52" s="162"/>
      <c r="PBQ52" s="162"/>
      <c r="PBR52" s="162"/>
      <c r="PBS52" s="162"/>
      <c r="PBT52" s="162"/>
      <c r="PBU52" s="162"/>
      <c r="PBV52" s="162"/>
      <c r="PBW52" s="162"/>
      <c r="PBX52" s="162"/>
      <c r="PBY52" s="162"/>
      <c r="PBZ52" s="162"/>
      <c r="PCA52" s="162"/>
      <c r="PCB52" s="162"/>
      <c r="PCC52" s="162"/>
      <c r="PCD52" s="162"/>
      <c r="PCE52" s="162"/>
      <c r="PCF52" s="162"/>
      <c r="PCG52" s="162"/>
      <c r="PCH52" s="162"/>
      <c r="PCI52" s="162"/>
      <c r="PCJ52" s="162"/>
      <c r="PCK52" s="162"/>
      <c r="PCL52" s="162"/>
      <c r="PCM52" s="162"/>
      <c r="PCN52" s="162"/>
      <c r="PCO52" s="162"/>
      <c r="PCP52" s="162"/>
      <c r="PCQ52" s="162"/>
      <c r="PCR52" s="162"/>
      <c r="PCS52" s="162"/>
      <c r="PCT52" s="162"/>
      <c r="PCU52" s="162"/>
      <c r="PCV52" s="162"/>
      <c r="PCW52" s="162"/>
      <c r="PCX52" s="162"/>
      <c r="PCY52" s="162"/>
      <c r="PCZ52" s="162"/>
      <c r="PDA52" s="162"/>
      <c r="PDB52" s="162"/>
      <c r="PDC52" s="162"/>
      <c r="PDD52" s="162"/>
      <c r="PDE52" s="162"/>
      <c r="PDF52" s="162"/>
      <c r="PDG52" s="162"/>
      <c r="PDH52" s="162"/>
      <c r="PDI52" s="162"/>
      <c r="PDJ52" s="162"/>
      <c r="PDK52" s="162"/>
      <c r="PDL52" s="162"/>
      <c r="PDM52" s="162"/>
      <c r="PDN52" s="162"/>
      <c r="PDO52" s="162"/>
      <c r="PDP52" s="162"/>
      <c r="PDQ52" s="162"/>
      <c r="PDR52" s="162"/>
      <c r="PDS52" s="162"/>
      <c r="PDT52" s="162"/>
      <c r="PDU52" s="162"/>
      <c r="PDV52" s="162"/>
      <c r="PDW52" s="162"/>
      <c r="PDX52" s="162"/>
      <c r="PDY52" s="162"/>
      <c r="PDZ52" s="162"/>
      <c r="PEA52" s="162"/>
      <c r="PEB52" s="162"/>
      <c r="PEC52" s="162"/>
      <c r="PED52" s="162"/>
      <c r="PEE52" s="162"/>
      <c r="PEF52" s="162"/>
      <c r="PEG52" s="162"/>
      <c r="PEH52" s="162"/>
      <c r="PEI52" s="162"/>
      <c r="PEJ52" s="162"/>
      <c r="PEK52" s="162"/>
      <c r="PEL52" s="162"/>
      <c r="PEM52" s="162"/>
      <c r="PEN52" s="162"/>
      <c r="PEO52" s="162"/>
      <c r="PEP52" s="162"/>
      <c r="PEQ52" s="162"/>
      <c r="PER52" s="162"/>
      <c r="PES52" s="162"/>
      <c r="PET52" s="162"/>
      <c r="PEU52" s="162"/>
      <c r="PEV52" s="162"/>
      <c r="PEW52" s="162"/>
      <c r="PEX52" s="162"/>
      <c r="PEY52" s="162"/>
      <c r="PEZ52" s="162"/>
      <c r="PFA52" s="162"/>
      <c r="PFB52" s="162"/>
      <c r="PFC52" s="162"/>
      <c r="PFD52" s="162"/>
      <c r="PFE52" s="162"/>
      <c r="PFF52" s="162"/>
      <c r="PFG52" s="162"/>
      <c r="PFH52" s="162"/>
      <c r="PFI52" s="162"/>
      <c r="PFJ52" s="162"/>
      <c r="PFK52" s="162"/>
      <c r="PFL52" s="162"/>
      <c r="PFM52" s="162"/>
      <c r="PFN52" s="162"/>
      <c r="PFO52" s="162"/>
      <c r="PFP52" s="162"/>
      <c r="PFQ52" s="162"/>
      <c r="PFR52" s="162"/>
      <c r="PFS52" s="162"/>
      <c r="PFT52" s="162"/>
      <c r="PFU52" s="162"/>
      <c r="PFV52" s="162"/>
      <c r="PFW52" s="162"/>
      <c r="PFX52" s="162"/>
      <c r="PFY52" s="162"/>
      <c r="PFZ52" s="162"/>
      <c r="PGA52" s="162"/>
      <c r="PGB52" s="162"/>
      <c r="PGC52" s="162"/>
      <c r="PGD52" s="162"/>
      <c r="PGE52" s="162"/>
      <c r="PGF52" s="162"/>
      <c r="PGG52" s="162"/>
      <c r="PGH52" s="162"/>
      <c r="PGI52" s="162"/>
      <c r="PGJ52" s="162"/>
      <c r="PGK52" s="162"/>
      <c r="PGL52" s="162"/>
      <c r="PGM52" s="162"/>
      <c r="PGN52" s="162"/>
      <c r="PGO52" s="162"/>
      <c r="PGP52" s="162"/>
      <c r="PGQ52" s="162"/>
      <c r="PGR52" s="162"/>
      <c r="PGS52" s="162"/>
      <c r="PGT52" s="162"/>
      <c r="PGU52" s="162"/>
      <c r="PGV52" s="162"/>
      <c r="PGW52" s="162"/>
      <c r="PGX52" s="162"/>
      <c r="PGY52" s="162"/>
      <c r="PGZ52" s="162"/>
      <c r="PHA52" s="162"/>
      <c r="PHB52" s="162"/>
      <c r="PHC52" s="162"/>
      <c r="PHD52" s="162"/>
      <c r="PHE52" s="162"/>
      <c r="PHF52" s="162"/>
      <c r="PHG52" s="162"/>
      <c r="PHH52" s="162"/>
      <c r="PHI52" s="162"/>
      <c r="PHJ52" s="162"/>
      <c r="PHK52" s="162"/>
      <c r="PHL52" s="162"/>
      <c r="PHM52" s="162"/>
      <c r="PHN52" s="162"/>
      <c r="PHO52" s="162"/>
      <c r="PHP52" s="162"/>
      <c r="PHQ52" s="162"/>
      <c r="PHR52" s="162"/>
      <c r="PHS52" s="162"/>
      <c r="PHT52" s="162"/>
      <c r="PHU52" s="162"/>
      <c r="PHV52" s="162"/>
      <c r="PHW52" s="162"/>
      <c r="PHX52" s="162"/>
      <c r="PHY52" s="162"/>
      <c r="PHZ52" s="162"/>
      <c r="PIA52" s="162"/>
      <c r="PIB52" s="162"/>
      <c r="PIC52" s="162"/>
      <c r="PID52" s="162"/>
      <c r="PIE52" s="162"/>
      <c r="PIF52" s="162"/>
      <c r="PIG52" s="162"/>
      <c r="PIH52" s="162"/>
      <c r="PII52" s="162"/>
      <c r="PIJ52" s="162"/>
      <c r="PIK52" s="162"/>
      <c r="PIL52" s="162"/>
      <c r="PIM52" s="162"/>
      <c r="PIN52" s="162"/>
      <c r="PIO52" s="162"/>
      <c r="PIP52" s="162"/>
      <c r="PIQ52" s="162"/>
      <c r="PIR52" s="162"/>
      <c r="PIS52" s="162"/>
      <c r="PIT52" s="162"/>
      <c r="PIU52" s="162"/>
      <c r="PIV52" s="162"/>
      <c r="PIW52" s="162"/>
      <c r="PIX52" s="162"/>
      <c r="PIY52" s="162"/>
      <c r="PIZ52" s="162"/>
      <c r="PJA52" s="162"/>
      <c r="PJB52" s="162"/>
      <c r="PJC52" s="162"/>
      <c r="PJD52" s="162"/>
      <c r="PJE52" s="162"/>
      <c r="PJF52" s="162"/>
      <c r="PJG52" s="162"/>
      <c r="PJH52" s="162"/>
      <c r="PJI52" s="162"/>
      <c r="PJJ52" s="162"/>
      <c r="PJK52" s="162"/>
      <c r="PJL52" s="162"/>
      <c r="PJM52" s="162"/>
      <c r="PJN52" s="162"/>
      <c r="PJO52" s="162"/>
      <c r="PJP52" s="162"/>
      <c r="PJQ52" s="162"/>
      <c r="PJR52" s="162"/>
      <c r="PJS52" s="162"/>
      <c r="PJT52" s="162"/>
      <c r="PJU52" s="162"/>
      <c r="PJV52" s="162"/>
      <c r="PJW52" s="162"/>
      <c r="PJX52" s="162"/>
      <c r="PJY52" s="162"/>
      <c r="PJZ52" s="162"/>
      <c r="PKA52" s="162"/>
      <c r="PKB52" s="162"/>
      <c r="PKC52" s="162"/>
      <c r="PKD52" s="162"/>
      <c r="PKE52" s="162"/>
      <c r="PKF52" s="162"/>
      <c r="PKG52" s="162"/>
      <c r="PKH52" s="162"/>
      <c r="PKI52" s="162"/>
      <c r="PKJ52" s="162"/>
      <c r="PKK52" s="162"/>
      <c r="PKL52" s="162"/>
      <c r="PKM52" s="162"/>
      <c r="PKN52" s="162"/>
      <c r="PKO52" s="162"/>
      <c r="PKP52" s="162"/>
      <c r="PKQ52" s="162"/>
      <c r="PKR52" s="162"/>
      <c r="PKS52" s="162"/>
      <c r="PKT52" s="162"/>
      <c r="PKU52" s="162"/>
      <c r="PKV52" s="162"/>
      <c r="PKW52" s="162"/>
      <c r="PKX52" s="162"/>
      <c r="PKY52" s="162"/>
      <c r="PKZ52" s="162"/>
      <c r="PLA52" s="162"/>
      <c r="PLB52" s="162"/>
      <c r="PLC52" s="162"/>
      <c r="PLD52" s="162"/>
      <c r="PLE52" s="162"/>
      <c r="PLF52" s="162"/>
      <c r="PLG52" s="162"/>
      <c r="PLH52" s="162"/>
      <c r="PLI52" s="162"/>
      <c r="PLJ52" s="162"/>
      <c r="PLK52" s="162"/>
      <c r="PLL52" s="162"/>
      <c r="PLM52" s="162"/>
      <c r="PLN52" s="162"/>
      <c r="PLO52" s="162"/>
      <c r="PLP52" s="162"/>
      <c r="PLQ52" s="162"/>
      <c r="PLR52" s="162"/>
      <c r="PLS52" s="162"/>
      <c r="PLT52" s="162"/>
      <c r="PLU52" s="162"/>
      <c r="PLV52" s="162"/>
      <c r="PLW52" s="162"/>
      <c r="PLX52" s="162"/>
      <c r="PLY52" s="162"/>
      <c r="PLZ52" s="162"/>
      <c r="PMA52" s="162"/>
      <c r="PMB52" s="162"/>
      <c r="PMC52" s="162"/>
      <c r="PMD52" s="162"/>
      <c r="PME52" s="162"/>
      <c r="PMF52" s="162"/>
      <c r="PMG52" s="162"/>
      <c r="PMH52" s="162"/>
      <c r="PMI52" s="162"/>
      <c r="PMJ52" s="162"/>
      <c r="PMK52" s="162"/>
      <c r="PML52" s="162"/>
      <c r="PMM52" s="162"/>
      <c r="PMN52" s="162"/>
      <c r="PMO52" s="162"/>
      <c r="PMP52" s="162"/>
      <c r="PMQ52" s="162"/>
      <c r="PMR52" s="162"/>
      <c r="PMS52" s="162"/>
      <c r="PMT52" s="162"/>
      <c r="PMU52" s="162"/>
      <c r="PMV52" s="162"/>
      <c r="PMW52" s="162"/>
      <c r="PMX52" s="162"/>
      <c r="PMY52" s="162"/>
      <c r="PMZ52" s="162"/>
      <c r="PNA52" s="162"/>
      <c r="PNB52" s="162"/>
      <c r="PNC52" s="162"/>
      <c r="PND52" s="162"/>
      <c r="PNE52" s="162"/>
      <c r="PNF52" s="162"/>
      <c r="PNG52" s="162"/>
      <c r="PNH52" s="162"/>
      <c r="PNI52" s="162"/>
      <c r="PNJ52" s="162"/>
      <c r="PNK52" s="162"/>
      <c r="PNL52" s="162"/>
      <c r="PNM52" s="162"/>
      <c r="PNN52" s="162"/>
      <c r="PNO52" s="162"/>
      <c r="PNP52" s="162"/>
      <c r="PNQ52" s="162"/>
      <c r="PNR52" s="162"/>
      <c r="PNS52" s="162"/>
      <c r="PNT52" s="162"/>
      <c r="PNU52" s="162"/>
      <c r="PNV52" s="162"/>
      <c r="PNW52" s="162"/>
      <c r="PNX52" s="162"/>
      <c r="PNY52" s="162"/>
      <c r="PNZ52" s="162"/>
      <c r="POA52" s="162"/>
      <c r="POB52" s="162"/>
      <c r="POC52" s="162"/>
      <c r="POD52" s="162"/>
      <c r="POE52" s="162"/>
      <c r="POF52" s="162"/>
      <c r="POG52" s="162"/>
      <c r="POH52" s="162"/>
      <c r="POI52" s="162"/>
      <c r="POJ52" s="162"/>
      <c r="POK52" s="162"/>
      <c r="POL52" s="162"/>
      <c r="POM52" s="162"/>
      <c r="PON52" s="162"/>
      <c r="POO52" s="162"/>
      <c r="POP52" s="162"/>
      <c r="POQ52" s="162"/>
      <c r="POR52" s="162"/>
      <c r="POS52" s="162"/>
      <c r="POT52" s="162"/>
      <c r="POU52" s="162"/>
      <c r="POV52" s="162"/>
      <c r="POW52" s="162"/>
      <c r="POX52" s="162"/>
      <c r="POY52" s="162"/>
      <c r="POZ52" s="162"/>
      <c r="PPA52" s="162"/>
      <c r="PPB52" s="162"/>
      <c r="PPC52" s="162"/>
      <c r="PPD52" s="162"/>
      <c r="PPE52" s="162"/>
      <c r="PPF52" s="162"/>
      <c r="PPG52" s="162"/>
      <c r="PPH52" s="162"/>
      <c r="PPI52" s="162"/>
      <c r="PPJ52" s="162"/>
      <c r="PPK52" s="162"/>
      <c r="PPL52" s="162"/>
      <c r="PPM52" s="162"/>
      <c r="PPN52" s="162"/>
      <c r="PPO52" s="162"/>
      <c r="PPP52" s="162"/>
      <c r="PPQ52" s="162"/>
      <c r="PPR52" s="162"/>
      <c r="PPS52" s="162"/>
      <c r="PPT52" s="162"/>
      <c r="PPU52" s="162"/>
      <c r="PPV52" s="162"/>
      <c r="PPW52" s="162"/>
      <c r="PPX52" s="162"/>
      <c r="PPY52" s="162"/>
      <c r="PPZ52" s="162"/>
      <c r="PQA52" s="162"/>
      <c r="PQB52" s="162"/>
      <c r="PQC52" s="162"/>
      <c r="PQD52" s="162"/>
      <c r="PQE52" s="162"/>
      <c r="PQF52" s="162"/>
      <c r="PQG52" s="162"/>
      <c r="PQH52" s="162"/>
      <c r="PQI52" s="162"/>
      <c r="PQJ52" s="162"/>
      <c r="PQK52" s="162"/>
      <c r="PQL52" s="162"/>
      <c r="PQM52" s="162"/>
      <c r="PQN52" s="162"/>
      <c r="PQO52" s="162"/>
      <c r="PQP52" s="162"/>
      <c r="PQQ52" s="162"/>
      <c r="PQR52" s="162"/>
      <c r="PQS52" s="162"/>
      <c r="PQT52" s="162"/>
      <c r="PQU52" s="162"/>
      <c r="PQV52" s="162"/>
      <c r="PQW52" s="162"/>
      <c r="PQX52" s="162"/>
      <c r="PQY52" s="162"/>
      <c r="PQZ52" s="162"/>
      <c r="PRA52" s="162"/>
      <c r="PRB52" s="162"/>
      <c r="PRC52" s="162"/>
      <c r="PRD52" s="162"/>
      <c r="PRE52" s="162"/>
      <c r="PRF52" s="162"/>
      <c r="PRG52" s="162"/>
      <c r="PRH52" s="162"/>
      <c r="PRI52" s="162"/>
      <c r="PRJ52" s="162"/>
      <c r="PRK52" s="162"/>
      <c r="PRL52" s="162"/>
      <c r="PRM52" s="162"/>
      <c r="PRN52" s="162"/>
      <c r="PRO52" s="162"/>
      <c r="PRP52" s="162"/>
      <c r="PRQ52" s="162"/>
      <c r="PRR52" s="162"/>
      <c r="PRS52" s="162"/>
      <c r="PRT52" s="162"/>
      <c r="PRU52" s="162"/>
      <c r="PRV52" s="162"/>
      <c r="PRW52" s="162"/>
      <c r="PRX52" s="162"/>
      <c r="PRY52" s="162"/>
      <c r="PRZ52" s="162"/>
      <c r="PSA52" s="162"/>
      <c r="PSB52" s="162"/>
      <c r="PSC52" s="162"/>
      <c r="PSD52" s="162"/>
      <c r="PSE52" s="162"/>
      <c r="PSF52" s="162"/>
      <c r="PSG52" s="162"/>
      <c r="PSH52" s="162"/>
      <c r="PSI52" s="162"/>
      <c r="PSJ52" s="162"/>
      <c r="PSK52" s="162"/>
      <c r="PSL52" s="162"/>
      <c r="PSM52" s="162"/>
      <c r="PSN52" s="162"/>
      <c r="PSO52" s="162"/>
      <c r="PSP52" s="162"/>
      <c r="PSQ52" s="162"/>
      <c r="PSR52" s="162"/>
      <c r="PSS52" s="162"/>
      <c r="PST52" s="162"/>
      <c r="PSU52" s="162"/>
      <c r="PSV52" s="162"/>
      <c r="PSW52" s="162"/>
      <c r="PSX52" s="162"/>
      <c r="PSY52" s="162"/>
      <c r="PSZ52" s="162"/>
      <c r="PTA52" s="162"/>
      <c r="PTB52" s="162"/>
      <c r="PTC52" s="162"/>
      <c r="PTD52" s="162"/>
      <c r="PTE52" s="162"/>
      <c r="PTF52" s="162"/>
      <c r="PTG52" s="162"/>
      <c r="PTH52" s="162"/>
      <c r="PTI52" s="162"/>
      <c r="PTJ52" s="162"/>
      <c r="PTK52" s="162"/>
      <c r="PTL52" s="162"/>
      <c r="PTM52" s="162"/>
      <c r="PTN52" s="162"/>
      <c r="PTO52" s="162"/>
      <c r="PTP52" s="162"/>
      <c r="PTQ52" s="162"/>
      <c r="PTR52" s="162"/>
      <c r="PTS52" s="162"/>
      <c r="PTT52" s="162"/>
      <c r="PTU52" s="162"/>
      <c r="PTV52" s="162"/>
      <c r="PTW52" s="162"/>
      <c r="PTX52" s="162"/>
      <c r="PTY52" s="162"/>
      <c r="PTZ52" s="162"/>
      <c r="PUA52" s="162"/>
      <c r="PUB52" s="162"/>
      <c r="PUC52" s="162"/>
      <c r="PUD52" s="162"/>
      <c r="PUE52" s="162"/>
      <c r="PUF52" s="162"/>
      <c r="PUG52" s="162"/>
      <c r="PUH52" s="162"/>
      <c r="PUI52" s="162"/>
      <c r="PUJ52" s="162"/>
      <c r="PUK52" s="162"/>
      <c r="PUL52" s="162"/>
      <c r="PUM52" s="162"/>
      <c r="PUN52" s="162"/>
      <c r="PUO52" s="162"/>
      <c r="PUP52" s="162"/>
      <c r="PUQ52" s="162"/>
      <c r="PUR52" s="162"/>
      <c r="PUS52" s="162"/>
      <c r="PUT52" s="162"/>
      <c r="PUU52" s="162"/>
      <c r="PUV52" s="162"/>
      <c r="PUW52" s="162"/>
      <c r="PUX52" s="162"/>
      <c r="PUY52" s="162"/>
      <c r="PUZ52" s="162"/>
      <c r="PVA52" s="162"/>
      <c r="PVB52" s="162"/>
      <c r="PVC52" s="162"/>
      <c r="PVD52" s="162"/>
      <c r="PVE52" s="162"/>
      <c r="PVF52" s="162"/>
      <c r="PVG52" s="162"/>
      <c r="PVH52" s="162"/>
      <c r="PVI52" s="162"/>
      <c r="PVJ52" s="162"/>
      <c r="PVK52" s="162"/>
      <c r="PVL52" s="162"/>
      <c r="PVM52" s="162"/>
      <c r="PVN52" s="162"/>
      <c r="PVO52" s="162"/>
      <c r="PVP52" s="162"/>
      <c r="PVQ52" s="162"/>
      <c r="PVR52" s="162"/>
      <c r="PVS52" s="162"/>
      <c r="PVT52" s="162"/>
      <c r="PVU52" s="162"/>
      <c r="PVV52" s="162"/>
      <c r="PVW52" s="162"/>
      <c r="PVX52" s="162"/>
      <c r="PVY52" s="162"/>
      <c r="PVZ52" s="162"/>
      <c r="PWA52" s="162"/>
      <c r="PWB52" s="162"/>
      <c r="PWC52" s="162"/>
      <c r="PWD52" s="162"/>
      <c r="PWE52" s="162"/>
      <c r="PWF52" s="162"/>
      <c r="PWG52" s="162"/>
      <c r="PWH52" s="162"/>
      <c r="PWI52" s="162"/>
      <c r="PWJ52" s="162"/>
      <c r="PWK52" s="162"/>
      <c r="PWL52" s="162"/>
      <c r="PWM52" s="162"/>
      <c r="PWN52" s="162"/>
      <c r="PWO52" s="162"/>
      <c r="PWP52" s="162"/>
      <c r="PWQ52" s="162"/>
      <c r="PWR52" s="162"/>
      <c r="PWS52" s="162"/>
      <c r="PWT52" s="162"/>
      <c r="PWU52" s="162"/>
      <c r="PWV52" s="162"/>
      <c r="PWW52" s="162"/>
      <c r="PWX52" s="162"/>
      <c r="PWY52" s="162"/>
      <c r="PWZ52" s="162"/>
      <c r="PXA52" s="162"/>
      <c r="PXB52" s="162"/>
      <c r="PXC52" s="162"/>
      <c r="PXD52" s="162"/>
      <c r="PXE52" s="162"/>
      <c r="PXF52" s="162"/>
      <c r="PXG52" s="162"/>
      <c r="PXH52" s="162"/>
      <c r="PXI52" s="162"/>
      <c r="PXJ52" s="162"/>
      <c r="PXK52" s="162"/>
      <c r="PXL52" s="162"/>
      <c r="PXM52" s="162"/>
      <c r="PXN52" s="162"/>
      <c r="PXO52" s="162"/>
      <c r="PXP52" s="162"/>
      <c r="PXQ52" s="162"/>
      <c r="PXR52" s="162"/>
      <c r="PXS52" s="162"/>
      <c r="PXT52" s="162"/>
      <c r="PXU52" s="162"/>
      <c r="PXV52" s="162"/>
      <c r="PXW52" s="162"/>
      <c r="PXX52" s="162"/>
      <c r="PXY52" s="162"/>
      <c r="PXZ52" s="162"/>
      <c r="PYA52" s="162"/>
      <c r="PYB52" s="162"/>
      <c r="PYC52" s="162"/>
      <c r="PYD52" s="162"/>
      <c r="PYE52" s="162"/>
      <c r="PYF52" s="162"/>
      <c r="PYG52" s="162"/>
      <c r="PYH52" s="162"/>
      <c r="PYI52" s="162"/>
      <c r="PYJ52" s="162"/>
      <c r="PYK52" s="162"/>
      <c r="PYL52" s="162"/>
      <c r="PYM52" s="162"/>
      <c r="PYN52" s="162"/>
      <c r="PYO52" s="162"/>
      <c r="PYP52" s="162"/>
      <c r="PYQ52" s="162"/>
      <c r="PYR52" s="162"/>
      <c r="PYS52" s="162"/>
      <c r="PYT52" s="162"/>
      <c r="PYU52" s="162"/>
      <c r="PYV52" s="162"/>
      <c r="PYW52" s="162"/>
      <c r="PYX52" s="162"/>
      <c r="PYY52" s="162"/>
      <c r="PYZ52" s="162"/>
      <c r="PZA52" s="162"/>
      <c r="PZB52" s="162"/>
      <c r="PZC52" s="162"/>
      <c r="PZD52" s="162"/>
      <c r="PZE52" s="162"/>
      <c r="PZF52" s="162"/>
      <c r="PZG52" s="162"/>
      <c r="PZH52" s="162"/>
      <c r="PZI52" s="162"/>
      <c r="PZJ52" s="162"/>
      <c r="PZK52" s="162"/>
      <c r="PZL52" s="162"/>
      <c r="PZM52" s="162"/>
      <c r="PZN52" s="162"/>
      <c r="PZO52" s="162"/>
      <c r="PZP52" s="162"/>
      <c r="PZQ52" s="162"/>
      <c r="PZR52" s="162"/>
      <c r="PZS52" s="162"/>
      <c r="PZT52" s="162"/>
      <c r="PZU52" s="162"/>
      <c r="PZV52" s="162"/>
      <c r="PZW52" s="162"/>
      <c r="PZX52" s="162"/>
      <c r="PZY52" s="162"/>
      <c r="PZZ52" s="162"/>
      <c r="QAA52" s="162"/>
      <c r="QAB52" s="162"/>
      <c r="QAC52" s="162"/>
      <c r="QAD52" s="162"/>
      <c r="QAE52" s="162"/>
      <c r="QAF52" s="162"/>
      <c r="QAG52" s="162"/>
      <c r="QAH52" s="162"/>
      <c r="QAI52" s="162"/>
      <c r="QAJ52" s="162"/>
      <c r="QAK52" s="162"/>
      <c r="QAL52" s="162"/>
      <c r="QAM52" s="162"/>
      <c r="QAN52" s="162"/>
      <c r="QAO52" s="162"/>
      <c r="QAP52" s="162"/>
      <c r="QAQ52" s="162"/>
      <c r="QAR52" s="162"/>
      <c r="QAS52" s="162"/>
      <c r="QAT52" s="162"/>
      <c r="QAU52" s="162"/>
      <c r="QAV52" s="162"/>
      <c r="QAW52" s="162"/>
      <c r="QAX52" s="162"/>
      <c r="QAY52" s="162"/>
      <c r="QAZ52" s="162"/>
      <c r="QBA52" s="162"/>
      <c r="QBB52" s="162"/>
      <c r="QBC52" s="162"/>
      <c r="QBD52" s="162"/>
      <c r="QBE52" s="162"/>
      <c r="QBF52" s="162"/>
      <c r="QBG52" s="162"/>
      <c r="QBH52" s="162"/>
      <c r="QBI52" s="162"/>
      <c r="QBJ52" s="162"/>
      <c r="QBK52" s="162"/>
      <c r="QBL52" s="162"/>
      <c r="QBM52" s="162"/>
      <c r="QBN52" s="162"/>
      <c r="QBO52" s="162"/>
      <c r="QBP52" s="162"/>
      <c r="QBQ52" s="162"/>
      <c r="QBR52" s="162"/>
      <c r="QBS52" s="162"/>
      <c r="QBT52" s="162"/>
      <c r="QBU52" s="162"/>
      <c r="QBV52" s="162"/>
      <c r="QBW52" s="162"/>
      <c r="QBX52" s="162"/>
      <c r="QBY52" s="162"/>
      <c r="QBZ52" s="162"/>
      <c r="QCA52" s="162"/>
      <c r="QCB52" s="162"/>
      <c r="QCC52" s="162"/>
      <c r="QCD52" s="162"/>
      <c r="QCE52" s="162"/>
      <c r="QCF52" s="162"/>
      <c r="QCG52" s="162"/>
      <c r="QCH52" s="162"/>
      <c r="QCI52" s="162"/>
      <c r="QCJ52" s="162"/>
      <c r="QCK52" s="162"/>
      <c r="QCL52" s="162"/>
      <c r="QCM52" s="162"/>
      <c r="QCN52" s="162"/>
      <c r="QCO52" s="162"/>
      <c r="QCP52" s="162"/>
      <c r="QCQ52" s="162"/>
      <c r="QCR52" s="162"/>
      <c r="QCS52" s="162"/>
      <c r="QCT52" s="162"/>
      <c r="QCU52" s="162"/>
      <c r="QCV52" s="162"/>
      <c r="QCW52" s="162"/>
      <c r="QCX52" s="162"/>
      <c r="QCY52" s="162"/>
      <c r="QCZ52" s="162"/>
      <c r="QDA52" s="162"/>
      <c r="QDB52" s="162"/>
      <c r="QDC52" s="162"/>
      <c r="QDD52" s="162"/>
      <c r="QDE52" s="162"/>
      <c r="QDF52" s="162"/>
      <c r="QDG52" s="162"/>
      <c r="QDH52" s="162"/>
      <c r="QDI52" s="162"/>
      <c r="QDJ52" s="162"/>
      <c r="QDK52" s="162"/>
      <c r="QDL52" s="162"/>
      <c r="QDM52" s="162"/>
      <c r="QDN52" s="162"/>
      <c r="QDO52" s="162"/>
      <c r="QDP52" s="162"/>
      <c r="QDQ52" s="162"/>
      <c r="QDR52" s="162"/>
      <c r="QDS52" s="162"/>
      <c r="QDT52" s="162"/>
      <c r="QDU52" s="162"/>
      <c r="QDV52" s="162"/>
      <c r="QDW52" s="162"/>
      <c r="QDX52" s="162"/>
      <c r="QDY52" s="162"/>
      <c r="QDZ52" s="162"/>
      <c r="QEA52" s="162"/>
      <c r="QEB52" s="162"/>
      <c r="QEC52" s="162"/>
      <c r="QED52" s="162"/>
      <c r="QEE52" s="162"/>
      <c r="QEF52" s="162"/>
      <c r="QEG52" s="162"/>
      <c r="QEH52" s="162"/>
      <c r="QEI52" s="162"/>
      <c r="QEJ52" s="162"/>
      <c r="QEK52" s="162"/>
      <c r="QEL52" s="162"/>
      <c r="QEM52" s="162"/>
      <c r="QEN52" s="162"/>
      <c r="QEO52" s="162"/>
      <c r="QEP52" s="162"/>
      <c r="QEQ52" s="162"/>
      <c r="QER52" s="162"/>
      <c r="QES52" s="162"/>
      <c r="QET52" s="162"/>
      <c r="QEU52" s="162"/>
      <c r="QEV52" s="162"/>
      <c r="QEW52" s="162"/>
      <c r="QEX52" s="162"/>
      <c r="QEY52" s="162"/>
      <c r="QEZ52" s="162"/>
      <c r="QFA52" s="162"/>
      <c r="QFB52" s="162"/>
      <c r="QFC52" s="162"/>
      <c r="QFD52" s="162"/>
      <c r="QFE52" s="162"/>
      <c r="QFF52" s="162"/>
      <c r="QFG52" s="162"/>
      <c r="QFH52" s="162"/>
      <c r="QFI52" s="162"/>
      <c r="QFJ52" s="162"/>
      <c r="QFK52" s="162"/>
      <c r="QFL52" s="162"/>
      <c r="QFM52" s="162"/>
      <c r="QFN52" s="162"/>
      <c r="QFO52" s="162"/>
      <c r="QFP52" s="162"/>
      <c r="QFQ52" s="162"/>
      <c r="QFR52" s="162"/>
      <c r="QFS52" s="162"/>
      <c r="QFT52" s="162"/>
      <c r="QFU52" s="162"/>
      <c r="QFV52" s="162"/>
      <c r="QFW52" s="162"/>
      <c r="QFX52" s="162"/>
      <c r="QFY52" s="162"/>
      <c r="QFZ52" s="162"/>
      <c r="QGA52" s="162"/>
      <c r="QGB52" s="162"/>
      <c r="QGC52" s="162"/>
      <c r="QGD52" s="162"/>
      <c r="QGE52" s="162"/>
      <c r="QGF52" s="162"/>
      <c r="QGG52" s="162"/>
      <c r="QGH52" s="162"/>
      <c r="QGI52" s="162"/>
      <c r="QGJ52" s="162"/>
      <c r="QGK52" s="162"/>
      <c r="QGL52" s="162"/>
      <c r="QGM52" s="162"/>
      <c r="QGN52" s="162"/>
      <c r="QGO52" s="162"/>
      <c r="QGP52" s="162"/>
      <c r="QGQ52" s="162"/>
      <c r="QGR52" s="162"/>
      <c r="QGS52" s="162"/>
      <c r="QGT52" s="162"/>
      <c r="QGU52" s="162"/>
      <c r="QGV52" s="162"/>
      <c r="QGW52" s="162"/>
      <c r="QGX52" s="162"/>
      <c r="QGY52" s="162"/>
      <c r="QGZ52" s="162"/>
      <c r="QHA52" s="162"/>
      <c r="QHB52" s="162"/>
      <c r="QHC52" s="162"/>
      <c r="QHD52" s="162"/>
      <c r="QHE52" s="162"/>
      <c r="QHF52" s="162"/>
      <c r="QHG52" s="162"/>
      <c r="QHH52" s="162"/>
      <c r="QHI52" s="162"/>
      <c r="QHJ52" s="162"/>
      <c r="QHK52" s="162"/>
      <c r="QHL52" s="162"/>
      <c r="QHM52" s="162"/>
      <c r="QHN52" s="162"/>
      <c r="QHO52" s="162"/>
      <c r="QHP52" s="162"/>
      <c r="QHQ52" s="162"/>
      <c r="QHR52" s="162"/>
      <c r="QHS52" s="162"/>
      <c r="QHT52" s="162"/>
      <c r="QHU52" s="162"/>
      <c r="QHV52" s="162"/>
      <c r="QHW52" s="162"/>
      <c r="QHX52" s="162"/>
      <c r="QHY52" s="162"/>
      <c r="QHZ52" s="162"/>
      <c r="QIA52" s="162"/>
      <c r="QIB52" s="162"/>
      <c r="QIC52" s="162"/>
      <c r="QID52" s="162"/>
      <c r="QIE52" s="162"/>
      <c r="QIF52" s="162"/>
      <c r="QIG52" s="162"/>
      <c r="QIH52" s="162"/>
      <c r="QII52" s="162"/>
      <c r="QIJ52" s="162"/>
      <c r="QIK52" s="162"/>
      <c r="QIL52" s="162"/>
      <c r="QIM52" s="162"/>
      <c r="QIN52" s="162"/>
      <c r="QIO52" s="162"/>
      <c r="QIP52" s="162"/>
      <c r="QIQ52" s="162"/>
      <c r="QIR52" s="162"/>
      <c r="QIS52" s="162"/>
      <c r="QIT52" s="162"/>
      <c r="QIU52" s="162"/>
      <c r="QIV52" s="162"/>
      <c r="QIW52" s="162"/>
      <c r="QIX52" s="162"/>
      <c r="QIY52" s="162"/>
      <c r="QIZ52" s="162"/>
      <c r="QJA52" s="162"/>
      <c r="QJB52" s="162"/>
      <c r="QJC52" s="162"/>
      <c r="QJD52" s="162"/>
      <c r="QJE52" s="162"/>
      <c r="QJF52" s="162"/>
      <c r="QJG52" s="162"/>
      <c r="QJH52" s="162"/>
      <c r="QJI52" s="162"/>
      <c r="QJJ52" s="162"/>
      <c r="QJK52" s="162"/>
      <c r="QJL52" s="162"/>
      <c r="QJM52" s="162"/>
      <c r="QJN52" s="162"/>
      <c r="QJO52" s="162"/>
      <c r="QJP52" s="162"/>
      <c r="QJQ52" s="162"/>
      <c r="QJR52" s="162"/>
      <c r="QJS52" s="162"/>
      <c r="QJT52" s="162"/>
      <c r="QJU52" s="162"/>
      <c r="QJV52" s="162"/>
      <c r="QJW52" s="162"/>
      <c r="QJX52" s="162"/>
      <c r="QJY52" s="162"/>
      <c r="QJZ52" s="162"/>
      <c r="QKA52" s="162"/>
      <c r="QKB52" s="162"/>
      <c r="QKC52" s="162"/>
      <c r="QKD52" s="162"/>
      <c r="QKE52" s="162"/>
      <c r="QKF52" s="162"/>
      <c r="QKG52" s="162"/>
      <c r="QKH52" s="162"/>
      <c r="QKI52" s="162"/>
      <c r="QKJ52" s="162"/>
      <c r="QKK52" s="162"/>
      <c r="QKL52" s="162"/>
      <c r="QKM52" s="162"/>
      <c r="QKN52" s="162"/>
      <c r="QKO52" s="162"/>
      <c r="QKP52" s="162"/>
      <c r="QKQ52" s="162"/>
      <c r="QKR52" s="162"/>
      <c r="QKS52" s="162"/>
      <c r="QKT52" s="162"/>
      <c r="QKU52" s="162"/>
      <c r="QKV52" s="162"/>
      <c r="QKW52" s="162"/>
      <c r="QKX52" s="162"/>
      <c r="QKY52" s="162"/>
      <c r="QKZ52" s="162"/>
      <c r="QLA52" s="162"/>
      <c r="QLB52" s="162"/>
      <c r="QLC52" s="162"/>
      <c r="QLD52" s="162"/>
      <c r="QLE52" s="162"/>
      <c r="QLF52" s="162"/>
      <c r="QLG52" s="162"/>
      <c r="QLH52" s="162"/>
      <c r="QLI52" s="162"/>
      <c r="QLJ52" s="162"/>
      <c r="QLK52" s="162"/>
      <c r="QLL52" s="162"/>
      <c r="QLM52" s="162"/>
      <c r="QLN52" s="162"/>
      <c r="QLO52" s="162"/>
      <c r="QLP52" s="162"/>
      <c r="QLQ52" s="162"/>
      <c r="QLR52" s="162"/>
      <c r="QLS52" s="162"/>
      <c r="QLT52" s="162"/>
      <c r="QLU52" s="162"/>
      <c r="QLV52" s="162"/>
      <c r="QLW52" s="162"/>
      <c r="QLX52" s="162"/>
      <c r="QLY52" s="162"/>
      <c r="QLZ52" s="162"/>
      <c r="QMA52" s="162"/>
      <c r="QMB52" s="162"/>
      <c r="QMC52" s="162"/>
      <c r="QMD52" s="162"/>
      <c r="QME52" s="162"/>
      <c r="QMF52" s="162"/>
      <c r="QMG52" s="162"/>
      <c r="QMH52" s="162"/>
      <c r="QMI52" s="162"/>
      <c r="QMJ52" s="162"/>
      <c r="QMK52" s="162"/>
      <c r="QML52" s="162"/>
      <c r="QMM52" s="162"/>
      <c r="QMN52" s="162"/>
      <c r="QMO52" s="162"/>
      <c r="QMP52" s="162"/>
      <c r="QMQ52" s="162"/>
      <c r="QMR52" s="162"/>
      <c r="QMS52" s="162"/>
      <c r="QMT52" s="162"/>
      <c r="QMU52" s="162"/>
      <c r="QMV52" s="162"/>
      <c r="QMW52" s="162"/>
      <c r="QMX52" s="162"/>
      <c r="QMY52" s="162"/>
      <c r="QMZ52" s="162"/>
      <c r="QNA52" s="162"/>
      <c r="QNB52" s="162"/>
      <c r="QNC52" s="162"/>
      <c r="QND52" s="162"/>
      <c r="QNE52" s="162"/>
      <c r="QNF52" s="162"/>
      <c r="QNG52" s="162"/>
      <c r="QNH52" s="162"/>
      <c r="QNI52" s="162"/>
      <c r="QNJ52" s="162"/>
      <c r="QNK52" s="162"/>
      <c r="QNL52" s="162"/>
      <c r="QNM52" s="162"/>
      <c r="QNN52" s="162"/>
      <c r="QNO52" s="162"/>
      <c r="QNP52" s="162"/>
      <c r="QNQ52" s="162"/>
      <c r="QNR52" s="162"/>
      <c r="QNS52" s="162"/>
      <c r="QNT52" s="162"/>
      <c r="QNU52" s="162"/>
      <c r="QNV52" s="162"/>
      <c r="QNW52" s="162"/>
      <c r="QNX52" s="162"/>
      <c r="QNY52" s="162"/>
      <c r="QNZ52" s="162"/>
      <c r="QOA52" s="162"/>
      <c r="QOB52" s="162"/>
      <c r="QOC52" s="162"/>
      <c r="QOD52" s="162"/>
      <c r="QOE52" s="162"/>
      <c r="QOF52" s="162"/>
      <c r="QOG52" s="162"/>
      <c r="QOH52" s="162"/>
      <c r="QOI52" s="162"/>
      <c r="QOJ52" s="162"/>
      <c r="QOK52" s="162"/>
      <c r="QOL52" s="162"/>
      <c r="QOM52" s="162"/>
      <c r="QON52" s="162"/>
      <c r="QOO52" s="162"/>
      <c r="QOP52" s="162"/>
      <c r="QOQ52" s="162"/>
      <c r="QOR52" s="162"/>
      <c r="QOS52" s="162"/>
      <c r="QOT52" s="162"/>
      <c r="QOU52" s="162"/>
      <c r="QOV52" s="162"/>
      <c r="QOW52" s="162"/>
      <c r="QOX52" s="162"/>
      <c r="QOY52" s="162"/>
      <c r="QOZ52" s="162"/>
      <c r="QPA52" s="162"/>
      <c r="QPB52" s="162"/>
      <c r="QPC52" s="162"/>
      <c r="QPD52" s="162"/>
      <c r="QPE52" s="162"/>
      <c r="QPF52" s="162"/>
      <c r="QPG52" s="162"/>
      <c r="QPH52" s="162"/>
      <c r="QPI52" s="162"/>
      <c r="QPJ52" s="162"/>
      <c r="QPK52" s="162"/>
      <c r="QPL52" s="162"/>
      <c r="QPM52" s="162"/>
      <c r="QPN52" s="162"/>
      <c r="QPO52" s="162"/>
      <c r="QPP52" s="162"/>
      <c r="QPQ52" s="162"/>
      <c r="QPR52" s="162"/>
      <c r="QPS52" s="162"/>
      <c r="QPT52" s="162"/>
      <c r="QPU52" s="162"/>
      <c r="QPV52" s="162"/>
      <c r="QPW52" s="162"/>
      <c r="QPX52" s="162"/>
      <c r="QPY52" s="162"/>
      <c r="QPZ52" s="162"/>
      <c r="QQA52" s="162"/>
      <c r="QQB52" s="162"/>
      <c r="QQC52" s="162"/>
      <c r="QQD52" s="162"/>
      <c r="QQE52" s="162"/>
      <c r="QQF52" s="162"/>
      <c r="QQG52" s="162"/>
      <c r="QQH52" s="162"/>
      <c r="QQI52" s="162"/>
      <c r="QQJ52" s="162"/>
      <c r="QQK52" s="162"/>
      <c r="QQL52" s="162"/>
      <c r="QQM52" s="162"/>
      <c r="QQN52" s="162"/>
      <c r="QQO52" s="162"/>
      <c r="QQP52" s="162"/>
      <c r="QQQ52" s="162"/>
      <c r="QQR52" s="162"/>
      <c r="QQS52" s="162"/>
      <c r="QQT52" s="162"/>
      <c r="QQU52" s="162"/>
      <c r="QQV52" s="162"/>
      <c r="QQW52" s="162"/>
      <c r="QQX52" s="162"/>
      <c r="QQY52" s="162"/>
      <c r="QQZ52" s="162"/>
      <c r="QRA52" s="162"/>
      <c r="QRB52" s="162"/>
      <c r="QRC52" s="162"/>
      <c r="QRD52" s="162"/>
      <c r="QRE52" s="162"/>
      <c r="QRF52" s="162"/>
      <c r="QRG52" s="162"/>
      <c r="QRH52" s="162"/>
      <c r="QRI52" s="162"/>
      <c r="QRJ52" s="162"/>
      <c r="QRK52" s="162"/>
      <c r="QRL52" s="162"/>
      <c r="QRM52" s="162"/>
      <c r="QRN52" s="162"/>
      <c r="QRO52" s="162"/>
      <c r="QRP52" s="162"/>
      <c r="QRQ52" s="162"/>
      <c r="QRR52" s="162"/>
      <c r="QRS52" s="162"/>
      <c r="QRT52" s="162"/>
      <c r="QRU52" s="162"/>
      <c r="QRV52" s="162"/>
      <c r="QRW52" s="162"/>
      <c r="QRX52" s="162"/>
      <c r="QRY52" s="162"/>
      <c r="QRZ52" s="162"/>
      <c r="QSA52" s="162"/>
      <c r="QSB52" s="162"/>
      <c r="QSC52" s="162"/>
      <c r="QSD52" s="162"/>
      <c r="QSE52" s="162"/>
      <c r="QSF52" s="162"/>
      <c r="QSG52" s="162"/>
      <c r="QSH52" s="162"/>
      <c r="QSI52" s="162"/>
      <c r="QSJ52" s="162"/>
      <c r="QSK52" s="162"/>
      <c r="QSL52" s="162"/>
      <c r="QSM52" s="162"/>
      <c r="QSN52" s="162"/>
      <c r="QSO52" s="162"/>
      <c r="QSP52" s="162"/>
      <c r="QSQ52" s="162"/>
      <c r="QSR52" s="162"/>
      <c r="QSS52" s="162"/>
      <c r="QST52" s="162"/>
      <c r="QSU52" s="162"/>
      <c r="QSV52" s="162"/>
      <c r="QSW52" s="162"/>
      <c r="QSX52" s="162"/>
      <c r="QSY52" s="162"/>
      <c r="QSZ52" s="162"/>
      <c r="QTA52" s="162"/>
      <c r="QTB52" s="162"/>
      <c r="QTC52" s="162"/>
      <c r="QTD52" s="162"/>
      <c r="QTE52" s="162"/>
      <c r="QTF52" s="162"/>
      <c r="QTG52" s="162"/>
      <c r="QTH52" s="162"/>
      <c r="QTI52" s="162"/>
      <c r="QTJ52" s="162"/>
      <c r="QTK52" s="162"/>
      <c r="QTL52" s="162"/>
      <c r="QTM52" s="162"/>
      <c r="QTN52" s="162"/>
      <c r="QTO52" s="162"/>
      <c r="QTP52" s="162"/>
      <c r="QTQ52" s="162"/>
      <c r="QTR52" s="162"/>
      <c r="QTS52" s="162"/>
      <c r="QTT52" s="162"/>
      <c r="QTU52" s="162"/>
      <c r="QTV52" s="162"/>
      <c r="QTW52" s="162"/>
      <c r="QTX52" s="162"/>
      <c r="QTY52" s="162"/>
      <c r="QTZ52" s="162"/>
      <c r="QUA52" s="162"/>
      <c r="QUB52" s="162"/>
      <c r="QUC52" s="162"/>
      <c r="QUD52" s="162"/>
      <c r="QUE52" s="162"/>
      <c r="QUF52" s="162"/>
      <c r="QUG52" s="162"/>
      <c r="QUH52" s="162"/>
      <c r="QUI52" s="162"/>
      <c r="QUJ52" s="162"/>
      <c r="QUK52" s="162"/>
      <c r="QUL52" s="162"/>
      <c r="QUM52" s="162"/>
      <c r="QUN52" s="162"/>
      <c r="QUO52" s="162"/>
      <c r="QUP52" s="162"/>
      <c r="QUQ52" s="162"/>
      <c r="QUR52" s="162"/>
      <c r="QUS52" s="162"/>
      <c r="QUT52" s="162"/>
      <c r="QUU52" s="162"/>
      <c r="QUV52" s="162"/>
      <c r="QUW52" s="162"/>
      <c r="QUX52" s="162"/>
      <c r="QUY52" s="162"/>
      <c r="QUZ52" s="162"/>
      <c r="QVA52" s="162"/>
      <c r="QVB52" s="162"/>
      <c r="QVC52" s="162"/>
      <c r="QVD52" s="162"/>
      <c r="QVE52" s="162"/>
      <c r="QVF52" s="162"/>
      <c r="QVG52" s="162"/>
      <c r="QVH52" s="162"/>
      <c r="QVI52" s="162"/>
      <c r="QVJ52" s="162"/>
      <c r="QVK52" s="162"/>
      <c r="QVL52" s="162"/>
      <c r="QVM52" s="162"/>
      <c r="QVN52" s="162"/>
      <c r="QVO52" s="162"/>
      <c r="QVP52" s="162"/>
      <c r="QVQ52" s="162"/>
      <c r="QVR52" s="162"/>
      <c r="QVS52" s="162"/>
      <c r="QVT52" s="162"/>
      <c r="QVU52" s="162"/>
      <c r="QVV52" s="162"/>
      <c r="QVW52" s="162"/>
      <c r="QVX52" s="162"/>
      <c r="QVY52" s="162"/>
      <c r="QVZ52" s="162"/>
      <c r="QWA52" s="162"/>
      <c r="QWB52" s="162"/>
      <c r="QWC52" s="162"/>
      <c r="QWD52" s="162"/>
      <c r="QWE52" s="162"/>
      <c r="QWF52" s="162"/>
      <c r="QWG52" s="162"/>
      <c r="QWH52" s="162"/>
      <c r="QWI52" s="162"/>
      <c r="QWJ52" s="162"/>
      <c r="QWK52" s="162"/>
      <c r="QWL52" s="162"/>
      <c r="QWM52" s="162"/>
      <c r="QWN52" s="162"/>
      <c r="QWO52" s="162"/>
      <c r="QWP52" s="162"/>
      <c r="QWQ52" s="162"/>
      <c r="QWR52" s="162"/>
      <c r="QWS52" s="162"/>
      <c r="QWT52" s="162"/>
      <c r="QWU52" s="162"/>
      <c r="QWV52" s="162"/>
      <c r="QWW52" s="162"/>
      <c r="QWX52" s="162"/>
      <c r="QWY52" s="162"/>
      <c r="QWZ52" s="162"/>
      <c r="QXA52" s="162"/>
      <c r="QXB52" s="162"/>
      <c r="QXC52" s="162"/>
      <c r="QXD52" s="162"/>
      <c r="QXE52" s="162"/>
      <c r="QXF52" s="162"/>
      <c r="QXG52" s="162"/>
      <c r="QXH52" s="162"/>
      <c r="QXI52" s="162"/>
      <c r="QXJ52" s="162"/>
      <c r="QXK52" s="162"/>
      <c r="QXL52" s="162"/>
      <c r="QXM52" s="162"/>
      <c r="QXN52" s="162"/>
      <c r="QXO52" s="162"/>
      <c r="QXP52" s="162"/>
      <c r="QXQ52" s="162"/>
      <c r="QXR52" s="162"/>
      <c r="QXS52" s="162"/>
      <c r="QXT52" s="162"/>
      <c r="QXU52" s="162"/>
      <c r="QXV52" s="162"/>
      <c r="QXW52" s="162"/>
      <c r="QXX52" s="162"/>
      <c r="QXY52" s="162"/>
      <c r="QXZ52" s="162"/>
      <c r="QYA52" s="162"/>
      <c r="QYB52" s="162"/>
      <c r="QYC52" s="162"/>
      <c r="QYD52" s="162"/>
      <c r="QYE52" s="162"/>
      <c r="QYF52" s="162"/>
      <c r="QYG52" s="162"/>
      <c r="QYH52" s="162"/>
      <c r="QYI52" s="162"/>
      <c r="QYJ52" s="162"/>
      <c r="QYK52" s="162"/>
      <c r="QYL52" s="162"/>
      <c r="QYM52" s="162"/>
      <c r="QYN52" s="162"/>
      <c r="QYO52" s="162"/>
      <c r="QYP52" s="162"/>
      <c r="QYQ52" s="162"/>
      <c r="QYR52" s="162"/>
      <c r="QYS52" s="162"/>
      <c r="QYT52" s="162"/>
      <c r="QYU52" s="162"/>
      <c r="QYV52" s="162"/>
      <c r="QYW52" s="162"/>
      <c r="QYX52" s="162"/>
      <c r="QYY52" s="162"/>
      <c r="QYZ52" s="162"/>
      <c r="QZA52" s="162"/>
      <c r="QZB52" s="162"/>
      <c r="QZC52" s="162"/>
      <c r="QZD52" s="162"/>
      <c r="QZE52" s="162"/>
      <c r="QZF52" s="162"/>
      <c r="QZG52" s="162"/>
      <c r="QZH52" s="162"/>
      <c r="QZI52" s="162"/>
      <c r="QZJ52" s="162"/>
      <c r="QZK52" s="162"/>
      <c r="QZL52" s="162"/>
      <c r="QZM52" s="162"/>
      <c r="QZN52" s="162"/>
      <c r="QZO52" s="162"/>
      <c r="QZP52" s="162"/>
      <c r="QZQ52" s="162"/>
      <c r="QZR52" s="162"/>
      <c r="QZS52" s="162"/>
      <c r="QZT52" s="162"/>
      <c r="QZU52" s="162"/>
      <c r="QZV52" s="162"/>
      <c r="QZW52" s="162"/>
      <c r="QZX52" s="162"/>
      <c r="QZY52" s="162"/>
      <c r="QZZ52" s="162"/>
      <c r="RAA52" s="162"/>
      <c r="RAB52" s="162"/>
      <c r="RAC52" s="162"/>
      <c r="RAD52" s="162"/>
      <c r="RAE52" s="162"/>
      <c r="RAF52" s="162"/>
      <c r="RAG52" s="162"/>
      <c r="RAH52" s="162"/>
      <c r="RAI52" s="162"/>
      <c r="RAJ52" s="162"/>
      <c r="RAK52" s="162"/>
      <c r="RAL52" s="162"/>
      <c r="RAM52" s="162"/>
      <c r="RAN52" s="162"/>
      <c r="RAO52" s="162"/>
      <c r="RAP52" s="162"/>
      <c r="RAQ52" s="162"/>
      <c r="RAR52" s="162"/>
      <c r="RAS52" s="162"/>
      <c r="RAT52" s="162"/>
      <c r="RAU52" s="162"/>
      <c r="RAV52" s="162"/>
      <c r="RAW52" s="162"/>
      <c r="RAX52" s="162"/>
      <c r="RAY52" s="162"/>
      <c r="RAZ52" s="162"/>
      <c r="RBA52" s="162"/>
      <c r="RBB52" s="162"/>
      <c r="RBC52" s="162"/>
      <c r="RBD52" s="162"/>
      <c r="RBE52" s="162"/>
      <c r="RBF52" s="162"/>
      <c r="RBG52" s="162"/>
      <c r="RBH52" s="162"/>
      <c r="RBI52" s="162"/>
      <c r="RBJ52" s="162"/>
      <c r="RBK52" s="162"/>
      <c r="RBL52" s="162"/>
      <c r="RBM52" s="162"/>
      <c r="RBN52" s="162"/>
      <c r="RBO52" s="162"/>
      <c r="RBP52" s="162"/>
      <c r="RBQ52" s="162"/>
      <c r="RBR52" s="162"/>
      <c r="RBS52" s="162"/>
      <c r="RBT52" s="162"/>
      <c r="RBU52" s="162"/>
      <c r="RBV52" s="162"/>
      <c r="RBW52" s="162"/>
      <c r="RBX52" s="162"/>
      <c r="RBY52" s="162"/>
      <c r="RBZ52" s="162"/>
      <c r="RCA52" s="162"/>
      <c r="RCB52" s="162"/>
      <c r="RCC52" s="162"/>
      <c r="RCD52" s="162"/>
      <c r="RCE52" s="162"/>
      <c r="RCF52" s="162"/>
      <c r="RCG52" s="162"/>
      <c r="RCH52" s="162"/>
      <c r="RCI52" s="162"/>
      <c r="RCJ52" s="162"/>
      <c r="RCK52" s="162"/>
      <c r="RCL52" s="162"/>
      <c r="RCM52" s="162"/>
      <c r="RCN52" s="162"/>
      <c r="RCO52" s="162"/>
      <c r="RCP52" s="162"/>
      <c r="RCQ52" s="162"/>
      <c r="RCR52" s="162"/>
      <c r="RCS52" s="162"/>
      <c r="RCT52" s="162"/>
      <c r="RCU52" s="162"/>
      <c r="RCV52" s="162"/>
      <c r="RCW52" s="162"/>
      <c r="RCX52" s="162"/>
      <c r="RCY52" s="162"/>
      <c r="RCZ52" s="162"/>
      <c r="RDA52" s="162"/>
      <c r="RDB52" s="162"/>
      <c r="RDC52" s="162"/>
      <c r="RDD52" s="162"/>
      <c r="RDE52" s="162"/>
      <c r="RDF52" s="162"/>
      <c r="RDG52" s="162"/>
      <c r="RDH52" s="162"/>
      <c r="RDI52" s="162"/>
      <c r="RDJ52" s="162"/>
      <c r="RDK52" s="162"/>
      <c r="RDL52" s="162"/>
      <c r="RDM52" s="162"/>
      <c r="RDN52" s="162"/>
      <c r="RDO52" s="162"/>
      <c r="RDP52" s="162"/>
      <c r="RDQ52" s="162"/>
      <c r="RDR52" s="162"/>
      <c r="RDS52" s="162"/>
      <c r="RDT52" s="162"/>
      <c r="RDU52" s="162"/>
      <c r="RDV52" s="162"/>
      <c r="RDW52" s="162"/>
      <c r="RDX52" s="162"/>
      <c r="RDY52" s="162"/>
      <c r="RDZ52" s="162"/>
      <c r="REA52" s="162"/>
      <c r="REB52" s="162"/>
      <c r="REC52" s="162"/>
      <c r="RED52" s="162"/>
      <c r="REE52" s="162"/>
      <c r="REF52" s="162"/>
      <c r="REG52" s="162"/>
      <c r="REH52" s="162"/>
      <c r="REI52" s="162"/>
      <c r="REJ52" s="162"/>
      <c r="REK52" s="162"/>
      <c r="REL52" s="162"/>
      <c r="REM52" s="162"/>
      <c r="REN52" s="162"/>
      <c r="REO52" s="162"/>
      <c r="REP52" s="162"/>
      <c r="REQ52" s="162"/>
      <c r="RER52" s="162"/>
      <c r="RES52" s="162"/>
      <c r="RET52" s="162"/>
      <c r="REU52" s="162"/>
      <c r="REV52" s="162"/>
      <c r="REW52" s="162"/>
      <c r="REX52" s="162"/>
      <c r="REY52" s="162"/>
      <c r="REZ52" s="162"/>
      <c r="RFA52" s="162"/>
      <c r="RFB52" s="162"/>
      <c r="RFC52" s="162"/>
      <c r="RFD52" s="162"/>
      <c r="RFE52" s="162"/>
      <c r="RFF52" s="162"/>
      <c r="RFG52" s="162"/>
      <c r="RFH52" s="162"/>
      <c r="RFI52" s="162"/>
      <c r="RFJ52" s="162"/>
      <c r="RFK52" s="162"/>
      <c r="RFL52" s="162"/>
      <c r="RFM52" s="162"/>
      <c r="RFN52" s="162"/>
      <c r="RFO52" s="162"/>
      <c r="RFP52" s="162"/>
      <c r="RFQ52" s="162"/>
      <c r="RFR52" s="162"/>
      <c r="RFS52" s="162"/>
      <c r="RFT52" s="162"/>
      <c r="RFU52" s="162"/>
      <c r="RFV52" s="162"/>
      <c r="RFW52" s="162"/>
      <c r="RFX52" s="162"/>
      <c r="RFY52" s="162"/>
      <c r="RFZ52" s="162"/>
      <c r="RGA52" s="162"/>
      <c r="RGB52" s="162"/>
      <c r="RGC52" s="162"/>
      <c r="RGD52" s="162"/>
      <c r="RGE52" s="162"/>
      <c r="RGF52" s="162"/>
      <c r="RGG52" s="162"/>
      <c r="RGH52" s="162"/>
      <c r="RGI52" s="162"/>
      <c r="RGJ52" s="162"/>
      <c r="RGK52" s="162"/>
      <c r="RGL52" s="162"/>
      <c r="RGM52" s="162"/>
      <c r="RGN52" s="162"/>
      <c r="RGO52" s="162"/>
      <c r="RGP52" s="162"/>
      <c r="RGQ52" s="162"/>
      <c r="RGR52" s="162"/>
      <c r="RGS52" s="162"/>
      <c r="RGT52" s="162"/>
      <c r="RGU52" s="162"/>
      <c r="RGV52" s="162"/>
      <c r="RGW52" s="162"/>
      <c r="RGX52" s="162"/>
      <c r="RGY52" s="162"/>
      <c r="RGZ52" s="162"/>
      <c r="RHA52" s="162"/>
      <c r="RHB52" s="162"/>
      <c r="RHC52" s="162"/>
      <c r="RHD52" s="162"/>
      <c r="RHE52" s="162"/>
      <c r="RHF52" s="162"/>
      <c r="RHG52" s="162"/>
      <c r="RHH52" s="162"/>
      <c r="RHI52" s="162"/>
      <c r="RHJ52" s="162"/>
      <c r="RHK52" s="162"/>
      <c r="RHL52" s="162"/>
      <c r="RHM52" s="162"/>
      <c r="RHN52" s="162"/>
      <c r="RHO52" s="162"/>
      <c r="RHP52" s="162"/>
      <c r="RHQ52" s="162"/>
      <c r="RHR52" s="162"/>
      <c r="RHS52" s="162"/>
      <c r="RHT52" s="162"/>
      <c r="RHU52" s="162"/>
      <c r="RHV52" s="162"/>
      <c r="RHW52" s="162"/>
      <c r="RHX52" s="162"/>
      <c r="RHY52" s="162"/>
      <c r="RHZ52" s="162"/>
      <c r="RIA52" s="162"/>
      <c r="RIB52" s="162"/>
      <c r="RIC52" s="162"/>
      <c r="RID52" s="162"/>
      <c r="RIE52" s="162"/>
      <c r="RIF52" s="162"/>
      <c r="RIG52" s="162"/>
      <c r="RIH52" s="162"/>
      <c r="RII52" s="162"/>
      <c r="RIJ52" s="162"/>
      <c r="RIK52" s="162"/>
      <c r="RIL52" s="162"/>
      <c r="RIM52" s="162"/>
      <c r="RIN52" s="162"/>
      <c r="RIO52" s="162"/>
      <c r="RIP52" s="162"/>
      <c r="RIQ52" s="162"/>
      <c r="RIR52" s="162"/>
      <c r="RIS52" s="162"/>
      <c r="RIT52" s="162"/>
      <c r="RIU52" s="162"/>
      <c r="RIV52" s="162"/>
      <c r="RIW52" s="162"/>
      <c r="RIX52" s="162"/>
      <c r="RIY52" s="162"/>
      <c r="RIZ52" s="162"/>
      <c r="RJA52" s="162"/>
      <c r="RJB52" s="162"/>
      <c r="RJC52" s="162"/>
      <c r="RJD52" s="162"/>
      <c r="RJE52" s="162"/>
      <c r="RJF52" s="162"/>
      <c r="RJG52" s="162"/>
      <c r="RJH52" s="162"/>
      <c r="RJI52" s="162"/>
      <c r="RJJ52" s="162"/>
      <c r="RJK52" s="162"/>
      <c r="RJL52" s="162"/>
      <c r="RJM52" s="162"/>
      <c r="RJN52" s="162"/>
      <c r="RJO52" s="162"/>
      <c r="RJP52" s="162"/>
      <c r="RJQ52" s="162"/>
      <c r="RJR52" s="162"/>
      <c r="RJS52" s="162"/>
      <c r="RJT52" s="162"/>
      <c r="RJU52" s="162"/>
      <c r="RJV52" s="162"/>
      <c r="RJW52" s="162"/>
      <c r="RJX52" s="162"/>
      <c r="RJY52" s="162"/>
      <c r="RJZ52" s="162"/>
      <c r="RKA52" s="162"/>
      <c r="RKB52" s="162"/>
      <c r="RKC52" s="162"/>
      <c r="RKD52" s="162"/>
      <c r="RKE52" s="162"/>
      <c r="RKF52" s="162"/>
      <c r="RKG52" s="162"/>
      <c r="RKH52" s="162"/>
      <c r="RKI52" s="162"/>
      <c r="RKJ52" s="162"/>
      <c r="RKK52" s="162"/>
      <c r="RKL52" s="162"/>
      <c r="RKM52" s="162"/>
      <c r="RKN52" s="162"/>
      <c r="RKO52" s="162"/>
      <c r="RKP52" s="162"/>
      <c r="RKQ52" s="162"/>
      <c r="RKR52" s="162"/>
      <c r="RKS52" s="162"/>
      <c r="RKT52" s="162"/>
      <c r="RKU52" s="162"/>
      <c r="RKV52" s="162"/>
      <c r="RKW52" s="162"/>
      <c r="RKX52" s="162"/>
      <c r="RKY52" s="162"/>
      <c r="RKZ52" s="162"/>
      <c r="RLA52" s="162"/>
      <c r="RLB52" s="162"/>
      <c r="RLC52" s="162"/>
      <c r="RLD52" s="162"/>
      <c r="RLE52" s="162"/>
      <c r="RLF52" s="162"/>
      <c r="RLG52" s="162"/>
      <c r="RLH52" s="162"/>
      <c r="RLI52" s="162"/>
      <c r="RLJ52" s="162"/>
      <c r="RLK52" s="162"/>
      <c r="RLL52" s="162"/>
      <c r="RLM52" s="162"/>
      <c r="RLN52" s="162"/>
      <c r="RLO52" s="162"/>
      <c r="RLP52" s="162"/>
      <c r="RLQ52" s="162"/>
      <c r="RLR52" s="162"/>
      <c r="RLS52" s="162"/>
      <c r="RLT52" s="162"/>
      <c r="RLU52" s="162"/>
      <c r="RLV52" s="162"/>
      <c r="RLW52" s="162"/>
      <c r="RLX52" s="162"/>
      <c r="RLY52" s="162"/>
      <c r="RLZ52" s="162"/>
      <c r="RMA52" s="162"/>
      <c r="RMB52" s="162"/>
      <c r="RMC52" s="162"/>
      <c r="RMD52" s="162"/>
      <c r="RME52" s="162"/>
      <c r="RMF52" s="162"/>
      <c r="RMG52" s="162"/>
      <c r="RMH52" s="162"/>
      <c r="RMI52" s="162"/>
      <c r="RMJ52" s="162"/>
      <c r="RMK52" s="162"/>
      <c r="RML52" s="162"/>
      <c r="RMM52" s="162"/>
      <c r="RMN52" s="162"/>
      <c r="RMO52" s="162"/>
      <c r="RMP52" s="162"/>
      <c r="RMQ52" s="162"/>
      <c r="RMR52" s="162"/>
      <c r="RMS52" s="162"/>
      <c r="RMT52" s="162"/>
      <c r="RMU52" s="162"/>
      <c r="RMV52" s="162"/>
      <c r="RMW52" s="162"/>
      <c r="RMX52" s="162"/>
      <c r="RMY52" s="162"/>
      <c r="RMZ52" s="162"/>
      <c r="RNA52" s="162"/>
      <c r="RNB52" s="162"/>
      <c r="RNC52" s="162"/>
      <c r="RND52" s="162"/>
      <c r="RNE52" s="162"/>
      <c r="RNF52" s="162"/>
      <c r="RNG52" s="162"/>
      <c r="RNH52" s="162"/>
      <c r="RNI52" s="162"/>
      <c r="RNJ52" s="162"/>
      <c r="RNK52" s="162"/>
      <c r="RNL52" s="162"/>
      <c r="RNM52" s="162"/>
      <c r="RNN52" s="162"/>
      <c r="RNO52" s="162"/>
      <c r="RNP52" s="162"/>
      <c r="RNQ52" s="162"/>
      <c r="RNR52" s="162"/>
      <c r="RNS52" s="162"/>
      <c r="RNT52" s="162"/>
      <c r="RNU52" s="162"/>
      <c r="RNV52" s="162"/>
      <c r="RNW52" s="162"/>
      <c r="RNX52" s="162"/>
      <c r="RNY52" s="162"/>
      <c r="RNZ52" s="162"/>
      <c r="ROA52" s="162"/>
      <c r="ROB52" s="162"/>
      <c r="ROC52" s="162"/>
      <c r="ROD52" s="162"/>
      <c r="ROE52" s="162"/>
      <c r="ROF52" s="162"/>
      <c r="ROG52" s="162"/>
      <c r="ROH52" s="162"/>
      <c r="ROI52" s="162"/>
      <c r="ROJ52" s="162"/>
      <c r="ROK52" s="162"/>
      <c r="ROL52" s="162"/>
      <c r="ROM52" s="162"/>
      <c r="RON52" s="162"/>
      <c r="ROO52" s="162"/>
      <c r="ROP52" s="162"/>
      <c r="ROQ52" s="162"/>
      <c r="ROR52" s="162"/>
      <c r="ROS52" s="162"/>
      <c r="ROT52" s="162"/>
      <c r="ROU52" s="162"/>
      <c r="ROV52" s="162"/>
      <c r="ROW52" s="162"/>
      <c r="ROX52" s="162"/>
      <c r="ROY52" s="162"/>
      <c r="ROZ52" s="162"/>
      <c r="RPA52" s="162"/>
      <c r="RPB52" s="162"/>
      <c r="RPC52" s="162"/>
      <c r="RPD52" s="162"/>
      <c r="RPE52" s="162"/>
      <c r="RPF52" s="162"/>
      <c r="RPG52" s="162"/>
      <c r="RPH52" s="162"/>
      <c r="RPI52" s="162"/>
      <c r="RPJ52" s="162"/>
      <c r="RPK52" s="162"/>
      <c r="RPL52" s="162"/>
      <c r="RPM52" s="162"/>
      <c r="RPN52" s="162"/>
      <c r="RPO52" s="162"/>
      <c r="RPP52" s="162"/>
      <c r="RPQ52" s="162"/>
      <c r="RPR52" s="162"/>
      <c r="RPS52" s="162"/>
      <c r="RPT52" s="162"/>
      <c r="RPU52" s="162"/>
      <c r="RPV52" s="162"/>
      <c r="RPW52" s="162"/>
      <c r="RPX52" s="162"/>
      <c r="RPY52" s="162"/>
      <c r="RPZ52" s="162"/>
      <c r="RQA52" s="162"/>
      <c r="RQB52" s="162"/>
      <c r="RQC52" s="162"/>
      <c r="RQD52" s="162"/>
      <c r="RQE52" s="162"/>
      <c r="RQF52" s="162"/>
      <c r="RQG52" s="162"/>
      <c r="RQH52" s="162"/>
      <c r="RQI52" s="162"/>
      <c r="RQJ52" s="162"/>
      <c r="RQK52" s="162"/>
      <c r="RQL52" s="162"/>
      <c r="RQM52" s="162"/>
      <c r="RQN52" s="162"/>
      <c r="RQO52" s="162"/>
      <c r="RQP52" s="162"/>
      <c r="RQQ52" s="162"/>
      <c r="RQR52" s="162"/>
      <c r="RQS52" s="162"/>
      <c r="RQT52" s="162"/>
      <c r="RQU52" s="162"/>
      <c r="RQV52" s="162"/>
      <c r="RQW52" s="162"/>
      <c r="RQX52" s="162"/>
      <c r="RQY52" s="162"/>
      <c r="RQZ52" s="162"/>
      <c r="RRA52" s="162"/>
      <c r="RRB52" s="162"/>
      <c r="RRC52" s="162"/>
      <c r="RRD52" s="162"/>
      <c r="RRE52" s="162"/>
      <c r="RRF52" s="162"/>
      <c r="RRG52" s="162"/>
      <c r="RRH52" s="162"/>
      <c r="RRI52" s="162"/>
      <c r="RRJ52" s="162"/>
      <c r="RRK52" s="162"/>
      <c r="RRL52" s="162"/>
      <c r="RRM52" s="162"/>
      <c r="RRN52" s="162"/>
      <c r="RRO52" s="162"/>
      <c r="RRP52" s="162"/>
      <c r="RRQ52" s="162"/>
      <c r="RRR52" s="162"/>
      <c r="RRS52" s="162"/>
      <c r="RRT52" s="162"/>
      <c r="RRU52" s="162"/>
      <c r="RRV52" s="162"/>
      <c r="RRW52" s="162"/>
      <c r="RRX52" s="162"/>
      <c r="RRY52" s="162"/>
      <c r="RRZ52" s="162"/>
      <c r="RSA52" s="162"/>
      <c r="RSB52" s="162"/>
      <c r="RSC52" s="162"/>
      <c r="RSD52" s="162"/>
      <c r="RSE52" s="162"/>
      <c r="RSF52" s="162"/>
      <c r="RSG52" s="162"/>
      <c r="RSH52" s="162"/>
      <c r="RSI52" s="162"/>
      <c r="RSJ52" s="162"/>
      <c r="RSK52" s="162"/>
      <c r="RSL52" s="162"/>
      <c r="RSM52" s="162"/>
      <c r="RSN52" s="162"/>
      <c r="RSO52" s="162"/>
      <c r="RSP52" s="162"/>
      <c r="RSQ52" s="162"/>
      <c r="RSR52" s="162"/>
      <c r="RSS52" s="162"/>
      <c r="RST52" s="162"/>
      <c r="RSU52" s="162"/>
      <c r="RSV52" s="162"/>
      <c r="RSW52" s="162"/>
      <c r="RSX52" s="162"/>
      <c r="RSY52" s="162"/>
      <c r="RSZ52" s="162"/>
      <c r="RTA52" s="162"/>
      <c r="RTB52" s="162"/>
      <c r="RTC52" s="162"/>
      <c r="RTD52" s="162"/>
      <c r="RTE52" s="162"/>
      <c r="RTF52" s="162"/>
      <c r="RTG52" s="162"/>
      <c r="RTH52" s="162"/>
      <c r="RTI52" s="162"/>
      <c r="RTJ52" s="162"/>
      <c r="RTK52" s="162"/>
      <c r="RTL52" s="162"/>
      <c r="RTM52" s="162"/>
      <c r="RTN52" s="162"/>
      <c r="RTO52" s="162"/>
      <c r="RTP52" s="162"/>
      <c r="RTQ52" s="162"/>
      <c r="RTR52" s="162"/>
      <c r="RTS52" s="162"/>
      <c r="RTT52" s="162"/>
      <c r="RTU52" s="162"/>
      <c r="RTV52" s="162"/>
      <c r="RTW52" s="162"/>
      <c r="RTX52" s="162"/>
      <c r="RTY52" s="162"/>
      <c r="RTZ52" s="162"/>
      <c r="RUA52" s="162"/>
      <c r="RUB52" s="162"/>
      <c r="RUC52" s="162"/>
      <c r="RUD52" s="162"/>
      <c r="RUE52" s="162"/>
      <c r="RUF52" s="162"/>
      <c r="RUG52" s="162"/>
      <c r="RUH52" s="162"/>
      <c r="RUI52" s="162"/>
      <c r="RUJ52" s="162"/>
      <c r="RUK52" s="162"/>
      <c r="RUL52" s="162"/>
      <c r="RUM52" s="162"/>
      <c r="RUN52" s="162"/>
      <c r="RUO52" s="162"/>
      <c r="RUP52" s="162"/>
      <c r="RUQ52" s="162"/>
      <c r="RUR52" s="162"/>
      <c r="RUS52" s="162"/>
      <c r="RUT52" s="162"/>
      <c r="RUU52" s="162"/>
      <c r="RUV52" s="162"/>
      <c r="RUW52" s="162"/>
      <c r="RUX52" s="162"/>
      <c r="RUY52" s="162"/>
      <c r="RUZ52" s="162"/>
      <c r="RVA52" s="162"/>
      <c r="RVB52" s="162"/>
      <c r="RVC52" s="162"/>
      <c r="RVD52" s="162"/>
      <c r="RVE52" s="162"/>
      <c r="RVF52" s="162"/>
      <c r="RVG52" s="162"/>
      <c r="RVH52" s="162"/>
      <c r="RVI52" s="162"/>
      <c r="RVJ52" s="162"/>
      <c r="RVK52" s="162"/>
      <c r="RVL52" s="162"/>
      <c r="RVM52" s="162"/>
      <c r="RVN52" s="162"/>
      <c r="RVO52" s="162"/>
      <c r="RVP52" s="162"/>
      <c r="RVQ52" s="162"/>
      <c r="RVR52" s="162"/>
      <c r="RVS52" s="162"/>
      <c r="RVT52" s="162"/>
      <c r="RVU52" s="162"/>
      <c r="RVV52" s="162"/>
      <c r="RVW52" s="162"/>
      <c r="RVX52" s="162"/>
      <c r="RVY52" s="162"/>
      <c r="RVZ52" s="162"/>
      <c r="RWA52" s="162"/>
      <c r="RWB52" s="162"/>
      <c r="RWC52" s="162"/>
      <c r="RWD52" s="162"/>
      <c r="RWE52" s="162"/>
      <c r="RWF52" s="162"/>
      <c r="RWG52" s="162"/>
      <c r="RWH52" s="162"/>
      <c r="RWI52" s="162"/>
      <c r="RWJ52" s="162"/>
      <c r="RWK52" s="162"/>
      <c r="RWL52" s="162"/>
      <c r="RWM52" s="162"/>
      <c r="RWN52" s="162"/>
      <c r="RWO52" s="162"/>
      <c r="RWP52" s="162"/>
      <c r="RWQ52" s="162"/>
      <c r="RWR52" s="162"/>
      <c r="RWS52" s="162"/>
      <c r="RWT52" s="162"/>
      <c r="RWU52" s="162"/>
      <c r="RWV52" s="162"/>
      <c r="RWW52" s="162"/>
      <c r="RWX52" s="162"/>
      <c r="RWY52" s="162"/>
      <c r="RWZ52" s="162"/>
      <c r="RXA52" s="162"/>
      <c r="RXB52" s="162"/>
      <c r="RXC52" s="162"/>
      <c r="RXD52" s="162"/>
      <c r="RXE52" s="162"/>
      <c r="RXF52" s="162"/>
      <c r="RXG52" s="162"/>
      <c r="RXH52" s="162"/>
      <c r="RXI52" s="162"/>
      <c r="RXJ52" s="162"/>
      <c r="RXK52" s="162"/>
      <c r="RXL52" s="162"/>
      <c r="RXM52" s="162"/>
      <c r="RXN52" s="162"/>
      <c r="RXO52" s="162"/>
      <c r="RXP52" s="162"/>
      <c r="RXQ52" s="162"/>
      <c r="RXR52" s="162"/>
      <c r="RXS52" s="162"/>
      <c r="RXT52" s="162"/>
      <c r="RXU52" s="162"/>
      <c r="RXV52" s="162"/>
      <c r="RXW52" s="162"/>
      <c r="RXX52" s="162"/>
      <c r="RXY52" s="162"/>
      <c r="RXZ52" s="162"/>
      <c r="RYA52" s="162"/>
      <c r="RYB52" s="162"/>
      <c r="RYC52" s="162"/>
      <c r="RYD52" s="162"/>
      <c r="RYE52" s="162"/>
      <c r="RYF52" s="162"/>
      <c r="RYG52" s="162"/>
      <c r="RYH52" s="162"/>
      <c r="RYI52" s="162"/>
      <c r="RYJ52" s="162"/>
      <c r="RYK52" s="162"/>
      <c r="RYL52" s="162"/>
      <c r="RYM52" s="162"/>
      <c r="RYN52" s="162"/>
      <c r="RYO52" s="162"/>
      <c r="RYP52" s="162"/>
      <c r="RYQ52" s="162"/>
      <c r="RYR52" s="162"/>
      <c r="RYS52" s="162"/>
      <c r="RYT52" s="162"/>
      <c r="RYU52" s="162"/>
      <c r="RYV52" s="162"/>
      <c r="RYW52" s="162"/>
      <c r="RYX52" s="162"/>
      <c r="RYY52" s="162"/>
      <c r="RYZ52" s="162"/>
      <c r="RZA52" s="162"/>
      <c r="RZB52" s="162"/>
      <c r="RZC52" s="162"/>
      <c r="RZD52" s="162"/>
      <c r="RZE52" s="162"/>
      <c r="RZF52" s="162"/>
      <c r="RZG52" s="162"/>
      <c r="RZH52" s="162"/>
      <c r="RZI52" s="162"/>
      <c r="RZJ52" s="162"/>
      <c r="RZK52" s="162"/>
      <c r="RZL52" s="162"/>
      <c r="RZM52" s="162"/>
      <c r="RZN52" s="162"/>
      <c r="RZO52" s="162"/>
      <c r="RZP52" s="162"/>
      <c r="RZQ52" s="162"/>
      <c r="RZR52" s="162"/>
      <c r="RZS52" s="162"/>
      <c r="RZT52" s="162"/>
      <c r="RZU52" s="162"/>
      <c r="RZV52" s="162"/>
      <c r="RZW52" s="162"/>
      <c r="RZX52" s="162"/>
      <c r="RZY52" s="162"/>
      <c r="RZZ52" s="162"/>
      <c r="SAA52" s="162"/>
      <c r="SAB52" s="162"/>
      <c r="SAC52" s="162"/>
      <c r="SAD52" s="162"/>
      <c r="SAE52" s="162"/>
      <c r="SAF52" s="162"/>
      <c r="SAG52" s="162"/>
      <c r="SAH52" s="162"/>
      <c r="SAI52" s="162"/>
      <c r="SAJ52" s="162"/>
      <c r="SAK52" s="162"/>
      <c r="SAL52" s="162"/>
      <c r="SAM52" s="162"/>
      <c r="SAN52" s="162"/>
      <c r="SAO52" s="162"/>
      <c r="SAP52" s="162"/>
      <c r="SAQ52" s="162"/>
      <c r="SAR52" s="162"/>
      <c r="SAS52" s="162"/>
      <c r="SAT52" s="162"/>
      <c r="SAU52" s="162"/>
      <c r="SAV52" s="162"/>
      <c r="SAW52" s="162"/>
      <c r="SAX52" s="162"/>
      <c r="SAY52" s="162"/>
      <c r="SAZ52" s="162"/>
      <c r="SBA52" s="162"/>
      <c r="SBB52" s="162"/>
      <c r="SBC52" s="162"/>
      <c r="SBD52" s="162"/>
      <c r="SBE52" s="162"/>
      <c r="SBF52" s="162"/>
      <c r="SBG52" s="162"/>
      <c r="SBH52" s="162"/>
      <c r="SBI52" s="162"/>
      <c r="SBJ52" s="162"/>
      <c r="SBK52" s="162"/>
      <c r="SBL52" s="162"/>
      <c r="SBM52" s="162"/>
      <c r="SBN52" s="162"/>
      <c r="SBO52" s="162"/>
      <c r="SBP52" s="162"/>
      <c r="SBQ52" s="162"/>
      <c r="SBR52" s="162"/>
      <c r="SBS52" s="162"/>
      <c r="SBT52" s="162"/>
      <c r="SBU52" s="162"/>
      <c r="SBV52" s="162"/>
      <c r="SBW52" s="162"/>
      <c r="SBX52" s="162"/>
      <c r="SBY52" s="162"/>
      <c r="SBZ52" s="162"/>
      <c r="SCA52" s="162"/>
      <c r="SCB52" s="162"/>
      <c r="SCC52" s="162"/>
      <c r="SCD52" s="162"/>
      <c r="SCE52" s="162"/>
      <c r="SCF52" s="162"/>
      <c r="SCG52" s="162"/>
      <c r="SCH52" s="162"/>
      <c r="SCI52" s="162"/>
      <c r="SCJ52" s="162"/>
      <c r="SCK52" s="162"/>
      <c r="SCL52" s="162"/>
      <c r="SCM52" s="162"/>
      <c r="SCN52" s="162"/>
      <c r="SCO52" s="162"/>
      <c r="SCP52" s="162"/>
      <c r="SCQ52" s="162"/>
      <c r="SCR52" s="162"/>
      <c r="SCS52" s="162"/>
      <c r="SCT52" s="162"/>
      <c r="SCU52" s="162"/>
      <c r="SCV52" s="162"/>
      <c r="SCW52" s="162"/>
      <c r="SCX52" s="162"/>
      <c r="SCY52" s="162"/>
      <c r="SCZ52" s="162"/>
      <c r="SDA52" s="162"/>
      <c r="SDB52" s="162"/>
      <c r="SDC52" s="162"/>
      <c r="SDD52" s="162"/>
      <c r="SDE52" s="162"/>
      <c r="SDF52" s="162"/>
      <c r="SDG52" s="162"/>
      <c r="SDH52" s="162"/>
      <c r="SDI52" s="162"/>
      <c r="SDJ52" s="162"/>
      <c r="SDK52" s="162"/>
      <c r="SDL52" s="162"/>
      <c r="SDM52" s="162"/>
      <c r="SDN52" s="162"/>
      <c r="SDO52" s="162"/>
      <c r="SDP52" s="162"/>
      <c r="SDQ52" s="162"/>
      <c r="SDR52" s="162"/>
      <c r="SDS52" s="162"/>
      <c r="SDT52" s="162"/>
      <c r="SDU52" s="162"/>
      <c r="SDV52" s="162"/>
      <c r="SDW52" s="162"/>
      <c r="SDX52" s="162"/>
      <c r="SDY52" s="162"/>
      <c r="SDZ52" s="162"/>
      <c r="SEA52" s="162"/>
      <c r="SEB52" s="162"/>
      <c r="SEC52" s="162"/>
      <c r="SED52" s="162"/>
      <c r="SEE52" s="162"/>
      <c r="SEF52" s="162"/>
      <c r="SEG52" s="162"/>
      <c r="SEH52" s="162"/>
      <c r="SEI52" s="162"/>
      <c r="SEJ52" s="162"/>
      <c r="SEK52" s="162"/>
      <c r="SEL52" s="162"/>
      <c r="SEM52" s="162"/>
      <c r="SEN52" s="162"/>
      <c r="SEO52" s="162"/>
      <c r="SEP52" s="162"/>
      <c r="SEQ52" s="162"/>
      <c r="SER52" s="162"/>
      <c r="SES52" s="162"/>
      <c r="SET52" s="162"/>
      <c r="SEU52" s="162"/>
      <c r="SEV52" s="162"/>
      <c r="SEW52" s="162"/>
      <c r="SEX52" s="162"/>
      <c r="SEY52" s="162"/>
      <c r="SEZ52" s="162"/>
      <c r="SFA52" s="162"/>
      <c r="SFB52" s="162"/>
      <c r="SFC52" s="162"/>
      <c r="SFD52" s="162"/>
      <c r="SFE52" s="162"/>
      <c r="SFF52" s="162"/>
      <c r="SFG52" s="162"/>
      <c r="SFH52" s="162"/>
      <c r="SFI52" s="162"/>
      <c r="SFJ52" s="162"/>
      <c r="SFK52" s="162"/>
      <c r="SFL52" s="162"/>
      <c r="SFM52" s="162"/>
      <c r="SFN52" s="162"/>
      <c r="SFO52" s="162"/>
      <c r="SFP52" s="162"/>
      <c r="SFQ52" s="162"/>
      <c r="SFR52" s="162"/>
      <c r="SFS52" s="162"/>
      <c r="SFT52" s="162"/>
      <c r="SFU52" s="162"/>
      <c r="SFV52" s="162"/>
      <c r="SFW52" s="162"/>
      <c r="SFX52" s="162"/>
      <c r="SFY52" s="162"/>
      <c r="SFZ52" s="162"/>
      <c r="SGA52" s="162"/>
      <c r="SGB52" s="162"/>
      <c r="SGC52" s="162"/>
      <c r="SGD52" s="162"/>
      <c r="SGE52" s="162"/>
      <c r="SGF52" s="162"/>
      <c r="SGG52" s="162"/>
      <c r="SGH52" s="162"/>
      <c r="SGI52" s="162"/>
      <c r="SGJ52" s="162"/>
      <c r="SGK52" s="162"/>
      <c r="SGL52" s="162"/>
      <c r="SGM52" s="162"/>
      <c r="SGN52" s="162"/>
      <c r="SGO52" s="162"/>
      <c r="SGP52" s="162"/>
      <c r="SGQ52" s="162"/>
      <c r="SGR52" s="162"/>
      <c r="SGS52" s="162"/>
      <c r="SGT52" s="162"/>
      <c r="SGU52" s="162"/>
      <c r="SGV52" s="162"/>
      <c r="SGW52" s="162"/>
      <c r="SGX52" s="162"/>
      <c r="SGY52" s="162"/>
      <c r="SGZ52" s="162"/>
      <c r="SHA52" s="162"/>
      <c r="SHB52" s="162"/>
      <c r="SHC52" s="162"/>
      <c r="SHD52" s="162"/>
      <c r="SHE52" s="162"/>
      <c r="SHF52" s="162"/>
      <c r="SHG52" s="162"/>
      <c r="SHH52" s="162"/>
      <c r="SHI52" s="162"/>
      <c r="SHJ52" s="162"/>
      <c r="SHK52" s="162"/>
      <c r="SHL52" s="162"/>
      <c r="SHM52" s="162"/>
      <c r="SHN52" s="162"/>
      <c r="SHO52" s="162"/>
      <c r="SHP52" s="162"/>
      <c r="SHQ52" s="162"/>
      <c r="SHR52" s="162"/>
      <c r="SHS52" s="162"/>
      <c r="SHT52" s="162"/>
      <c r="SHU52" s="162"/>
      <c r="SHV52" s="162"/>
      <c r="SHW52" s="162"/>
      <c r="SHX52" s="162"/>
      <c r="SHY52" s="162"/>
      <c r="SHZ52" s="162"/>
      <c r="SIA52" s="162"/>
      <c r="SIB52" s="162"/>
      <c r="SIC52" s="162"/>
      <c r="SID52" s="162"/>
      <c r="SIE52" s="162"/>
      <c r="SIF52" s="162"/>
      <c r="SIG52" s="162"/>
      <c r="SIH52" s="162"/>
      <c r="SII52" s="162"/>
      <c r="SIJ52" s="162"/>
      <c r="SIK52" s="162"/>
      <c r="SIL52" s="162"/>
      <c r="SIM52" s="162"/>
      <c r="SIN52" s="162"/>
      <c r="SIO52" s="162"/>
      <c r="SIP52" s="162"/>
      <c r="SIQ52" s="162"/>
      <c r="SIR52" s="162"/>
      <c r="SIS52" s="162"/>
      <c r="SIT52" s="162"/>
      <c r="SIU52" s="162"/>
      <c r="SIV52" s="162"/>
      <c r="SIW52" s="162"/>
      <c r="SIX52" s="162"/>
      <c r="SIY52" s="162"/>
      <c r="SIZ52" s="162"/>
      <c r="SJA52" s="162"/>
      <c r="SJB52" s="162"/>
      <c r="SJC52" s="162"/>
      <c r="SJD52" s="162"/>
      <c r="SJE52" s="162"/>
      <c r="SJF52" s="162"/>
      <c r="SJG52" s="162"/>
      <c r="SJH52" s="162"/>
      <c r="SJI52" s="162"/>
      <c r="SJJ52" s="162"/>
      <c r="SJK52" s="162"/>
      <c r="SJL52" s="162"/>
      <c r="SJM52" s="162"/>
      <c r="SJN52" s="162"/>
      <c r="SJO52" s="162"/>
      <c r="SJP52" s="162"/>
      <c r="SJQ52" s="162"/>
      <c r="SJR52" s="162"/>
      <c r="SJS52" s="162"/>
      <c r="SJT52" s="162"/>
      <c r="SJU52" s="162"/>
      <c r="SJV52" s="162"/>
      <c r="SJW52" s="162"/>
      <c r="SJX52" s="162"/>
      <c r="SJY52" s="162"/>
      <c r="SJZ52" s="162"/>
      <c r="SKA52" s="162"/>
      <c r="SKB52" s="162"/>
      <c r="SKC52" s="162"/>
      <c r="SKD52" s="162"/>
      <c r="SKE52" s="162"/>
      <c r="SKF52" s="162"/>
      <c r="SKG52" s="162"/>
      <c r="SKH52" s="162"/>
      <c r="SKI52" s="162"/>
      <c r="SKJ52" s="162"/>
      <c r="SKK52" s="162"/>
      <c r="SKL52" s="162"/>
      <c r="SKM52" s="162"/>
      <c r="SKN52" s="162"/>
      <c r="SKO52" s="162"/>
      <c r="SKP52" s="162"/>
      <c r="SKQ52" s="162"/>
      <c r="SKR52" s="162"/>
      <c r="SKS52" s="162"/>
      <c r="SKT52" s="162"/>
      <c r="SKU52" s="162"/>
      <c r="SKV52" s="162"/>
      <c r="SKW52" s="162"/>
      <c r="SKX52" s="162"/>
      <c r="SKY52" s="162"/>
      <c r="SKZ52" s="162"/>
      <c r="SLA52" s="162"/>
      <c r="SLB52" s="162"/>
      <c r="SLC52" s="162"/>
      <c r="SLD52" s="162"/>
      <c r="SLE52" s="162"/>
      <c r="SLF52" s="162"/>
      <c r="SLG52" s="162"/>
      <c r="SLH52" s="162"/>
      <c r="SLI52" s="162"/>
      <c r="SLJ52" s="162"/>
      <c r="SLK52" s="162"/>
      <c r="SLL52" s="162"/>
      <c r="SLM52" s="162"/>
      <c r="SLN52" s="162"/>
      <c r="SLO52" s="162"/>
      <c r="SLP52" s="162"/>
      <c r="SLQ52" s="162"/>
      <c r="SLR52" s="162"/>
      <c r="SLS52" s="162"/>
      <c r="SLT52" s="162"/>
      <c r="SLU52" s="162"/>
      <c r="SLV52" s="162"/>
      <c r="SLW52" s="162"/>
      <c r="SLX52" s="162"/>
      <c r="SLY52" s="162"/>
      <c r="SLZ52" s="162"/>
      <c r="SMA52" s="162"/>
      <c r="SMB52" s="162"/>
      <c r="SMC52" s="162"/>
      <c r="SMD52" s="162"/>
      <c r="SME52" s="162"/>
      <c r="SMF52" s="162"/>
      <c r="SMG52" s="162"/>
      <c r="SMH52" s="162"/>
      <c r="SMI52" s="162"/>
      <c r="SMJ52" s="162"/>
      <c r="SMK52" s="162"/>
      <c r="SML52" s="162"/>
      <c r="SMM52" s="162"/>
      <c r="SMN52" s="162"/>
      <c r="SMO52" s="162"/>
      <c r="SMP52" s="162"/>
      <c r="SMQ52" s="162"/>
      <c r="SMR52" s="162"/>
      <c r="SMS52" s="162"/>
      <c r="SMT52" s="162"/>
      <c r="SMU52" s="162"/>
      <c r="SMV52" s="162"/>
      <c r="SMW52" s="162"/>
      <c r="SMX52" s="162"/>
      <c r="SMY52" s="162"/>
      <c r="SMZ52" s="162"/>
      <c r="SNA52" s="162"/>
      <c r="SNB52" s="162"/>
      <c r="SNC52" s="162"/>
      <c r="SND52" s="162"/>
      <c r="SNE52" s="162"/>
      <c r="SNF52" s="162"/>
      <c r="SNG52" s="162"/>
      <c r="SNH52" s="162"/>
      <c r="SNI52" s="162"/>
      <c r="SNJ52" s="162"/>
      <c r="SNK52" s="162"/>
      <c r="SNL52" s="162"/>
      <c r="SNM52" s="162"/>
      <c r="SNN52" s="162"/>
      <c r="SNO52" s="162"/>
      <c r="SNP52" s="162"/>
      <c r="SNQ52" s="162"/>
      <c r="SNR52" s="162"/>
      <c r="SNS52" s="162"/>
      <c r="SNT52" s="162"/>
      <c r="SNU52" s="162"/>
      <c r="SNV52" s="162"/>
      <c r="SNW52" s="162"/>
      <c r="SNX52" s="162"/>
      <c r="SNY52" s="162"/>
      <c r="SNZ52" s="162"/>
      <c r="SOA52" s="162"/>
      <c r="SOB52" s="162"/>
      <c r="SOC52" s="162"/>
      <c r="SOD52" s="162"/>
      <c r="SOE52" s="162"/>
      <c r="SOF52" s="162"/>
      <c r="SOG52" s="162"/>
      <c r="SOH52" s="162"/>
      <c r="SOI52" s="162"/>
      <c r="SOJ52" s="162"/>
      <c r="SOK52" s="162"/>
      <c r="SOL52" s="162"/>
      <c r="SOM52" s="162"/>
      <c r="SON52" s="162"/>
      <c r="SOO52" s="162"/>
      <c r="SOP52" s="162"/>
      <c r="SOQ52" s="162"/>
      <c r="SOR52" s="162"/>
      <c r="SOS52" s="162"/>
      <c r="SOT52" s="162"/>
      <c r="SOU52" s="162"/>
      <c r="SOV52" s="162"/>
      <c r="SOW52" s="162"/>
      <c r="SOX52" s="162"/>
      <c r="SOY52" s="162"/>
      <c r="SOZ52" s="162"/>
      <c r="SPA52" s="162"/>
      <c r="SPB52" s="162"/>
      <c r="SPC52" s="162"/>
      <c r="SPD52" s="162"/>
      <c r="SPE52" s="162"/>
      <c r="SPF52" s="162"/>
      <c r="SPG52" s="162"/>
      <c r="SPH52" s="162"/>
      <c r="SPI52" s="162"/>
      <c r="SPJ52" s="162"/>
      <c r="SPK52" s="162"/>
      <c r="SPL52" s="162"/>
      <c r="SPM52" s="162"/>
      <c r="SPN52" s="162"/>
      <c r="SPO52" s="162"/>
      <c r="SPP52" s="162"/>
      <c r="SPQ52" s="162"/>
      <c r="SPR52" s="162"/>
      <c r="SPS52" s="162"/>
      <c r="SPT52" s="162"/>
      <c r="SPU52" s="162"/>
      <c r="SPV52" s="162"/>
      <c r="SPW52" s="162"/>
      <c r="SPX52" s="162"/>
      <c r="SPY52" s="162"/>
      <c r="SPZ52" s="162"/>
      <c r="SQA52" s="162"/>
      <c r="SQB52" s="162"/>
      <c r="SQC52" s="162"/>
      <c r="SQD52" s="162"/>
      <c r="SQE52" s="162"/>
      <c r="SQF52" s="162"/>
      <c r="SQG52" s="162"/>
      <c r="SQH52" s="162"/>
      <c r="SQI52" s="162"/>
      <c r="SQJ52" s="162"/>
      <c r="SQK52" s="162"/>
      <c r="SQL52" s="162"/>
      <c r="SQM52" s="162"/>
      <c r="SQN52" s="162"/>
      <c r="SQO52" s="162"/>
      <c r="SQP52" s="162"/>
      <c r="SQQ52" s="162"/>
      <c r="SQR52" s="162"/>
      <c r="SQS52" s="162"/>
      <c r="SQT52" s="162"/>
      <c r="SQU52" s="162"/>
      <c r="SQV52" s="162"/>
      <c r="SQW52" s="162"/>
      <c r="SQX52" s="162"/>
      <c r="SQY52" s="162"/>
      <c r="SQZ52" s="162"/>
      <c r="SRA52" s="162"/>
      <c r="SRB52" s="162"/>
      <c r="SRC52" s="162"/>
      <c r="SRD52" s="162"/>
      <c r="SRE52" s="162"/>
      <c r="SRF52" s="162"/>
      <c r="SRG52" s="162"/>
      <c r="SRH52" s="162"/>
      <c r="SRI52" s="162"/>
      <c r="SRJ52" s="162"/>
      <c r="SRK52" s="162"/>
      <c r="SRL52" s="162"/>
      <c r="SRM52" s="162"/>
      <c r="SRN52" s="162"/>
      <c r="SRO52" s="162"/>
      <c r="SRP52" s="162"/>
      <c r="SRQ52" s="162"/>
      <c r="SRR52" s="162"/>
      <c r="SRS52" s="162"/>
      <c r="SRT52" s="162"/>
      <c r="SRU52" s="162"/>
      <c r="SRV52" s="162"/>
      <c r="SRW52" s="162"/>
      <c r="SRX52" s="162"/>
      <c r="SRY52" s="162"/>
      <c r="SRZ52" s="162"/>
      <c r="SSA52" s="162"/>
      <c r="SSB52" s="162"/>
      <c r="SSC52" s="162"/>
      <c r="SSD52" s="162"/>
      <c r="SSE52" s="162"/>
      <c r="SSF52" s="162"/>
      <c r="SSG52" s="162"/>
      <c r="SSH52" s="162"/>
      <c r="SSI52" s="162"/>
      <c r="SSJ52" s="162"/>
      <c r="SSK52" s="162"/>
      <c r="SSL52" s="162"/>
      <c r="SSM52" s="162"/>
      <c r="SSN52" s="162"/>
      <c r="SSO52" s="162"/>
      <c r="SSP52" s="162"/>
      <c r="SSQ52" s="162"/>
      <c r="SSR52" s="162"/>
      <c r="SSS52" s="162"/>
      <c r="SST52" s="162"/>
      <c r="SSU52" s="162"/>
      <c r="SSV52" s="162"/>
      <c r="SSW52" s="162"/>
      <c r="SSX52" s="162"/>
      <c r="SSY52" s="162"/>
      <c r="SSZ52" s="162"/>
      <c r="STA52" s="162"/>
      <c r="STB52" s="162"/>
      <c r="STC52" s="162"/>
      <c r="STD52" s="162"/>
      <c r="STE52" s="162"/>
      <c r="STF52" s="162"/>
      <c r="STG52" s="162"/>
      <c r="STH52" s="162"/>
      <c r="STI52" s="162"/>
      <c r="STJ52" s="162"/>
      <c r="STK52" s="162"/>
      <c r="STL52" s="162"/>
      <c r="STM52" s="162"/>
      <c r="STN52" s="162"/>
      <c r="STO52" s="162"/>
      <c r="STP52" s="162"/>
      <c r="STQ52" s="162"/>
      <c r="STR52" s="162"/>
      <c r="STS52" s="162"/>
      <c r="STT52" s="162"/>
      <c r="STU52" s="162"/>
      <c r="STV52" s="162"/>
      <c r="STW52" s="162"/>
      <c r="STX52" s="162"/>
      <c r="STY52" s="162"/>
      <c r="STZ52" s="162"/>
      <c r="SUA52" s="162"/>
      <c r="SUB52" s="162"/>
      <c r="SUC52" s="162"/>
      <c r="SUD52" s="162"/>
      <c r="SUE52" s="162"/>
      <c r="SUF52" s="162"/>
      <c r="SUG52" s="162"/>
      <c r="SUH52" s="162"/>
      <c r="SUI52" s="162"/>
      <c r="SUJ52" s="162"/>
      <c r="SUK52" s="162"/>
      <c r="SUL52" s="162"/>
      <c r="SUM52" s="162"/>
      <c r="SUN52" s="162"/>
      <c r="SUO52" s="162"/>
      <c r="SUP52" s="162"/>
      <c r="SUQ52" s="162"/>
      <c r="SUR52" s="162"/>
      <c r="SUS52" s="162"/>
      <c r="SUT52" s="162"/>
      <c r="SUU52" s="162"/>
      <c r="SUV52" s="162"/>
      <c r="SUW52" s="162"/>
      <c r="SUX52" s="162"/>
      <c r="SUY52" s="162"/>
      <c r="SUZ52" s="162"/>
      <c r="SVA52" s="162"/>
      <c r="SVB52" s="162"/>
      <c r="SVC52" s="162"/>
      <c r="SVD52" s="162"/>
      <c r="SVE52" s="162"/>
      <c r="SVF52" s="162"/>
      <c r="SVG52" s="162"/>
      <c r="SVH52" s="162"/>
      <c r="SVI52" s="162"/>
      <c r="SVJ52" s="162"/>
      <c r="SVK52" s="162"/>
      <c r="SVL52" s="162"/>
      <c r="SVM52" s="162"/>
      <c r="SVN52" s="162"/>
      <c r="SVO52" s="162"/>
      <c r="SVP52" s="162"/>
      <c r="SVQ52" s="162"/>
      <c r="SVR52" s="162"/>
      <c r="SVS52" s="162"/>
      <c r="SVT52" s="162"/>
      <c r="SVU52" s="162"/>
      <c r="SVV52" s="162"/>
      <c r="SVW52" s="162"/>
      <c r="SVX52" s="162"/>
      <c r="SVY52" s="162"/>
      <c r="SVZ52" s="162"/>
      <c r="SWA52" s="162"/>
      <c r="SWB52" s="162"/>
      <c r="SWC52" s="162"/>
      <c r="SWD52" s="162"/>
      <c r="SWE52" s="162"/>
      <c r="SWF52" s="162"/>
      <c r="SWG52" s="162"/>
      <c r="SWH52" s="162"/>
      <c r="SWI52" s="162"/>
      <c r="SWJ52" s="162"/>
      <c r="SWK52" s="162"/>
      <c r="SWL52" s="162"/>
      <c r="SWM52" s="162"/>
      <c r="SWN52" s="162"/>
      <c r="SWO52" s="162"/>
      <c r="SWP52" s="162"/>
      <c r="SWQ52" s="162"/>
      <c r="SWR52" s="162"/>
      <c r="SWS52" s="162"/>
      <c r="SWT52" s="162"/>
      <c r="SWU52" s="162"/>
      <c r="SWV52" s="162"/>
      <c r="SWW52" s="162"/>
      <c r="SWX52" s="162"/>
      <c r="SWY52" s="162"/>
      <c r="SWZ52" s="162"/>
      <c r="SXA52" s="162"/>
      <c r="SXB52" s="162"/>
      <c r="SXC52" s="162"/>
      <c r="SXD52" s="162"/>
      <c r="SXE52" s="162"/>
      <c r="SXF52" s="162"/>
      <c r="SXG52" s="162"/>
      <c r="SXH52" s="162"/>
      <c r="SXI52" s="162"/>
      <c r="SXJ52" s="162"/>
      <c r="SXK52" s="162"/>
      <c r="SXL52" s="162"/>
      <c r="SXM52" s="162"/>
      <c r="SXN52" s="162"/>
      <c r="SXO52" s="162"/>
      <c r="SXP52" s="162"/>
      <c r="SXQ52" s="162"/>
      <c r="SXR52" s="162"/>
      <c r="SXS52" s="162"/>
      <c r="SXT52" s="162"/>
      <c r="SXU52" s="162"/>
      <c r="SXV52" s="162"/>
      <c r="SXW52" s="162"/>
      <c r="SXX52" s="162"/>
      <c r="SXY52" s="162"/>
      <c r="SXZ52" s="162"/>
      <c r="SYA52" s="162"/>
      <c r="SYB52" s="162"/>
      <c r="SYC52" s="162"/>
      <c r="SYD52" s="162"/>
      <c r="SYE52" s="162"/>
      <c r="SYF52" s="162"/>
      <c r="SYG52" s="162"/>
      <c r="SYH52" s="162"/>
      <c r="SYI52" s="162"/>
      <c r="SYJ52" s="162"/>
      <c r="SYK52" s="162"/>
      <c r="SYL52" s="162"/>
      <c r="SYM52" s="162"/>
      <c r="SYN52" s="162"/>
      <c r="SYO52" s="162"/>
      <c r="SYP52" s="162"/>
      <c r="SYQ52" s="162"/>
      <c r="SYR52" s="162"/>
      <c r="SYS52" s="162"/>
      <c r="SYT52" s="162"/>
      <c r="SYU52" s="162"/>
      <c r="SYV52" s="162"/>
      <c r="SYW52" s="162"/>
      <c r="SYX52" s="162"/>
      <c r="SYY52" s="162"/>
      <c r="SYZ52" s="162"/>
      <c r="SZA52" s="162"/>
      <c r="SZB52" s="162"/>
      <c r="SZC52" s="162"/>
      <c r="SZD52" s="162"/>
      <c r="SZE52" s="162"/>
      <c r="SZF52" s="162"/>
      <c r="SZG52" s="162"/>
      <c r="SZH52" s="162"/>
      <c r="SZI52" s="162"/>
      <c r="SZJ52" s="162"/>
      <c r="SZK52" s="162"/>
      <c r="SZL52" s="162"/>
      <c r="SZM52" s="162"/>
      <c r="SZN52" s="162"/>
      <c r="SZO52" s="162"/>
      <c r="SZP52" s="162"/>
      <c r="SZQ52" s="162"/>
      <c r="SZR52" s="162"/>
      <c r="SZS52" s="162"/>
      <c r="SZT52" s="162"/>
      <c r="SZU52" s="162"/>
      <c r="SZV52" s="162"/>
      <c r="SZW52" s="162"/>
      <c r="SZX52" s="162"/>
      <c r="SZY52" s="162"/>
      <c r="SZZ52" s="162"/>
      <c r="TAA52" s="162"/>
      <c r="TAB52" s="162"/>
      <c r="TAC52" s="162"/>
      <c r="TAD52" s="162"/>
      <c r="TAE52" s="162"/>
      <c r="TAF52" s="162"/>
      <c r="TAG52" s="162"/>
      <c r="TAH52" s="162"/>
      <c r="TAI52" s="162"/>
      <c r="TAJ52" s="162"/>
      <c r="TAK52" s="162"/>
      <c r="TAL52" s="162"/>
      <c r="TAM52" s="162"/>
      <c r="TAN52" s="162"/>
      <c r="TAO52" s="162"/>
      <c r="TAP52" s="162"/>
      <c r="TAQ52" s="162"/>
      <c r="TAR52" s="162"/>
      <c r="TAS52" s="162"/>
      <c r="TAT52" s="162"/>
      <c r="TAU52" s="162"/>
      <c r="TAV52" s="162"/>
      <c r="TAW52" s="162"/>
      <c r="TAX52" s="162"/>
      <c r="TAY52" s="162"/>
      <c r="TAZ52" s="162"/>
      <c r="TBA52" s="162"/>
      <c r="TBB52" s="162"/>
      <c r="TBC52" s="162"/>
      <c r="TBD52" s="162"/>
      <c r="TBE52" s="162"/>
      <c r="TBF52" s="162"/>
      <c r="TBG52" s="162"/>
      <c r="TBH52" s="162"/>
      <c r="TBI52" s="162"/>
      <c r="TBJ52" s="162"/>
      <c r="TBK52" s="162"/>
      <c r="TBL52" s="162"/>
      <c r="TBM52" s="162"/>
      <c r="TBN52" s="162"/>
      <c r="TBO52" s="162"/>
      <c r="TBP52" s="162"/>
      <c r="TBQ52" s="162"/>
      <c r="TBR52" s="162"/>
      <c r="TBS52" s="162"/>
      <c r="TBT52" s="162"/>
      <c r="TBU52" s="162"/>
      <c r="TBV52" s="162"/>
      <c r="TBW52" s="162"/>
      <c r="TBX52" s="162"/>
      <c r="TBY52" s="162"/>
      <c r="TBZ52" s="162"/>
      <c r="TCA52" s="162"/>
      <c r="TCB52" s="162"/>
      <c r="TCC52" s="162"/>
      <c r="TCD52" s="162"/>
      <c r="TCE52" s="162"/>
      <c r="TCF52" s="162"/>
      <c r="TCG52" s="162"/>
      <c r="TCH52" s="162"/>
      <c r="TCI52" s="162"/>
      <c r="TCJ52" s="162"/>
      <c r="TCK52" s="162"/>
      <c r="TCL52" s="162"/>
      <c r="TCM52" s="162"/>
      <c r="TCN52" s="162"/>
      <c r="TCO52" s="162"/>
      <c r="TCP52" s="162"/>
      <c r="TCQ52" s="162"/>
      <c r="TCR52" s="162"/>
      <c r="TCS52" s="162"/>
      <c r="TCT52" s="162"/>
      <c r="TCU52" s="162"/>
      <c r="TCV52" s="162"/>
      <c r="TCW52" s="162"/>
      <c r="TCX52" s="162"/>
      <c r="TCY52" s="162"/>
      <c r="TCZ52" s="162"/>
      <c r="TDA52" s="162"/>
      <c r="TDB52" s="162"/>
      <c r="TDC52" s="162"/>
      <c r="TDD52" s="162"/>
      <c r="TDE52" s="162"/>
      <c r="TDF52" s="162"/>
      <c r="TDG52" s="162"/>
      <c r="TDH52" s="162"/>
      <c r="TDI52" s="162"/>
      <c r="TDJ52" s="162"/>
      <c r="TDK52" s="162"/>
      <c r="TDL52" s="162"/>
      <c r="TDM52" s="162"/>
      <c r="TDN52" s="162"/>
      <c r="TDO52" s="162"/>
      <c r="TDP52" s="162"/>
      <c r="TDQ52" s="162"/>
      <c r="TDR52" s="162"/>
      <c r="TDS52" s="162"/>
      <c r="TDT52" s="162"/>
      <c r="TDU52" s="162"/>
      <c r="TDV52" s="162"/>
      <c r="TDW52" s="162"/>
      <c r="TDX52" s="162"/>
      <c r="TDY52" s="162"/>
      <c r="TDZ52" s="162"/>
      <c r="TEA52" s="162"/>
      <c r="TEB52" s="162"/>
      <c r="TEC52" s="162"/>
      <c r="TED52" s="162"/>
      <c r="TEE52" s="162"/>
      <c r="TEF52" s="162"/>
      <c r="TEG52" s="162"/>
      <c r="TEH52" s="162"/>
      <c r="TEI52" s="162"/>
      <c r="TEJ52" s="162"/>
      <c r="TEK52" s="162"/>
      <c r="TEL52" s="162"/>
      <c r="TEM52" s="162"/>
      <c r="TEN52" s="162"/>
      <c r="TEO52" s="162"/>
      <c r="TEP52" s="162"/>
      <c r="TEQ52" s="162"/>
      <c r="TER52" s="162"/>
      <c r="TES52" s="162"/>
      <c r="TET52" s="162"/>
      <c r="TEU52" s="162"/>
      <c r="TEV52" s="162"/>
      <c r="TEW52" s="162"/>
      <c r="TEX52" s="162"/>
      <c r="TEY52" s="162"/>
      <c r="TEZ52" s="162"/>
      <c r="TFA52" s="162"/>
      <c r="TFB52" s="162"/>
      <c r="TFC52" s="162"/>
      <c r="TFD52" s="162"/>
      <c r="TFE52" s="162"/>
      <c r="TFF52" s="162"/>
      <c r="TFG52" s="162"/>
      <c r="TFH52" s="162"/>
      <c r="TFI52" s="162"/>
      <c r="TFJ52" s="162"/>
      <c r="TFK52" s="162"/>
      <c r="TFL52" s="162"/>
      <c r="TFM52" s="162"/>
      <c r="TFN52" s="162"/>
      <c r="TFO52" s="162"/>
      <c r="TFP52" s="162"/>
      <c r="TFQ52" s="162"/>
      <c r="TFR52" s="162"/>
      <c r="TFS52" s="162"/>
      <c r="TFT52" s="162"/>
      <c r="TFU52" s="162"/>
      <c r="TFV52" s="162"/>
      <c r="TFW52" s="162"/>
      <c r="TFX52" s="162"/>
      <c r="TFY52" s="162"/>
      <c r="TFZ52" s="162"/>
      <c r="TGA52" s="162"/>
      <c r="TGB52" s="162"/>
      <c r="TGC52" s="162"/>
      <c r="TGD52" s="162"/>
      <c r="TGE52" s="162"/>
      <c r="TGF52" s="162"/>
      <c r="TGG52" s="162"/>
      <c r="TGH52" s="162"/>
      <c r="TGI52" s="162"/>
      <c r="TGJ52" s="162"/>
      <c r="TGK52" s="162"/>
      <c r="TGL52" s="162"/>
      <c r="TGM52" s="162"/>
      <c r="TGN52" s="162"/>
      <c r="TGO52" s="162"/>
      <c r="TGP52" s="162"/>
      <c r="TGQ52" s="162"/>
      <c r="TGR52" s="162"/>
      <c r="TGS52" s="162"/>
      <c r="TGT52" s="162"/>
      <c r="TGU52" s="162"/>
      <c r="TGV52" s="162"/>
      <c r="TGW52" s="162"/>
      <c r="TGX52" s="162"/>
      <c r="TGY52" s="162"/>
      <c r="TGZ52" s="162"/>
      <c r="THA52" s="162"/>
      <c r="THB52" s="162"/>
      <c r="THC52" s="162"/>
      <c r="THD52" s="162"/>
      <c r="THE52" s="162"/>
      <c r="THF52" s="162"/>
      <c r="THG52" s="162"/>
      <c r="THH52" s="162"/>
      <c r="THI52" s="162"/>
      <c r="THJ52" s="162"/>
      <c r="THK52" s="162"/>
      <c r="THL52" s="162"/>
      <c r="THM52" s="162"/>
      <c r="THN52" s="162"/>
      <c r="THO52" s="162"/>
      <c r="THP52" s="162"/>
      <c r="THQ52" s="162"/>
      <c r="THR52" s="162"/>
      <c r="THS52" s="162"/>
      <c r="THT52" s="162"/>
      <c r="THU52" s="162"/>
      <c r="THV52" s="162"/>
      <c r="THW52" s="162"/>
      <c r="THX52" s="162"/>
      <c r="THY52" s="162"/>
      <c r="THZ52" s="162"/>
      <c r="TIA52" s="162"/>
      <c r="TIB52" s="162"/>
      <c r="TIC52" s="162"/>
      <c r="TID52" s="162"/>
      <c r="TIE52" s="162"/>
      <c r="TIF52" s="162"/>
      <c r="TIG52" s="162"/>
      <c r="TIH52" s="162"/>
      <c r="TII52" s="162"/>
      <c r="TIJ52" s="162"/>
      <c r="TIK52" s="162"/>
      <c r="TIL52" s="162"/>
      <c r="TIM52" s="162"/>
      <c r="TIN52" s="162"/>
      <c r="TIO52" s="162"/>
      <c r="TIP52" s="162"/>
      <c r="TIQ52" s="162"/>
      <c r="TIR52" s="162"/>
      <c r="TIS52" s="162"/>
      <c r="TIT52" s="162"/>
      <c r="TIU52" s="162"/>
      <c r="TIV52" s="162"/>
      <c r="TIW52" s="162"/>
      <c r="TIX52" s="162"/>
      <c r="TIY52" s="162"/>
      <c r="TIZ52" s="162"/>
      <c r="TJA52" s="162"/>
      <c r="TJB52" s="162"/>
      <c r="TJC52" s="162"/>
      <c r="TJD52" s="162"/>
      <c r="TJE52" s="162"/>
      <c r="TJF52" s="162"/>
      <c r="TJG52" s="162"/>
      <c r="TJH52" s="162"/>
      <c r="TJI52" s="162"/>
      <c r="TJJ52" s="162"/>
      <c r="TJK52" s="162"/>
      <c r="TJL52" s="162"/>
      <c r="TJM52" s="162"/>
      <c r="TJN52" s="162"/>
      <c r="TJO52" s="162"/>
      <c r="TJP52" s="162"/>
      <c r="TJQ52" s="162"/>
      <c r="TJR52" s="162"/>
      <c r="TJS52" s="162"/>
      <c r="TJT52" s="162"/>
      <c r="TJU52" s="162"/>
      <c r="TJV52" s="162"/>
      <c r="TJW52" s="162"/>
      <c r="TJX52" s="162"/>
      <c r="TJY52" s="162"/>
      <c r="TJZ52" s="162"/>
      <c r="TKA52" s="162"/>
      <c r="TKB52" s="162"/>
      <c r="TKC52" s="162"/>
      <c r="TKD52" s="162"/>
      <c r="TKE52" s="162"/>
      <c r="TKF52" s="162"/>
      <c r="TKG52" s="162"/>
      <c r="TKH52" s="162"/>
      <c r="TKI52" s="162"/>
      <c r="TKJ52" s="162"/>
      <c r="TKK52" s="162"/>
      <c r="TKL52" s="162"/>
      <c r="TKM52" s="162"/>
      <c r="TKN52" s="162"/>
      <c r="TKO52" s="162"/>
      <c r="TKP52" s="162"/>
      <c r="TKQ52" s="162"/>
      <c r="TKR52" s="162"/>
      <c r="TKS52" s="162"/>
      <c r="TKT52" s="162"/>
      <c r="TKU52" s="162"/>
      <c r="TKV52" s="162"/>
      <c r="TKW52" s="162"/>
      <c r="TKX52" s="162"/>
      <c r="TKY52" s="162"/>
      <c r="TKZ52" s="162"/>
      <c r="TLA52" s="162"/>
      <c r="TLB52" s="162"/>
      <c r="TLC52" s="162"/>
      <c r="TLD52" s="162"/>
      <c r="TLE52" s="162"/>
      <c r="TLF52" s="162"/>
      <c r="TLG52" s="162"/>
      <c r="TLH52" s="162"/>
      <c r="TLI52" s="162"/>
      <c r="TLJ52" s="162"/>
      <c r="TLK52" s="162"/>
      <c r="TLL52" s="162"/>
      <c r="TLM52" s="162"/>
      <c r="TLN52" s="162"/>
      <c r="TLO52" s="162"/>
      <c r="TLP52" s="162"/>
      <c r="TLQ52" s="162"/>
      <c r="TLR52" s="162"/>
      <c r="TLS52" s="162"/>
      <c r="TLT52" s="162"/>
      <c r="TLU52" s="162"/>
      <c r="TLV52" s="162"/>
      <c r="TLW52" s="162"/>
      <c r="TLX52" s="162"/>
      <c r="TLY52" s="162"/>
      <c r="TLZ52" s="162"/>
      <c r="TMA52" s="162"/>
      <c r="TMB52" s="162"/>
      <c r="TMC52" s="162"/>
      <c r="TMD52" s="162"/>
      <c r="TME52" s="162"/>
      <c r="TMF52" s="162"/>
      <c r="TMG52" s="162"/>
      <c r="TMH52" s="162"/>
      <c r="TMI52" s="162"/>
      <c r="TMJ52" s="162"/>
      <c r="TMK52" s="162"/>
      <c r="TML52" s="162"/>
      <c r="TMM52" s="162"/>
      <c r="TMN52" s="162"/>
      <c r="TMO52" s="162"/>
      <c r="TMP52" s="162"/>
      <c r="TMQ52" s="162"/>
      <c r="TMR52" s="162"/>
      <c r="TMS52" s="162"/>
      <c r="TMT52" s="162"/>
      <c r="TMU52" s="162"/>
      <c r="TMV52" s="162"/>
      <c r="TMW52" s="162"/>
      <c r="TMX52" s="162"/>
      <c r="TMY52" s="162"/>
      <c r="TMZ52" s="162"/>
      <c r="TNA52" s="162"/>
      <c r="TNB52" s="162"/>
      <c r="TNC52" s="162"/>
      <c r="TND52" s="162"/>
      <c r="TNE52" s="162"/>
      <c r="TNF52" s="162"/>
      <c r="TNG52" s="162"/>
      <c r="TNH52" s="162"/>
      <c r="TNI52" s="162"/>
      <c r="TNJ52" s="162"/>
      <c r="TNK52" s="162"/>
      <c r="TNL52" s="162"/>
      <c r="TNM52" s="162"/>
      <c r="TNN52" s="162"/>
      <c r="TNO52" s="162"/>
      <c r="TNP52" s="162"/>
      <c r="TNQ52" s="162"/>
      <c r="TNR52" s="162"/>
      <c r="TNS52" s="162"/>
      <c r="TNT52" s="162"/>
      <c r="TNU52" s="162"/>
      <c r="TNV52" s="162"/>
      <c r="TNW52" s="162"/>
      <c r="TNX52" s="162"/>
      <c r="TNY52" s="162"/>
      <c r="TNZ52" s="162"/>
      <c r="TOA52" s="162"/>
      <c r="TOB52" s="162"/>
      <c r="TOC52" s="162"/>
      <c r="TOD52" s="162"/>
      <c r="TOE52" s="162"/>
      <c r="TOF52" s="162"/>
      <c r="TOG52" s="162"/>
      <c r="TOH52" s="162"/>
      <c r="TOI52" s="162"/>
      <c r="TOJ52" s="162"/>
      <c r="TOK52" s="162"/>
      <c r="TOL52" s="162"/>
      <c r="TOM52" s="162"/>
      <c r="TON52" s="162"/>
      <c r="TOO52" s="162"/>
      <c r="TOP52" s="162"/>
      <c r="TOQ52" s="162"/>
      <c r="TOR52" s="162"/>
      <c r="TOS52" s="162"/>
      <c r="TOT52" s="162"/>
      <c r="TOU52" s="162"/>
      <c r="TOV52" s="162"/>
      <c r="TOW52" s="162"/>
      <c r="TOX52" s="162"/>
      <c r="TOY52" s="162"/>
      <c r="TOZ52" s="162"/>
      <c r="TPA52" s="162"/>
      <c r="TPB52" s="162"/>
      <c r="TPC52" s="162"/>
      <c r="TPD52" s="162"/>
      <c r="TPE52" s="162"/>
      <c r="TPF52" s="162"/>
      <c r="TPG52" s="162"/>
      <c r="TPH52" s="162"/>
      <c r="TPI52" s="162"/>
      <c r="TPJ52" s="162"/>
      <c r="TPK52" s="162"/>
      <c r="TPL52" s="162"/>
      <c r="TPM52" s="162"/>
      <c r="TPN52" s="162"/>
      <c r="TPO52" s="162"/>
      <c r="TPP52" s="162"/>
      <c r="TPQ52" s="162"/>
      <c r="TPR52" s="162"/>
      <c r="TPS52" s="162"/>
      <c r="TPT52" s="162"/>
      <c r="TPU52" s="162"/>
      <c r="TPV52" s="162"/>
      <c r="TPW52" s="162"/>
      <c r="TPX52" s="162"/>
      <c r="TPY52" s="162"/>
      <c r="TPZ52" s="162"/>
      <c r="TQA52" s="162"/>
      <c r="TQB52" s="162"/>
      <c r="TQC52" s="162"/>
      <c r="TQD52" s="162"/>
      <c r="TQE52" s="162"/>
      <c r="TQF52" s="162"/>
      <c r="TQG52" s="162"/>
      <c r="TQH52" s="162"/>
      <c r="TQI52" s="162"/>
      <c r="TQJ52" s="162"/>
      <c r="TQK52" s="162"/>
      <c r="TQL52" s="162"/>
      <c r="TQM52" s="162"/>
      <c r="TQN52" s="162"/>
      <c r="TQO52" s="162"/>
      <c r="TQP52" s="162"/>
      <c r="TQQ52" s="162"/>
      <c r="TQR52" s="162"/>
      <c r="TQS52" s="162"/>
      <c r="TQT52" s="162"/>
      <c r="TQU52" s="162"/>
      <c r="TQV52" s="162"/>
      <c r="TQW52" s="162"/>
      <c r="TQX52" s="162"/>
      <c r="TQY52" s="162"/>
      <c r="TQZ52" s="162"/>
      <c r="TRA52" s="162"/>
      <c r="TRB52" s="162"/>
      <c r="TRC52" s="162"/>
      <c r="TRD52" s="162"/>
      <c r="TRE52" s="162"/>
      <c r="TRF52" s="162"/>
      <c r="TRG52" s="162"/>
      <c r="TRH52" s="162"/>
      <c r="TRI52" s="162"/>
      <c r="TRJ52" s="162"/>
      <c r="TRK52" s="162"/>
      <c r="TRL52" s="162"/>
      <c r="TRM52" s="162"/>
      <c r="TRN52" s="162"/>
      <c r="TRO52" s="162"/>
      <c r="TRP52" s="162"/>
      <c r="TRQ52" s="162"/>
      <c r="TRR52" s="162"/>
      <c r="TRS52" s="162"/>
      <c r="TRT52" s="162"/>
      <c r="TRU52" s="162"/>
      <c r="TRV52" s="162"/>
      <c r="TRW52" s="162"/>
      <c r="TRX52" s="162"/>
      <c r="TRY52" s="162"/>
      <c r="TRZ52" s="162"/>
      <c r="TSA52" s="162"/>
      <c r="TSB52" s="162"/>
      <c r="TSC52" s="162"/>
      <c r="TSD52" s="162"/>
      <c r="TSE52" s="162"/>
      <c r="TSF52" s="162"/>
      <c r="TSG52" s="162"/>
      <c r="TSH52" s="162"/>
      <c r="TSI52" s="162"/>
      <c r="TSJ52" s="162"/>
      <c r="TSK52" s="162"/>
      <c r="TSL52" s="162"/>
      <c r="TSM52" s="162"/>
      <c r="TSN52" s="162"/>
      <c r="TSO52" s="162"/>
      <c r="TSP52" s="162"/>
      <c r="TSQ52" s="162"/>
      <c r="TSR52" s="162"/>
      <c r="TSS52" s="162"/>
      <c r="TST52" s="162"/>
      <c r="TSU52" s="162"/>
      <c r="TSV52" s="162"/>
      <c r="TSW52" s="162"/>
      <c r="TSX52" s="162"/>
      <c r="TSY52" s="162"/>
      <c r="TSZ52" s="162"/>
      <c r="TTA52" s="162"/>
      <c r="TTB52" s="162"/>
      <c r="TTC52" s="162"/>
      <c r="TTD52" s="162"/>
      <c r="TTE52" s="162"/>
      <c r="TTF52" s="162"/>
      <c r="TTG52" s="162"/>
      <c r="TTH52" s="162"/>
      <c r="TTI52" s="162"/>
      <c r="TTJ52" s="162"/>
      <c r="TTK52" s="162"/>
      <c r="TTL52" s="162"/>
      <c r="TTM52" s="162"/>
      <c r="TTN52" s="162"/>
      <c r="TTO52" s="162"/>
      <c r="TTP52" s="162"/>
      <c r="TTQ52" s="162"/>
      <c r="TTR52" s="162"/>
      <c r="TTS52" s="162"/>
      <c r="TTT52" s="162"/>
      <c r="TTU52" s="162"/>
      <c r="TTV52" s="162"/>
      <c r="TTW52" s="162"/>
      <c r="TTX52" s="162"/>
      <c r="TTY52" s="162"/>
      <c r="TTZ52" s="162"/>
      <c r="TUA52" s="162"/>
      <c r="TUB52" s="162"/>
      <c r="TUC52" s="162"/>
      <c r="TUD52" s="162"/>
      <c r="TUE52" s="162"/>
      <c r="TUF52" s="162"/>
      <c r="TUG52" s="162"/>
      <c r="TUH52" s="162"/>
      <c r="TUI52" s="162"/>
      <c r="TUJ52" s="162"/>
      <c r="TUK52" s="162"/>
      <c r="TUL52" s="162"/>
      <c r="TUM52" s="162"/>
      <c r="TUN52" s="162"/>
      <c r="TUO52" s="162"/>
      <c r="TUP52" s="162"/>
      <c r="TUQ52" s="162"/>
      <c r="TUR52" s="162"/>
      <c r="TUS52" s="162"/>
      <c r="TUT52" s="162"/>
      <c r="TUU52" s="162"/>
      <c r="TUV52" s="162"/>
      <c r="TUW52" s="162"/>
      <c r="TUX52" s="162"/>
      <c r="TUY52" s="162"/>
      <c r="TUZ52" s="162"/>
      <c r="TVA52" s="162"/>
      <c r="TVB52" s="162"/>
      <c r="TVC52" s="162"/>
      <c r="TVD52" s="162"/>
      <c r="TVE52" s="162"/>
      <c r="TVF52" s="162"/>
      <c r="TVG52" s="162"/>
      <c r="TVH52" s="162"/>
      <c r="TVI52" s="162"/>
      <c r="TVJ52" s="162"/>
      <c r="TVK52" s="162"/>
      <c r="TVL52" s="162"/>
      <c r="TVM52" s="162"/>
      <c r="TVN52" s="162"/>
      <c r="TVO52" s="162"/>
      <c r="TVP52" s="162"/>
      <c r="TVQ52" s="162"/>
      <c r="TVR52" s="162"/>
      <c r="TVS52" s="162"/>
      <c r="TVT52" s="162"/>
      <c r="TVU52" s="162"/>
      <c r="TVV52" s="162"/>
      <c r="TVW52" s="162"/>
      <c r="TVX52" s="162"/>
      <c r="TVY52" s="162"/>
      <c r="TVZ52" s="162"/>
      <c r="TWA52" s="162"/>
      <c r="TWB52" s="162"/>
      <c r="TWC52" s="162"/>
      <c r="TWD52" s="162"/>
      <c r="TWE52" s="162"/>
      <c r="TWF52" s="162"/>
      <c r="TWG52" s="162"/>
      <c r="TWH52" s="162"/>
      <c r="TWI52" s="162"/>
      <c r="TWJ52" s="162"/>
      <c r="TWK52" s="162"/>
      <c r="TWL52" s="162"/>
      <c r="TWM52" s="162"/>
      <c r="TWN52" s="162"/>
      <c r="TWO52" s="162"/>
      <c r="TWP52" s="162"/>
      <c r="TWQ52" s="162"/>
      <c r="TWR52" s="162"/>
      <c r="TWS52" s="162"/>
      <c r="TWT52" s="162"/>
      <c r="TWU52" s="162"/>
      <c r="TWV52" s="162"/>
      <c r="TWW52" s="162"/>
      <c r="TWX52" s="162"/>
      <c r="TWY52" s="162"/>
      <c r="TWZ52" s="162"/>
      <c r="TXA52" s="162"/>
      <c r="TXB52" s="162"/>
      <c r="TXC52" s="162"/>
      <c r="TXD52" s="162"/>
      <c r="TXE52" s="162"/>
      <c r="TXF52" s="162"/>
      <c r="TXG52" s="162"/>
      <c r="TXH52" s="162"/>
      <c r="TXI52" s="162"/>
      <c r="TXJ52" s="162"/>
      <c r="TXK52" s="162"/>
      <c r="TXL52" s="162"/>
      <c r="TXM52" s="162"/>
      <c r="TXN52" s="162"/>
      <c r="TXO52" s="162"/>
      <c r="TXP52" s="162"/>
      <c r="TXQ52" s="162"/>
      <c r="TXR52" s="162"/>
      <c r="TXS52" s="162"/>
      <c r="TXT52" s="162"/>
      <c r="TXU52" s="162"/>
      <c r="TXV52" s="162"/>
      <c r="TXW52" s="162"/>
      <c r="TXX52" s="162"/>
      <c r="TXY52" s="162"/>
      <c r="TXZ52" s="162"/>
      <c r="TYA52" s="162"/>
      <c r="TYB52" s="162"/>
      <c r="TYC52" s="162"/>
      <c r="TYD52" s="162"/>
      <c r="TYE52" s="162"/>
      <c r="TYF52" s="162"/>
      <c r="TYG52" s="162"/>
      <c r="TYH52" s="162"/>
      <c r="TYI52" s="162"/>
      <c r="TYJ52" s="162"/>
      <c r="TYK52" s="162"/>
      <c r="TYL52" s="162"/>
      <c r="TYM52" s="162"/>
      <c r="TYN52" s="162"/>
      <c r="TYO52" s="162"/>
      <c r="TYP52" s="162"/>
      <c r="TYQ52" s="162"/>
      <c r="TYR52" s="162"/>
      <c r="TYS52" s="162"/>
      <c r="TYT52" s="162"/>
      <c r="TYU52" s="162"/>
      <c r="TYV52" s="162"/>
      <c r="TYW52" s="162"/>
      <c r="TYX52" s="162"/>
      <c r="TYY52" s="162"/>
      <c r="TYZ52" s="162"/>
      <c r="TZA52" s="162"/>
      <c r="TZB52" s="162"/>
      <c r="TZC52" s="162"/>
      <c r="TZD52" s="162"/>
      <c r="TZE52" s="162"/>
      <c r="TZF52" s="162"/>
      <c r="TZG52" s="162"/>
      <c r="TZH52" s="162"/>
      <c r="TZI52" s="162"/>
      <c r="TZJ52" s="162"/>
      <c r="TZK52" s="162"/>
      <c r="TZL52" s="162"/>
      <c r="TZM52" s="162"/>
      <c r="TZN52" s="162"/>
      <c r="TZO52" s="162"/>
      <c r="TZP52" s="162"/>
      <c r="TZQ52" s="162"/>
      <c r="TZR52" s="162"/>
      <c r="TZS52" s="162"/>
      <c r="TZT52" s="162"/>
      <c r="TZU52" s="162"/>
      <c r="TZV52" s="162"/>
      <c r="TZW52" s="162"/>
      <c r="TZX52" s="162"/>
      <c r="TZY52" s="162"/>
      <c r="TZZ52" s="162"/>
      <c r="UAA52" s="162"/>
      <c r="UAB52" s="162"/>
      <c r="UAC52" s="162"/>
      <c r="UAD52" s="162"/>
      <c r="UAE52" s="162"/>
      <c r="UAF52" s="162"/>
      <c r="UAG52" s="162"/>
      <c r="UAH52" s="162"/>
      <c r="UAI52" s="162"/>
      <c r="UAJ52" s="162"/>
      <c r="UAK52" s="162"/>
      <c r="UAL52" s="162"/>
      <c r="UAM52" s="162"/>
      <c r="UAN52" s="162"/>
      <c r="UAO52" s="162"/>
      <c r="UAP52" s="162"/>
      <c r="UAQ52" s="162"/>
      <c r="UAR52" s="162"/>
      <c r="UAS52" s="162"/>
      <c r="UAT52" s="162"/>
      <c r="UAU52" s="162"/>
      <c r="UAV52" s="162"/>
      <c r="UAW52" s="162"/>
      <c r="UAX52" s="162"/>
      <c r="UAY52" s="162"/>
      <c r="UAZ52" s="162"/>
      <c r="UBA52" s="162"/>
      <c r="UBB52" s="162"/>
      <c r="UBC52" s="162"/>
      <c r="UBD52" s="162"/>
      <c r="UBE52" s="162"/>
      <c r="UBF52" s="162"/>
      <c r="UBG52" s="162"/>
      <c r="UBH52" s="162"/>
      <c r="UBI52" s="162"/>
      <c r="UBJ52" s="162"/>
      <c r="UBK52" s="162"/>
      <c r="UBL52" s="162"/>
      <c r="UBM52" s="162"/>
      <c r="UBN52" s="162"/>
      <c r="UBO52" s="162"/>
      <c r="UBP52" s="162"/>
      <c r="UBQ52" s="162"/>
      <c r="UBR52" s="162"/>
      <c r="UBS52" s="162"/>
      <c r="UBT52" s="162"/>
      <c r="UBU52" s="162"/>
      <c r="UBV52" s="162"/>
      <c r="UBW52" s="162"/>
      <c r="UBX52" s="162"/>
      <c r="UBY52" s="162"/>
      <c r="UBZ52" s="162"/>
      <c r="UCA52" s="162"/>
      <c r="UCB52" s="162"/>
      <c r="UCC52" s="162"/>
      <c r="UCD52" s="162"/>
      <c r="UCE52" s="162"/>
      <c r="UCF52" s="162"/>
      <c r="UCG52" s="162"/>
      <c r="UCH52" s="162"/>
      <c r="UCI52" s="162"/>
      <c r="UCJ52" s="162"/>
      <c r="UCK52" s="162"/>
      <c r="UCL52" s="162"/>
      <c r="UCM52" s="162"/>
      <c r="UCN52" s="162"/>
      <c r="UCO52" s="162"/>
      <c r="UCP52" s="162"/>
      <c r="UCQ52" s="162"/>
      <c r="UCR52" s="162"/>
      <c r="UCS52" s="162"/>
      <c r="UCT52" s="162"/>
      <c r="UCU52" s="162"/>
      <c r="UCV52" s="162"/>
      <c r="UCW52" s="162"/>
      <c r="UCX52" s="162"/>
      <c r="UCY52" s="162"/>
      <c r="UCZ52" s="162"/>
      <c r="UDA52" s="162"/>
      <c r="UDB52" s="162"/>
      <c r="UDC52" s="162"/>
      <c r="UDD52" s="162"/>
      <c r="UDE52" s="162"/>
      <c r="UDF52" s="162"/>
      <c r="UDG52" s="162"/>
      <c r="UDH52" s="162"/>
      <c r="UDI52" s="162"/>
      <c r="UDJ52" s="162"/>
      <c r="UDK52" s="162"/>
      <c r="UDL52" s="162"/>
      <c r="UDM52" s="162"/>
      <c r="UDN52" s="162"/>
      <c r="UDO52" s="162"/>
      <c r="UDP52" s="162"/>
      <c r="UDQ52" s="162"/>
      <c r="UDR52" s="162"/>
      <c r="UDS52" s="162"/>
      <c r="UDT52" s="162"/>
      <c r="UDU52" s="162"/>
      <c r="UDV52" s="162"/>
      <c r="UDW52" s="162"/>
      <c r="UDX52" s="162"/>
      <c r="UDY52" s="162"/>
      <c r="UDZ52" s="162"/>
      <c r="UEA52" s="162"/>
      <c r="UEB52" s="162"/>
      <c r="UEC52" s="162"/>
      <c r="UED52" s="162"/>
      <c r="UEE52" s="162"/>
      <c r="UEF52" s="162"/>
      <c r="UEG52" s="162"/>
      <c r="UEH52" s="162"/>
      <c r="UEI52" s="162"/>
      <c r="UEJ52" s="162"/>
      <c r="UEK52" s="162"/>
      <c r="UEL52" s="162"/>
      <c r="UEM52" s="162"/>
      <c r="UEN52" s="162"/>
      <c r="UEO52" s="162"/>
      <c r="UEP52" s="162"/>
      <c r="UEQ52" s="162"/>
      <c r="UER52" s="162"/>
      <c r="UES52" s="162"/>
      <c r="UET52" s="162"/>
      <c r="UEU52" s="162"/>
      <c r="UEV52" s="162"/>
      <c r="UEW52" s="162"/>
      <c r="UEX52" s="162"/>
      <c r="UEY52" s="162"/>
      <c r="UEZ52" s="162"/>
      <c r="UFA52" s="162"/>
      <c r="UFB52" s="162"/>
      <c r="UFC52" s="162"/>
      <c r="UFD52" s="162"/>
      <c r="UFE52" s="162"/>
      <c r="UFF52" s="162"/>
      <c r="UFG52" s="162"/>
      <c r="UFH52" s="162"/>
      <c r="UFI52" s="162"/>
      <c r="UFJ52" s="162"/>
      <c r="UFK52" s="162"/>
      <c r="UFL52" s="162"/>
      <c r="UFM52" s="162"/>
      <c r="UFN52" s="162"/>
      <c r="UFO52" s="162"/>
      <c r="UFP52" s="162"/>
      <c r="UFQ52" s="162"/>
      <c r="UFR52" s="162"/>
      <c r="UFS52" s="162"/>
      <c r="UFT52" s="162"/>
      <c r="UFU52" s="162"/>
      <c r="UFV52" s="162"/>
      <c r="UFW52" s="162"/>
      <c r="UFX52" s="162"/>
      <c r="UFY52" s="162"/>
      <c r="UFZ52" s="162"/>
      <c r="UGA52" s="162"/>
      <c r="UGB52" s="162"/>
      <c r="UGC52" s="162"/>
      <c r="UGD52" s="162"/>
      <c r="UGE52" s="162"/>
      <c r="UGF52" s="162"/>
      <c r="UGG52" s="162"/>
      <c r="UGH52" s="162"/>
      <c r="UGI52" s="162"/>
      <c r="UGJ52" s="162"/>
      <c r="UGK52" s="162"/>
      <c r="UGL52" s="162"/>
      <c r="UGM52" s="162"/>
      <c r="UGN52" s="162"/>
      <c r="UGO52" s="162"/>
      <c r="UGP52" s="162"/>
      <c r="UGQ52" s="162"/>
      <c r="UGR52" s="162"/>
      <c r="UGS52" s="162"/>
      <c r="UGT52" s="162"/>
      <c r="UGU52" s="162"/>
      <c r="UGV52" s="162"/>
      <c r="UGW52" s="162"/>
      <c r="UGX52" s="162"/>
      <c r="UGY52" s="162"/>
      <c r="UGZ52" s="162"/>
      <c r="UHA52" s="162"/>
      <c r="UHB52" s="162"/>
      <c r="UHC52" s="162"/>
      <c r="UHD52" s="162"/>
      <c r="UHE52" s="162"/>
      <c r="UHF52" s="162"/>
      <c r="UHG52" s="162"/>
      <c r="UHH52" s="162"/>
      <c r="UHI52" s="162"/>
      <c r="UHJ52" s="162"/>
      <c r="UHK52" s="162"/>
      <c r="UHL52" s="162"/>
      <c r="UHM52" s="162"/>
      <c r="UHN52" s="162"/>
      <c r="UHO52" s="162"/>
      <c r="UHP52" s="162"/>
      <c r="UHQ52" s="162"/>
      <c r="UHR52" s="162"/>
      <c r="UHS52" s="162"/>
      <c r="UHT52" s="162"/>
      <c r="UHU52" s="162"/>
      <c r="UHV52" s="162"/>
      <c r="UHW52" s="162"/>
      <c r="UHX52" s="162"/>
      <c r="UHY52" s="162"/>
      <c r="UHZ52" s="162"/>
      <c r="UIA52" s="162"/>
      <c r="UIB52" s="162"/>
      <c r="UIC52" s="162"/>
      <c r="UID52" s="162"/>
      <c r="UIE52" s="162"/>
      <c r="UIF52" s="162"/>
      <c r="UIG52" s="162"/>
      <c r="UIH52" s="162"/>
      <c r="UII52" s="162"/>
      <c r="UIJ52" s="162"/>
      <c r="UIK52" s="162"/>
      <c r="UIL52" s="162"/>
      <c r="UIM52" s="162"/>
      <c r="UIN52" s="162"/>
      <c r="UIO52" s="162"/>
      <c r="UIP52" s="162"/>
      <c r="UIQ52" s="162"/>
      <c r="UIR52" s="162"/>
      <c r="UIS52" s="162"/>
      <c r="UIT52" s="162"/>
      <c r="UIU52" s="162"/>
      <c r="UIV52" s="162"/>
      <c r="UIW52" s="162"/>
      <c r="UIX52" s="162"/>
      <c r="UIY52" s="162"/>
      <c r="UIZ52" s="162"/>
      <c r="UJA52" s="162"/>
      <c r="UJB52" s="162"/>
      <c r="UJC52" s="162"/>
      <c r="UJD52" s="162"/>
      <c r="UJE52" s="162"/>
      <c r="UJF52" s="162"/>
      <c r="UJG52" s="162"/>
      <c r="UJH52" s="162"/>
      <c r="UJI52" s="162"/>
      <c r="UJJ52" s="162"/>
      <c r="UJK52" s="162"/>
      <c r="UJL52" s="162"/>
      <c r="UJM52" s="162"/>
      <c r="UJN52" s="162"/>
      <c r="UJO52" s="162"/>
      <c r="UJP52" s="162"/>
      <c r="UJQ52" s="162"/>
      <c r="UJR52" s="162"/>
      <c r="UJS52" s="162"/>
      <c r="UJT52" s="162"/>
      <c r="UJU52" s="162"/>
      <c r="UJV52" s="162"/>
      <c r="UJW52" s="162"/>
      <c r="UJX52" s="162"/>
      <c r="UJY52" s="162"/>
      <c r="UJZ52" s="162"/>
      <c r="UKA52" s="162"/>
      <c r="UKB52" s="162"/>
      <c r="UKC52" s="162"/>
      <c r="UKD52" s="162"/>
      <c r="UKE52" s="162"/>
      <c r="UKF52" s="162"/>
      <c r="UKG52" s="162"/>
      <c r="UKH52" s="162"/>
      <c r="UKI52" s="162"/>
      <c r="UKJ52" s="162"/>
      <c r="UKK52" s="162"/>
      <c r="UKL52" s="162"/>
      <c r="UKM52" s="162"/>
      <c r="UKN52" s="162"/>
      <c r="UKO52" s="162"/>
      <c r="UKP52" s="162"/>
      <c r="UKQ52" s="162"/>
      <c r="UKR52" s="162"/>
      <c r="UKS52" s="162"/>
      <c r="UKT52" s="162"/>
      <c r="UKU52" s="162"/>
      <c r="UKV52" s="162"/>
      <c r="UKW52" s="162"/>
      <c r="UKX52" s="162"/>
      <c r="UKY52" s="162"/>
      <c r="UKZ52" s="162"/>
      <c r="ULA52" s="162"/>
      <c r="ULB52" s="162"/>
      <c r="ULC52" s="162"/>
      <c r="ULD52" s="162"/>
      <c r="ULE52" s="162"/>
      <c r="ULF52" s="162"/>
      <c r="ULG52" s="162"/>
      <c r="ULH52" s="162"/>
      <c r="ULI52" s="162"/>
      <c r="ULJ52" s="162"/>
      <c r="ULK52" s="162"/>
      <c r="ULL52" s="162"/>
      <c r="ULM52" s="162"/>
      <c r="ULN52" s="162"/>
      <c r="ULO52" s="162"/>
      <c r="ULP52" s="162"/>
      <c r="ULQ52" s="162"/>
      <c r="ULR52" s="162"/>
      <c r="ULS52" s="162"/>
      <c r="ULT52" s="162"/>
      <c r="ULU52" s="162"/>
      <c r="ULV52" s="162"/>
      <c r="ULW52" s="162"/>
      <c r="ULX52" s="162"/>
      <c r="ULY52" s="162"/>
      <c r="ULZ52" s="162"/>
      <c r="UMA52" s="162"/>
      <c r="UMB52" s="162"/>
      <c r="UMC52" s="162"/>
      <c r="UMD52" s="162"/>
      <c r="UME52" s="162"/>
      <c r="UMF52" s="162"/>
      <c r="UMG52" s="162"/>
      <c r="UMH52" s="162"/>
      <c r="UMI52" s="162"/>
      <c r="UMJ52" s="162"/>
      <c r="UMK52" s="162"/>
      <c r="UML52" s="162"/>
      <c r="UMM52" s="162"/>
      <c r="UMN52" s="162"/>
      <c r="UMO52" s="162"/>
      <c r="UMP52" s="162"/>
      <c r="UMQ52" s="162"/>
      <c r="UMR52" s="162"/>
      <c r="UMS52" s="162"/>
      <c r="UMT52" s="162"/>
      <c r="UMU52" s="162"/>
      <c r="UMV52" s="162"/>
      <c r="UMW52" s="162"/>
      <c r="UMX52" s="162"/>
      <c r="UMY52" s="162"/>
      <c r="UMZ52" s="162"/>
      <c r="UNA52" s="162"/>
      <c r="UNB52" s="162"/>
      <c r="UNC52" s="162"/>
      <c r="UND52" s="162"/>
      <c r="UNE52" s="162"/>
      <c r="UNF52" s="162"/>
      <c r="UNG52" s="162"/>
      <c r="UNH52" s="162"/>
      <c r="UNI52" s="162"/>
      <c r="UNJ52" s="162"/>
      <c r="UNK52" s="162"/>
      <c r="UNL52" s="162"/>
      <c r="UNM52" s="162"/>
      <c r="UNN52" s="162"/>
      <c r="UNO52" s="162"/>
      <c r="UNP52" s="162"/>
      <c r="UNQ52" s="162"/>
      <c r="UNR52" s="162"/>
      <c r="UNS52" s="162"/>
      <c r="UNT52" s="162"/>
      <c r="UNU52" s="162"/>
      <c r="UNV52" s="162"/>
      <c r="UNW52" s="162"/>
      <c r="UNX52" s="162"/>
      <c r="UNY52" s="162"/>
      <c r="UNZ52" s="162"/>
      <c r="UOA52" s="162"/>
      <c r="UOB52" s="162"/>
      <c r="UOC52" s="162"/>
      <c r="UOD52" s="162"/>
      <c r="UOE52" s="162"/>
      <c r="UOF52" s="162"/>
      <c r="UOG52" s="162"/>
      <c r="UOH52" s="162"/>
      <c r="UOI52" s="162"/>
      <c r="UOJ52" s="162"/>
      <c r="UOK52" s="162"/>
      <c r="UOL52" s="162"/>
      <c r="UOM52" s="162"/>
      <c r="UON52" s="162"/>
      <c r="UOO52" s="162"/>
      <c r="UOP52" s="162"/>
      <c r="UOQ52" s="162"/>
      <c r="UOR52" s="162"/>
      <c r="UOS52" s="162"/>
      <c r="UOT52" s="162"/>
      <c r="UOU52" s="162"/>
      <c r="UOV52" s="162"/>
      <c r="UOW52" s="162"/>
      <c r="UOX52" s="162"/>
      <c r="UOY52" s="162"/>
      <c r="UOZ52" s="162"/>
      <c r="UPA52" s="162"/>
      <c r="UPB52" s="162"/>
      <c r="UPC52" s="162"/>
      <c r="UPD52" s="162"/>
      <c r="UPE52" s="162"/>
      <c r="UPF52" s="162"/>
      <c r="UPG52" s="162"/>
      <c r="UPH52" s="162"/>
      <c r="UPI52" s="162"/>
      <c r="UPJ52" s="162"/>
      <c r="UPK52" s="162"/>
      <c r="UPL52" s="162"/>
      <c r="UPM52" s="162"/>
      <c r="UPN52" s="162"/>
      <c r="UPO52" s="162"/>
      <c r="UPP52" s="162"/>
      <c r="UPQ52" s="162"/>
      <c r="UPR52" s="162"/>
      <c r="UPS52" s="162"/>
      <c r="UPT52" s="162"/>
      <c r="UPU52" s="162"/>
      <c r="UPV52" s="162"/>
      <c r="UPW52" s="162"/>
      <c r="UPX52" s="162"/>
      <c r="UPY52" s="162"/>
      <c r="UPZ52" s="162"/>
      <c r="UQA52" s="162"/>
      <c r="UQB52" s="162"/>
      <c r="UQC52" s="162"/>
      <c r="UQD52" s="162"/>
      <c r="UQE52" s="162"/>
      <c r="UQF52" s="162"/>
      <c r="UQG52" s="162"/>
      <c r="UQH52" s="162"/>
      <c r="UQI52" s="162"/>
      <c r="UQJ52" s="162"/>
      <c r="UQK52" s="162"/>
      <c r="UQL52" s="162"/>
      <c r="UQM52" s="162"/>
      <c r="UQN52" s="162"/>
      <c r="UQO52" s="162"/>
      <c r="UQP52" s="162"/>
      <c r="UQQ52" s="162"/>
      <c r="UQR52" s="162"/>
      <c r="UQS52" s="162"/>
      <c r="UQT52" s="162"/>
      <c r="UQU52" s="162"/>
      <c r="UQV52" s="162"/>
      <c r="UQW52" s="162"/>
      <c r="UQX52" s="162"/>
      <c r="UQY52" s="162"/>
      <c r="UQZ52" s="162"/>
      <c r="URA52" s="162"/>
      <c r="URB52" s="162"/>
      <c r="URC52" s="162"/>
      <c r="URD52" s="162"/>
      <c r="URE52" s="162"/>
      <c r="URF52" s="162"/>
      <c r="URG52" s="162"/>
      <c r="URH52" s="162"/>
      <c r="URI52" s="162"/>
      <c r="URJ52" s="162"/>
      <c r="URK52" s="162"/>
      <c r="URL52" s="162"/>
      <c r="URM52" s="162"/>
      <c r="URN52" s="162"/>
      <c r="URO52" s="162"/>
      <c r="URP52" s="162"/>
      <c r="URQ52" s="162"/>
      <c r="URR52" s="162"/>
      <c r="URS52" s="162"/>
      <c r="URT52" s="162"/>
      <c r="URU52" s="162"/>
      <c r="URV52" s="162"/>
      <c r="URW52" s="162"/>
      <c r="URX52" s="162"/>
      <c r="URY52" s="162"/>
      <c r="URZ52" s="162"/>
      <c r="USA52" s="162"/>
      <c r="USB52" s="162"/>
      <c r="USC52" s="162"/>
      <c r="USD52" s="162"/>
      <c r="USE52" s="162"/>
      <c r="USF52" s="162"/>
      <c r="USG52" s="162"/>
      <c r="USH52" s="162"/>
      <c r="USI52" s="162"/>
      <c r="USJ52" s="162"/>
      <c r="USK52" s="162"/>
      <c r="USL52" s="162"/>
      <c r="USM52" s="162"/>
      <c r="USN52" s="162"/>
      <c r="USO52" s="162"/>
      <c r="USP52" s="162"/>
      <c r="USQ52" s="162"/>
      <c r="USR52" s="162"/>
      <c r="USS52" s="162"/>
      <c r="UST52" s="162"/>
      <c r="USU52" s="162"/>
      <c r="USV52" s="162"/>
      <c r="USW52" s="162"/>
      <c r="USX52" s="162"/>
      <c r="USY52" s="162"/>
      <c r="USZ52" s="162"/>
      <c r="UTA52" s="162"/>
      <c r="UTB52" s="162"/>
      <c r="UTC52" s="162"/>
      <c r="UTD52" s="162"/>
      <c r="UTE52" s="162"/>
      <c r="UTF52" s="162"/>
      <c r="UTG52" s="162"/>
      <c r="UTH52" s="162"/>
      <c r="UTI52" s="162"/>
      <c r="UTJ52" s="162"/>
      <c r="UTK52" s="162"/>
      <c r="UTL52" s="162"/>
      <c r="UTM52" s="162"/>
      <c r="UTN52" s="162"/>
      <c r="UTO52" s="162"/>
      <c r="UTP52" s="162"/>
      <c r="UTQ52" s="162"/>
      <c r="UTR52" s="162"/>
      <c r="UTS52" s="162"/>
      <c r="UTT52" s="162"/>
      <c r="UTU52" s="162"/>
      <c r="UTV52" s="162"/>
      <c r="UTW52" s="162"/>
      <c r="UTX52" s="162"/>
      <c r="UTY52" s="162"/>
      <c r="UTZ52" s="162"/>
      <c r="UUA52" s="162"/>
      <c r="UUB52" s="162"/>
      <c r="UUC52" s="162"/>
      <c r="UUD52" s="162"/>
      <c r="UUE52" s="162"/>
      <c r="UUF52" s="162"/>
      <c r="UUG52" s="162"/>
      <c r="UUH52" s="162"/>
      <c r="UUI52" s="162"/>
      <c r="UUJ52" s="162"/>
      <c r="UUK52" s="162"/>
      <c r="UUL52" s="162"/>
      <c r="UUM52" s="162"/>
      <c r="UUN52" s="162"/>
      <c r="UUO52" s="162"/>
      <c r="UUP52" s="162"/>
      <c r="UUQ52" s="162"/>
      <c r="UUR52" s="162"/>
      <c r="UUS52" s="162"/>
      <c r="UUT52" s="162"/>
      <c r="UUU52" s="162"/>
      <c r="UUV52" s="162"/>
      <c r="UUW52" s="162"/>
      <c r="UUX52" s="162"/>
      <c r="UUY52" s="162"/>
      <c r="UUZ52" s="162"/>
      <c r="UVA52" s="162"/>
      <c r="UVB52" s="162"/>
      <c r="UVC52" s="162"/>
      <c r="UVD52" s="162"/>
      <c r="UVE52" s="162"/>
      <c r="UVF52" s="162"/>
      <c r="UVG52" s="162"/>
      <c r="UVH52" s="162"/>
      <c r="UVI52" s="162"/>
      <c r="UVJ52" s="162"/>
      <c r="UVK52" s="162"/>
      <c r="UVL52" s="162"/>
      <c r="UVM52" s="162"/>
      <c r="UVN52" s="162"/>
      <c r="UVO52" s="162"/>
      <c r="UVP52" s="162"/>
      <c r="UVQ52" s="162"/>
      <c r="UVR52" s="162"/>
      <c r="UVS52" s="162"/>
      <c r="UVT52" s="162"/>
      <c r="UVU52" s="162"/>
      <c r="UVV52" s="162"/>
      <c r="UVW52" s="162"/>
      <c r="UVX52" s="162"/>
      <c r="UVY52" s="162"/>
      <c r="UVZ52" s="162"/>
      <c r="UWA52" s="162"/>
      <c r="UWB52" s="162"/>
      <c r="UWC52" s="162"/>
      <c r="UWD52" s="162"/>
      <c r="UWE52" s="162"/>
      <c r="UWF52" s="162"/>
      <c r="UWG52" s="162"/>
      <c r="UWH52" s="162"/>
      <c r="UWI52" s="162"/>
      <c r="UWJ52" s="162"/>
      <c r="UWK52" s="162"/>
      <c r="UWL52" s="162"/>
      <c r="UWM52" s="162"/>
      <c r="UWN52" s="162"/>
      <c r="UWO52" s="162"/>
      <c r="UWP52" s="162"/>
      <c r="UWQ52" s="162"/>
      <c r="UWR52" s="162"/>
      <c r="UWS52" s="162"/>
      <c r="UWT52" s="162"/>
      <c r="UWU52" s="162"/>
      <c r="UWV52" s="162"/>
      <c r="UWW52" s="162"/>
      <c r="UWX52" s="162"/>
      <c r="UWY52" s="162"/>
      <c r="UWZ52" s="162"/>
      <c r="UXA52" s="162"/>
      <c r="UXB52" s="162"/>
      <c r="UXC52" s="162"/>
      <c r="UXD52" s="162"/>
      <c r="UXE52" s="162"/>
      <c r="UXF52" s="162"/>
      <c r="UXG52" s="162"/>
      <c r="UXH52" s="162"/>
      <c r="UXI52" s="162"/>
      <c r="UXJ52" s="162"/>
      <c r="UXK52" s="162"/>
      <c r="UXL52" s="162"/>
      <c r="UXM52" s="162"/>
      <c r="UXN52" s="162"/>
      <c r="UXO52" s="162"/>
      <c r="UXP52" s="162"/>
      <c r="UXQ52" s="162"/>
      <c r="UXR52" s="162"/>
      <c r="UXS52" s="162"/>
      <c r="UXT52" s="162"/>
      <c r="UXU52" s="162"/>
      <c r="UXV52" s="162"/>
      <c r="UXW52" s="162"/>
      <c r="UXX52" s="162"/>
      <c r="UXY52" s="162"/>
      <c r="UXZ52" s="162"/>
      <c r="UYA52" s="162"/>
      <c r="UYB52" s="162"/>
      <c r="UYC52" s="162"/>
      <c r="UYD52" s="162"/>
      <c r="UYE52" s="162"/>
      <c r="UYF52" s="162"/>
      <c r="UYG52" s="162"/>
      <c r="UYH52" s="162"/>
      <c r="UYI52" s="162"/>
      <c r="UYJ52" s="162"/>
      <c r="UYK52" s="162"/>
      <c r="UYL52" s="162"/>
      <c r="UYM52" s="162"/>
      <c r="UYN52" s="162"/>
      <c r="UYO52" s="162"/>
      <c r="UYP52" s="162"/>
      <c r="UYQ52" s="162"/>
      <c r="UYR52" s="162"/>
      <c r="UYS52" s="162"/>
      <c r="UYT52" s="162"/>
      <c r="UYU52" s="162"/>
      <c r="UYV52" s="162"/>
      <c r="UYW52" s="162"/>
      <c r="UYX52" s="162"/>
      <c r="UYY52" s="162"/>
      <c r="UYZ52" s="162"/>
      <c r="UZA52" s="162"/>
      <c r="UZB52" s="162"/>
      <c r="UZC52" s="162"/>
      <c r="UZD52" s="162"/>
      <c r="UZE52" s="162"/>
      <c r="UZF52" s="162"/>
      <c r="UZG52" s="162"/>
      <c r="UZH52" s="162"/>
      <c r="UZI52" s="162"/>
      <c r="UZJ52" s="162"/>
      <c r="UZK52" s="162"/>
      <c r="UZL52" s="162"/>
      <c r="UZM52" s="162"/>
      <c r="UZN52" s="162"/>
      <c r="UZO52" s="162"/>
      <c r="UZP52" s="162"/>
      <c r="UZQ52" s="162"/>
      <c r="UZR52" s="162"/>
      <c r="UZS52" s="162"/>
      <c r="UZT52" s="162"/>
      <c r="UZU52" s="162"/>
      <c r="UZV52" s="162"/>
      <c r="UZW52" s="162"/>
      <c r="UZX52" s="162"/>
      <c r="UZY52" s="162"/>
      <c r="UZZ52" s="162"/>
      <c r="VAA52" s="162"/>
      <c r="VAB52" s="162"/>
      <c r="VAC52" s="162"/>
      <c r="VAD52" s="162"/>
      <c r="VAE52" s="162"/>
      <c r="VAF52" s="162"/>
      <c r="VAG52" s="162"/>
      <c r="VAH52" s="162"/>
      <c r="VAI52" s="162"/>
      <c r="VAJ52" s="162"/>
      <c r="VAK52" s="162"/>
      <c r="VAL52" s="162"/>
      <c r="VAM52" s="162"/>
      <c r="VAN52" s="162"/>
      <c r="VAO52" s="162"/>
      <c r="VAP52" s="162"/>
      <c r="VAQ52" s="162"/>
      <c r="VAR52" s="162"/>
      <c r="VAS52" s="162"/>
      <c r="VAT52" s="162"/>
      <c r="VAU52" s="162"/>
      <c r="VAV52" s="162"/>
      <c r="VAW52" s="162"/>
      <c r="VAX52" s="162"/>
      <c r="VAY52" s="162"/>
      <c r="VAZ52" s="162"/>
      <c r="VBA52" s="162"/>
      <c r="VBB52" s="162"/>
      <c r="VBC52" s="162"/>
      <c r="VBD52" s="162"/>
      <c r="VBE52" s="162"/>
      <c r="VBF52" s="162"/>
      <c r="VBG52" s="162"/>
      <c r="VBH52" s="162"/>
      <c r="VBI52" s="162"/>
      <c r="VBJ52" s="162"/>
      <c r="VBK52" s="162"/>
      <c r="VBL52" s="162"/>
      <c r="VBM52" s="162"/>
      <c r="VBN52" s="162"/>
      <c r="VBO52" s="162"/>
      <c r="VBP52" s="162"/>
      <c r="VBQ52" s="162"/>
      <c r="VBR52" s="162"/>
      <c r="VBS52" s="162"/>
      <c r="VBT52" s="162"/>
      <c r="VBU52" s="162"/>
      <c r="VBV52" s="162"/>
      <c r="VBW52" s="162"/>
      <c r="VBX52" s="162"/>
      <c r="VBY52" s="162"/>
      <c r="VBZ52" s="162"/>
      <c r="VCA52" s="162"/>
      <c r="VCB52" s="162"/>
      <c r="VCC52" s="162"/>
      <c r="VCD52" s="162"/>
      <c r="VCE52" s="162"/>
      <c r="VCF52" s="162"/>
      <c r="VCG52" s="162"/>
      <c r="VCH52" s="162"/>
      <c r="VCI52" s="162"/>
      <c r="VCJ52" s="162"/>
      <c r="VCK52" s="162"/>
      <c r="VCL52" s="162"/>
      <c r="VCM52" s="162"/>
      <c r="VCN52" s="162"/>
      <c r="VCO52" s="162"/>
      <c r="VCP52" s="162"/>
      <c r="VCQ52" s="162"/>
      <c r="VCR52" s="162"/>
      <c r="VCS52" s="162"/>
      <c r="VCT52" s="162"/>
      <c r="VCU52" s="162"/>
      <c r="VCV52" s="162"/>
      <c r="VCW52" s="162"/>
      <c r="VCX52" s="162"/>
      <c r="VCY52" s="162"/>
      <c r="VCZ52" s="162"/>
      <c r="VDA52" s="162"/>
      <c r="VDB52" s="162"/>
      <c r="VDC52" s="162"/>
      <c r="VDD52" s="162"/>
      <c r="VDE52" s="162"/>
      <c r="VDF52" s="162"/>
      <c r="VDG52" s="162"/>
      <c r="VDH52" s="162"/>
      <c r="VDI52" s="162"/>
      <c r="VDJ52" s="162"/>
      <c r="VDK52" s="162"/>
      <c r="VDL52" s="162"/>
      <c r="VDM52" s="162"/>
      <c r="VDN52" s="162"/>
      <c r="VDO52" s="162"/>
      <c r="VDP52" s="162"/>
      <c r="VDQ52" s="162"/>
      <c r="VDR52" s="162"/>
      <c r="VDS52" s="162"/>
      <c r="VDT52" s="162"/>
      <c r="VDU52" s="162"/>
      <c r="VDV52" s="162"/>
      <c r="VDW52" s="162"/>
      <c r="VDX52" s="162"/>
      <c r="VDY52" s="162"/>
      <c r="VDZ52" s="162"/>
      <c r="VEA52" s="162"/>
      <c r="VEB52" s="162"/>
      <c r="VEC52" s="162"/>
      <c r="VED52" s="162"/>
      <c r="VEE52" s="162"/>
      <c r="VEF52" s="162"/>
      <c r="VEG52" s="162"/>
      <c r="VEH52" s="162"/>
      <c r="VEI52" s="162"/>
      <c r="VEJ52" s="162"/>
      <c r="VEK52" s="162"/>
      <c r="VEL52" s="162"/>
      <c r="VEM52" s="162"/>
      <c r="VEN52" s="162"/>
      <c r="VEO52" s="162"/>
      <c r="VEP52" s="162"/>
      <c r="VEQ52" s="162"/>
      <c r="VER52" s="162"/>
      <c r="VES52" s="162"/>
      <c r="VET52" s="162"/>
      <c r="VEU52" s="162"/>
      <c r="VEV52" s="162"/>
      <c r="VEW52" s="162"/>
      <c r="VEX52" s="162"/>
      <c r="VEY52" s="162"/>
      <c r="VEZ52" s="162"/>
      <c r="VFA52" s="162"/>
      <c r="VFB52" s="162"/>
      <c r="VFC52" s="162"/>
      <c r="VFD52" s="162"/>
      <c r="VFE52" s="162"/>
      <c r="VFF52" s="162"/>
      <c r="VFG52" s="162"/>
      <c r="VFH52" s="162"/>
      <c r="VFI52" s="162"/>
      <c r="VFJ52" s="162"/>
      <c r="VFK52" s="162"/>
      <c r="VFL52" s="162"/>
      <c r="VFM52" s="162"/>
      <c r="VFN52" s="162"/>
      <c r="VFO52" s="162"/>
      <c r="VFP52" s="162"/>
      <c r="VFQ52" s="162"/>
      <c r="VFR52" s="162"/>
      <c r="VFS52" s="162"/>
      <c r="VFT52" s="162"/>
      <c r="VFU52" s="162"/>
      <c r="VFV52" s="162"/>
      <c r="VFW52" s="162"/>
      <c r="VFX52" s="162"/>
      <c r="VFY52" s="162"/>
      <c r="VFZ52" s="162"/>
      <c r="VGA52" s="162"/>
      <c r="VGB52" s="162"/>
      <c r="VGC52" s="162"/>
      <c r="VGD52" s="162"/>
      <c r="VGE52" s="162"/>
      <c r="VGF52" s="162"/>
      <c r="VGG52" s="162"/>
      <c r="VGH52" s="162"/>
      <c r="VGI52" s="162"/>
      <c r="VGJ52" s="162"/>
      <c r="VGK52" s="162"/>
      <c r="VGL52" s="162"/>
      <c r="VGM52" s="162"/>
      <c r="VGN52" s="162"/>
      <c r="VGO52" s="162"/>
      <c r="VGP52" s="162"/>
      <c r="VGQ52" s="162"/>
      <c r="VGR52" s="162"/>
      <c r="VGS52" s="162"/>
      <c r="VGT52" s="162"/>
      <c r="VGU52" s="162"/>
      <c r="VGV52" s="162"/>
      <c r="VGW52" s="162"/>
      <c r="VGX52" s="162"/>
      <c r="VGY52" s="162"/>
      <c r="VGZ52" s="162"/>
      <c r="VHA52" s="162"/>
      <c r="VHB52" s="162"/>
      <c r="VHC52" s="162"/>
      <c r="VHD52" s="162"/>
      <c r="VHE52" s="162"/>
      <c r="VHF52" s="162"/>
      <c r="VHG52" s="162"/>
      <c r="VHH52" s="162"/>
      <c r="VHI52" s="162"/>
      <c r="VHJ52" s="162"/>
      <c r="VHK52" s="162"/>
      <c r="VHL52" s="162"/>
      <c r="VHM52" s="162"/>
      <c r="VHN52" s="162"/>
      <c r="VHO52" s="162"/>
      <c r="VHP52" s="162"/>
      <c r="VHQ52" s="162"/>
      <c r="VHR52" s="162"/>
      <c r="VHS52" s="162"/>
      <c r="VHT52" s="162"/>
      <c r="VHU52" s="162"/>
      <c r="VHV52" s="162"/>
      <c r="VHW52" s="162"/>
      <c r="VHX52" s="162"/>
      <c r="VHY52" s="162"/>
      <c r="VHZ52" s="162"/>
      <c r="VIA52" s="162"/>
      <c r="VIB52" s="162"/>
      <c r="VIC52" s="162"/>
      <c r="VID52" s="162"/>
      <c r="VIE52" s="162"/>
      <c r="VIF52" s="162"/>
      <c r="VIG52" s="162"/>
      <c r="VIH52" s="162"/>
      <c r="VII52" s="162"/>
      <c r="VIJ52" s="162"/>
      <c r="VIK52" s="162"/>
      <c r="VIL52" s="162"/>
      <c r="VIM52" s="162"/>
      <c r="VIN52" s="162"/>
      <c r="VIO52" s="162"/>
      <c r="VIP52" s="162"/>
      <c r="VIQ52" s="162"/>
      <c r="VIR52" s="162"/>
      <c r="VIS52" s="162"/>
      <c r="VIT52" s="162"/>
      <c r="VIU52" s="162"/>
      <c r="VIV52" s="162"/>
      <c r="VIW52" s="162"/>
      <c r="VIX52" s="162"/>
      <c r="VIY52" s="162"/>
      <c r="VIZ52" s="162"/>
      <c r="VJA52" s="162"/>
      <c r="VJB52" s="162"/>
      <c r="VJC52" s="162"/>
      <c r="VJD52" s="162"/>
      <c r="VJE52" s="162"/>
      <c r="VJF52" s="162"/>
      <c r="VJG52" s="162"/>
      <c r="VJH52" s="162"/>
      <c r="VJI52" s="162"/>
      <c r="VJJ52" s="162"/>
      <c r="VJK52" s="162"/>
      <c r="VJL52" s="162"/>
      <c r="VJM52" s="162"/>
      <c r="VJN52" s="162"/>
      <c r="VJO52" s="162"/>
      <c r="VJP52" s="162"/>
      <c r="VJQ52" s="162"/>
      <c r="VJR52" s="162"/>
      <c r="VJS52" s="162"/>
      <c r="VJT52" s="162"/>
      <c r="VJU52" s="162"/>
      <c r="VJV52" s="162"/>
      <c r="VJW52" s="162"/>
      <c r="VJX52" s="162"/>
      <c r="VJY52" s="162"/>
      <c r="VJZ52" s="162"/>
      <c r="VKA52" s="162"/>
      <c r="VKB52" s="162"/>
      <c r="VKC52" s="162"/>
      <c r="VKD52" s="162"/>
      <c r="VKE52" s="162"/>
      <c r="VKF52" s="162"/>
      <c r="VKG52" s="162"/>
      <c r="VKH52" s="162"/>
      <c r="VKI52" s="162"/>
      <c r="VKJ52" s="162"/>
      <c r="VKK52" s="162"/>
      <c r="VKL52" s="162"/>
      <c r="VKM52" s="162"/>
      <c r="VKN52" s="162"/>
      <c r="VKO52" s="162"/>
      <c r="VKP52" s="162"/>
      <c r="VKQ52" s="162"/>
      <c r="VKR52" s="162"/>
      <c r="VKS52" s="162"/>
      <c r="VKT52" s="162"/>
      <c r="VKU52" s="162"/>
      <c r="VKV52" s="162"/>
      <c r="VKW52" s="162"/>
      <c r="VKX52" s="162"/>
      <c r="VKY52" s="162"/>
      <c r="VKZ52" s="162"/>
      <c r="VLA52" s="162"/>
      <c r="VLB52" s="162"/>
      <c r="VLC52" s="162"/>
      <c r="VLD52" s="162"/>
      <c r="VLE52" s="162"/>
      <c r="VLF52" s="162"/>
      <c r="VLG52" s="162"/>
      <c r="VLH52" s="162"/>
      <c r="VLI52" s="162"/>
      <c r="VLJ52" s="162"/>
      <c r="VLK52" s="162"/>
      <c r="VLL52" s="162"/>
      <c r="VLM52" s="162"/>
      <c r="VLN52" s="162"/>
      <c r="VLO52" s="162"/>
      <c r="VLP52" s="162"/>
      <c r="VLQ52" s="162"/>
      <c r="VLR52" s="162"/>
      <c r="VLS52" s="162"/>
      <c r="VLT52" s="162"/>
      <c r="VLU52" s="162"/>
      <c r="VLV52" s="162"/>
      <c r="VLW52" s="162"/>
      <c r="VLX52" s="162"/>
      <c r="VLY52" s="162"/>
      <c r="VLZ52" s="162"/>
      <c r="VMA52" s="162"/>
      <c r="VMB52" s="162"/>
      <c r="VMC52" s="162"/>
      <c r="VMD52" s="162"/>
      <c r="VME52" s="162"/>
      <c r="VMF52" s="162"/>
      <c r="VMG52" s="162"/>
      <c r="VMH52" s="162"/>
      <c r="VMI52" s="162"/>
      <c r="VMJ52" s="162"/>
      <c r="VMK52" s="162"/>
      <c r="VML52" s="162"/>
      <c r="VMM52" s="162"/>
      <c r="VMN52" s="162"/>
      <c r="VMO52" s="162"/>
      <c r="VMP52" s="162"/>
      <c r="VMQ52" s="162"/>
      <c r="VMR52" s="162"/>
      <c r="VMS52" s="162"/>
      <c r="VMT52" s="162"/>
      <c r="VMU52" s="162"/>
      <c r="VMV52" s="162"/>
      <c r="VMW52" s="162"/>
      <c r="VMX52" s="162"/>
      <c r="VMY52" s="162"/>
      <c r="VMZ52" s="162"/>
      <c r="VNA52" s="162"/>
      <c r="VNB52" s="162"/>
      <c r="VNC52" s="162"/>
      <c r="VND52" s="162"/>
      <c r="VNE52" s="162"/>
      <c r="VNF52" s="162"/>
      <c r="VNG52" s="162"/>
      <c r="VNH52" s="162"/>
      <c r="VNI52" s="162"/>
      <c r="VNJ52" s="162"/>
      <c r="VNK52" s="162"/>
      <c r="VNL52" s="162"/>
      <c r="VNM52" s="162"/>
      <c r="VNN52" s="162"/>
      <c r="VNO52" s="162"/>
      <c r="VNP52" s="162"/>
      <c r="VNQ52" s="162"/>
      <c r="VNR52" s="162"/>
      <c r="VNS52" s="162"/>
      <c r="VNT52" s="162"/>
      <c r="VNU52" s="162"/>
      <c r="VNV52" s="162"/>
      <c r="VNW52" s="162"/>
      <c r="VNX52" s="162"/>
      <c r="VNY52" s="162"/>
      <c r="VNZ52" s="162"/>
      <c r="VOA52" s="162"/>
      <c r="VOB52" s="162"/>
      <c r="VOC52" s="162"/>
      <c r="VOD52" s="162"/>
      <c r="VOE52" s="162"/>
      <c r="VOF52" s="162"/>
      <c r="VOG52" s="162"/>
      <c r="VOH52" s="162"/>
      <c r="VOI52" s="162"/>
      <c r="VOJ52" s="162"/>
      <c r="VOK52" s="162"/>
      <c r="VOL52" s="162"/>
      <c r="VOM52" s="162"/>
      <c r="VON52" s="162"/>
      <c r="VOO52" s="162"/>
      <c r="VOP52" s="162"/>
      <c r="VOQ52" s="162"/>
      <c r="VOR52" s="162"/>
      <c r="VOS52" s="162"/>
      <c r="VOT52" s="162"/>
      <c r="VOU52" s="162"/>
      <c r="VOV52" s="162"/>
      <c r="VOW52" s="162"/>
      <c r="VOX52" s="162"/>
      <c r="VOY52" s="162"/>
      <c r="VOZ52" s="162"/>
      <c r="VPA52" s="162"/>
      <c r="VPB52" s="162"/>
      <c r="VPC52" s="162"/>
      <c r="VPD52" s="162"/>
      <c r="VPE52" s="162"/>
      <c r="VPF52" s="162"/>
      <c r="VPG52" s="162"/>
      <c r="VPH52" s="162"/>
      <c r="VPI52" s="162"/>
      <c r="VPJ52" s="162"/>
      <c r="VPK52" s="162"/>
      <c r="VPL52" s="162"/>
      <c r="VPM52" s="162"/>
      <c r="VPN52" s="162"/>
      <c r="VPO52" s="162"/>
      <c r="VPP52" s="162"/>
      <c r="VPQ52" s="162"/>
      <c r="VPR52" s="162"/>
      <c r="VPS52" s="162"/>
      <c r="VPT52" s="162"/>
      <c r="VPU52" s="162"/>
      <c r="VPV52" s="162"/>
      <c r="VPW52" s="162"/>
      <c r="VPX52" s="162"/>
      <c r="VPY52" s="162"/>
      <c r="VPZ52" s="162"/>
      <c r="VQA52" s="162"/>
      <c r="VQB52" s="162"/>
      <c r="VQC52" s="162"/>
      <c r="VQD52" s="162"/>
      <c r="VQE52" s="162"/>
      <c r="VQF52" s="162"/>
      <c r="VQG52" s="162"/>
      <c r="VQH52" s="162"/>
      <c r="VQI52" s="162"/>
      <c r="VQJ52" s="162"/>
      <c r="VQK52" s="162"/>
      <c r="VQL52" s="162"/>
      <c r="VQM52" s="162"/>
      <c r="VQN52" s="162"/>
      <c r="VQO52" s="162"/>
      <c r="VQP52" s="162"/>
      <c r="VQQ52" s="162"/>
      <c r="VQR52" s="162"/>
      <c r="VQS52" s="162"/>
      <c r="VQT52" s="162"/>
      <c r="VQU52" s="162"/>
      <c r="VQV52" s="162"/>
      <c r="VQW52" s="162"/>
      <c r="VQX52" s="162"/>
      <c r="VQY52" s="162"/>
      <c r="VQZ52" s="162"/>
      <c r="VRA52" s="162"/>
      <c r="VRB52" s="162"/>
      <c r="VRC52" s="162"/>
      <c r="VRD52" s="162"/>
      <c r="VRE52" s="162"/>
      <c r="VRF52" s="162"/>
      <c r="VRG52" s="162"/>
      <c r="VRH52" s="162"/>
      <c r="VRI52" s="162"/>
      <c r="VRJ52" s="162"/>
      <c r="VRK52" s="162"/>
      <c r="VRL52" s="162"/>
      <c r="VRM52" s="162"/>
      <c r="VRN52" s="162"/>
      <c r="VRO52" s="162"/>
      <c r="VRP52" s="162"/>
      <c r="VRQ52" s="162"/>
      <c r="VRR52" s="162"/>
      <c r="VRS52" s="162"/>
      <c r="VRT52" s="162"/>
      <c r="VRU52" s="162"/>
      <c r="VRV52" s="162"/>
      <c r="VRW52" s="162"/>
      <c r="VRX52" s="162"/>
      <c r="VRY52" s="162"/>
      <c r="VRZ52" s="162"/>
      <c r="VSA52" s="162"/>
      <c r="VSB52" s="162"/>
      <c r="VSC52" s="162"/>
      <c r="VSD52" s="162"/>
      <c r="VSE52" s="162"/>
      <c r="VSF52" s="162"/>
      <c r="VSG52" s="162"/>
      <c r="VSH52" s="162"/>
      <c r="VSI52" s="162"/>
      <c r="VSJ52" s="162"/>
      <c r="VSK52" s="162"/>
      <c r="VSL52" s="162"/>
      <c r="VSM52" s="162"/>
      <c r="VSN52" s="162"/>
      <c r="VSO52" s="162"/>
      <c r="VSP52" s="162"/>
      <c r="VSQ52" s="162"/>
      <c r="VSR52" s="162"/>
      <c r="VSS52" s="162"/>
      <c r="VST52" s="162"/>
      <c r="VSU52" s="162"/>
      <c r="VSV52" s="162"/>
      <c r="VSW52" s="162"/>
      <c r="VSX52" s="162"/>
      <c r="VSY52" s="162"/>
      <c r="VSZ52" s="162"/>
      <c r="VTA52" s="162"/>
      <c r="VTB52" s="162"/>
      <c r="VTC52" s="162"/>
      <c r="VTD52" s="162"/>
      <c r="VTE52" s="162"/>
      <c r="VTF52" s="162"/>
      <c r="VTG52" s="162"/>
      <c r="VTH52" s="162"/>
      <c r="VTI52" s="162"/>
      <c r="VTJ52" s="162"/>
      <c r="VTK52" s="162"/>
      <c r="VTL52" s="162"/>
      <c r="VTM52" s="162"/>
      <c r="VTN52" s="162"/>
      <c r="VTO52" s="162"/>
      <c r="VTP52" s="162"/>
      <c r="VTQ52" s="162"/>
      <c r="VTR52" s="162"/>
      <c r="VTS52" s="162"/>
      <c r="VTT52" s="162"/>
      <c r="VTU52" s="162"/>
      <c r="VTV52" s="162"/>
      <c r="VTW52" s="162"/>
      <c r="VTX52" s="162"/>
      <c r="VTY52" s="162"/>
      <c r="VTZ52" s="162"/>
      <c r="VUA52" s="162"/>
      <c r="VUB52" s="162"/>
      <c r="VUC52" s="162"/>
      <c r="VUD52" s="162"/>
      <c r="VUE52" s="162"/>
      <c r="VUF52" s="162"/>
      <c r="VUG52" s="162"/>
      <c r="VUH52" s="162"/>
      <c r="VUI52" s="162"/>
      <c r="VUJ52" s="162"/>
      <c r="VUK52" s="162"/>
      <c r="VUL52" s="162"/>
      <c r="VUM52" s="162"/>
      <c r="VUN52" s="162"/>
      <c r="VUO52" s="162"/>
      <c r="VUP52" s="162"/>
      <c r="VUQ52" s="162"/>
      <c r="VUR52" s="162"/>
      <c r="VUS52" s="162"/>
      <c r="VUT52" s="162"/>
      <c r="VUU52" s="162"/>
      <c r="VUV52" s="162"/>
      <c r="VUW52" s="162"/>
      <c r="VUX52" s="162"/>
      <c r="VUY52" s="162"/>
      <c r="VUZ52" s="162"/>
      <c r="VVA52" s="162"/>
      <c r="VVB52" s="162"/>
      <c r="VVC52" s="162"/>
      <c r="VVD52" s="162"/>
      <c r="VVE52" s="162"/>
      <c r="VVF52" s="162"/>
      <c r="VVG52" s="162"/>
      <c r="VVH52" s="162"/>
      <c r="VVI52" s="162"/>
      <c r="VVJ52" s="162"/>
      <c r="VVK52" s="162"/>
      <c r="VVL52" s="162"/>
      <c r="VVM52" s="162"/>
      <c r="VVN52" s="162"/>
      <c r="VVO52" s="162"/>
      <c r="VVP52" s="162"/>
      <c r="VVQ52" s="162"/>
      <c r="VVR52" s="162"/>
      <c r="VVS52" s="162"/>
      <c r="VVT52" s="162"/>
      <c r="VVU52" s="162"/>
      <c r="VVV52" s="162"/>
      <c r="VVW52" s="162"/>
      <c r="VVX52" s="162"/>
      <c r="VVY52" s="162"/>
      <c r="VVZ52" s="162"/>
      <c r="VWA52" s="162"/>
      <c r="VWB52" s="162"/>
      <c r="VWC52" s="162"/>
      <c r="VWD52" s="162"/>
      <c r="VWE52" s="162"/>
      <c r="VWF52" s="162"/>
      <c r="VWG52" s="162"/>
      <c r="VWH52" s="162"/>
      <c r="VWI52" s="162"/>
      <c r="VWJ52" s="162"/>
      <c r="VWK52" s="162"/>
      <c r="VWL52" s="162"/>
      <c r="VWM52" s="162"/>
      <c r="VWN52" s="162"/>
      <c r="VWO52" s="162"/>
      <c r="VWP52" s="162"/>
      <c r="VWQ52" s="162"/>
      <c r="VWR52" s="162"/>
      <c r="VWS52" s="162"/>
      <c r="VWT52" s="162"/>
      <c r="VWU52" s="162"/>
      <c r="VWV52" s="162"/>
      <c r="VWW52" s="162"/>
      <c r="VWX52" s="162"/>
      <c r="VWY52" s="162"/>
      <c r="VWZ52" s="162"/>
      <c r="VXA52" s="162"/>
      <c r="VXB52" s="162"/>
      <c r="VXC52" s="162"/>
      <c r="VXD52" s="162"/>
      <c r="VXE52" s="162"/>
      <c r="VXF52" s="162"/>
      <c r="VXG52" s="162"/>
      <c r="VXH52" s="162"/>
      <c r="VXI52" s="162"/>
      <c r="VXJ52" s="162"/>
      <c r="VXK52" s="162"/>
      <c r="VXL52" s="162"/>
      <c r="VXM52" s="162"/>
      <c r="VXN52" s="162"/>
      <c r="VXO52" s="162"/>
      <c r="VXP52" s="162"/>
      <c r="VXQ52" s="162"/>
      <c r="VXR52" s="162"/>
      <c r="VXS52" s="162"/>
      <c r="VXT52" s="162"/>
      <c r="VXU52" s="162"/>
      <c r="VXV52" s="162"/>
      <c r="VXW52" s="162"/>
      <c r="VXX52" s="162"/>
      <c r="VXY52" s="162"/>
      <c r="VXZ52" s="162"/>
      <c r="VYA52" s="162"/>
      <c r="VYB52" s="162"/>
      <c r="VYC52" s="162"/>
      <c r="VYD52" s="162"/>
      <c r="VYE52" s="162"/>
      <c r="VYF52" s="162"/>
      <c r="VYG52" s="162"/>
      <c r="VYH52" s="162"/>
      <c r="VYI52" s="162"/>
      <c r="VYJ52" s="162"/>
      <c r="VYK52" s="162"/>
      <c r="VYL52" s="162"/>
      <c r="VYM52" s="162"/>
      <c r="VYN52" s="162"/>
      <c r="VYO52" s="162"/>
      <c r="VYP52" s="162"/>
      <c r="VYQ52" s="162"/>
      <c r="VYR52" s="162"/>
      <c r="VYS52" s="162"/>
      <c r="VYT52" s="162"/>
      <c r="VYU52" s="162"/>
      <c r="VYV52" s="162"/>
      <c r="VYW52" s="162"/>
      <c r="VYX52" s="162"/>
      <c r="VYY52" s="162"/>
      <c r="VYZ52" s="162"/>
      <c r="VZA52" s="162"/>
      <c r="VZB52" s="162"/>
      <c r="VZC52" s="162"/>
      <c r="VZD52" s="162"/>
      <c r="VZE52" s="162"/>
      <c r="VZF52" s="162"/>
      <c r="VZG52" s="162"/>
      <c r="VZH52" s="162"/>
      <c r="VZI52" s="162"/>
      <c r="VZJ52" s="162"/>
      <c r="VZK52" s="162"/>
      <c r="VZL52" s="162"/>
      <c r="VZM52" s="162"/>
      <c r="VZN52" s="162"/>
      <c r="VZO52" s="162"/>
      <c r="VZP52" s="162"/>
      <c r="VZQ52" s="162"/>
      <c r="VZR52" s="162"/>
      <c r="VZS52" s="162"/>
      <c r="VZT52" s="162"/>
      <c r="VZU52" s="162"/>
      <c r="VZV52" s="162"/>
      <c r="VZW52" s="162"/>
      <c r="VZX52" s="162"/>
      <c r="VZY52" s="162"/>
      <c r="VZZ52" s="162"/>
      <c r="WAA52" s="162"/>
      <c r="WAB52" s="162"/>
      <c r="WAC52" s="162"/>
      <c r="WAD52" s="162"/>
      <c r="WAE52" s="162"/>
      <c r="WAF52" s="162"/>
      <c r="WAG52" s="162"/>
      <c r="WAH52" s="162"/>
      <c r="WAI52" s="162"/>
      <c r="WAJ52" s="162"/>
      <c r="WAK52" s="162"/>
      <c r="WAL52" s="162"/>
      <c r="WAM52" s="162"/>
      <c r="WAN52" s="162"/>
      <c r="WAO52" s="162"/>
      <c r="WAP52" s="162"/>
      <c r="WAQ52" s="162"/>
      <c r="WAR52" s="162"/>
      <c r="WAS52" s="162"/>
      <c r="WAT52" s="162"/>
      <c r="WAU52" s="162"/>
      <c r="WAV52" s="162"/>
      <c r="WAW52" s="162"/>
      <c r="WAX52" s="162"/>
      <c r="WAY52" s="162"/>
      <c r="WAZ52" s="162"/>
      <c r="WBA52" s="162"/>
      <c r="WBB52" s="162"/>
      <c r="WBC52" s="162"/>
      <c r="WBD52" s="162"/>
      <c r="WBE52" s="162"/>
      <c r="WBF52" s="162"/>
      <c r="WBG52" s="162"/>
      <c r="WBH52" s="162"/>
      <c r="WBI52" s="162"/>
      <c r="WBJ52" s="162"/>
      <c r="WBK52" s="162"/>
      <c r="WBL52" s="162"/>
      <c r="WBM52" s="162"/>
      <c r="WBN52" s="162"/>
      <c r="WBO52" s="162"/>
      <c r="WBP52" s="162"/>
      <c r="WBQ52" s="162"/>
      <c r="WBR52" s="162"/>
      <c r="WBS52" s="162"/>
      <c r="WBT52" s="162"/>
      <c r="WBU52" s="162"/>
      <c r="WBV52" s="162"/>
      <c r="WBW52" s="162"/>
      <c r="WBX52" s="162"/>
      <c r="WBY52" s="162"/>
      <c r="WBZ52" s="162"/>
      <c r="WCA52" s="162"/>
      <c r="WCB52" s="162"/>
      <c r="WCC52" s="162"/>
      <c r="WCD52" s="162"/>
      <c r="WCE52" s="162"/>
      <c r="WCF52" s="162"/>
      <c r="WCG52" s="162"/>
      <c r="WCH52" s="162"/>
      <c r="WCI52" s="162"/>
      <c r="WCJ52" s="162"/>
      <c r="WCK52" s="162"/>
      <c r="WCL52" s="162"/>
      <c r="WCM52" s="162"/>
      <c r="WCN52" s="162"/>
      <c r="WCO52" s="162"/>
      <c r="WCP52" s="162"/>
      <c r="WCQ52" s="162"/>
      <c r="WCR52" s="162"/>
      <c r="WCS52" s="162"/>
      <c r="WCT52" s="162"/>
      <c r="WCU52" s="162"/>
      <c r="WCV52" s="162"/>
      <c r="WCW52" s="162"/>
      <c r="WCX52" s="162"/>
      <c r="WCY52" s="162"/>
      <c r="WCZ52" s="162"/>
      <c r="WDA52" s="162"/>
      <c r="WDB52" s="162"/>
      <c r="WDC52" s="162"/>
      <c r="WDD52" s="162"/>
      <c r="WDE52" s="162"/>
      <c r="WDF52" s="162"/>
      <c r="WDG52" s="162"/>
      <c r="WDH52" s="162"/>
      <c r="WDI52" s="162"/>
      <c r="WDJ52" s="162"/>
      <c r="WDK52" s="162"/>
      <c r="WDL52" s="162"/>
      <c r="WDM52" s="162"/>
      <c r="WDN52" s="162"/>
      <c r="WDO52" s="162"/>
      <c r="WDP52" s="162"/>
      <c r="WDQ52" s="162"/>
      <c r="WDR52" s="162"/>
      <c r="WDS52" s="162"/>
      <c r="WDT52" s="162"/>
      <c r="WDU52" s="162"/>
      <c r="WDV52" s="162"/>
      <c r="WDW52" s="162"/>
      <c r="WDX52" s="162"/>
      <c r="WDY52" s="162"/>
      <c r="WDZ52" s="162"/>
      <c r="WEA52" s="162"/>
      <c r="WEB52" s="162"/>
      <c r="WEC52" s="162"/>
      <c r="WED52" s="162"/>
      <c r="WEE52" s="162"/>
      <c r="WEF52" s="162"/>
      <c r="WEG52" s="162"/>
      <c r="WEH52" s="162"/>
      <c r="WEI52" s="162"/>
      <c r="WEJ52" s="162"/>
      <c r="WEK52" s="162"/>
      <c r="WEL52" s="162"/>
      <c r="WEM52" s="162"/>
      <c r="WEN52" s="162"/>
      <c r="WEO52" s="162"/>
      <c r="WEP52" s="162"/>
      <c r="WEQ52" s="162"/>
      <c r="WER52" s="162"/>
      <c r="WES52" s="162"/>
      <c r="WET52" s="162"/>
      <c r="WEU52" s="162"/>
      <c r="WEV52" s="162"/>
      <c r="WEW52" s="162"/>
      <c r="WEX52" s="162"/>
      <c r="WEY52" s="162"/>
      <c r="WEZ52" s="162"/>
      <c r="WFA52" s="162"/>
      <c r="WFB52" s="162"/>
      <c r="WFC52" s="162"/>
      <c r="WFD52" s="162"/>
      <c r="WFE52" s="162"/>
      <c r="WFF52" s="162"/>
      <c r="WFG52" s="162"/>
      <c r="WFH52" s="162"/>
      <c r="WFI52" s="162"/>
      <c r="WFJ52" s="162"/>
      <c r="WFK52" s="162"/>
      <c r="WFL52" s="162"/>
      <c r="WFM52" s="162"/>
      <c r="WFN52" s="162"/>
      <c r="WFO52" s="162"/>
      <c r="WFP52" s="162"/>
      <c r="WFQ52" s="162"/>
      <c r="WFR52" s="162"/>
      <c r="WFS52" s="162"/>
      <c r="WFT52" s="162"/>
      <c r="WFU52" s="162"/>
      <c r="WFV52" s="162"/>
      <c r="WFW52" s="162"/>
      <c r="WFX52" s="162"/>
      <c r="WFY52" s="162"/>
      <c r="WFZ52" s="162"/>
      <c r="WGA52" s="162"/>
      <c r="WGB52" s="162"/>
      <c r="WGC52" s="162"/>
      <c r="WGD52" s="162"/>
      <c r="WGE52" s="162"/>
      <c r="WGF52" s="162"/>
      <c r="WGG52" s="162"/>
      <c r="WGH52" s="162"/>
      <c r="WGI52" s="162"/>
      <c r="WGJ52" s="162"/>
      <c r="WGK52" s="162"/>
      <c r="WGL52" s="162"/>
      <c r="WGM52" s="162"/>
      <c r="WGN52" s="162"/>
      <c r="WGO52" s="162"/>
      <c r="WGP52" s="162"/>
      <c r="WGQ52" s="162"/>
      <c r="WGR52" s="162"/>
      <c r="WGS52" s="162"/>
      <c r="WGT52" s="162"/>
      <c r="WGU52" s="162"/>
      <c r="WGV52" s="162"/>
      <c r="WGW52" s="162"/>
      <c r="WGX52" s="162"/>
      <c r="WGY52" s="162"/>
      <c r="WGZ52" s="162"/>
      <c r="WHA52" s="162"/>
      <c r="WHB52" s="162"/>
      <c r="WHC52" s="162"/>
      <c r="WHD52" s="162"/>
      <c r="WHE52" s="162"/>
      <c r="WHF52" s="162"/>
      <c r="WHG52" s="162"/>
      <c r="WHH52" s="162"/>
      <c r="WHI52" s="162"/>
      <c r="WHJ52" s="162"/>
      <c r="WHK52" s="162"/>
      <c r="WHL52" s="162"/>
      <c r="WHM52" s="162"/>
      <c r="WHN52" s="162"/>
      <c r="WHO52" s="162"/>
      <c r="WHP52" s="162"/>
      <c r="WHQ52" s="162"/>
      <c r="WHR52" s="162"/>
      <c r="WHS52" s="162"/>
      <c r="WHT52" s="162"/>
      <c r="WHU52" s="162"/>
      <c r="WHV52" s="162"/>
      <c r="WHW52" s="162"/>
      <c r="WHX52" s="162"/>
      <c r="WHY52" s="162"/>
      <c r="WHZ52" s="162"/>
      <c r="WIA52" s="162"/>
      <c r="WIB52" s="162"/>
      <c r="WIC52" s="162"/>
      <c r="WID52" s="162"/>
      <c r="WIE52" s="162"/>
      <c r="WIF52" s="162"/>
      <c r="WIG52" s="162"/>
      <c r="WIH52" s="162"/>
      <c r="WII52" s="162"/>
      <c r="WIJ52" s="162"/>
      <c r="WIK52" s="162"/>
      <c r="WIL52" s="162"/>
      <c r="WIM52" s="162"/>
      <c r="WIN52" s="162"/>
      <c r="WIO52" s="162"/>
      <c r="WIP52" s="162"/>
      <c r="WIQ52" s="162"/>
      <c r="WIR52" s="162"/>
      <c r="WIS52" s="162"/>
      <c r="WIT52" s="162"/>
      <c r="WIU52" s="162"/>
      <c r="WIV52" s="162"/>
      <c r="WIW52" s="162"/>
      <c r="WIX52" s="162"/>
      <c r="WIY52" s="162"/>
      <c r="WIZ52" s="162"/>
      <c r="WJA52" s="162"/>
      <c r="WJB52" s="162"/>
      <c r="WJC52" s="162"/>
      <c r="WJD52" s="162"/>
      <c r="WJE52" s="162"/>
      <c r="WJF52" s="162"/>
      <c r="WJG52" s="162"/>
      <c r="WJH52" s="162"/>
      <c r="WJI52" s="162"/>
      <c r="WJJ52" s="162"/>
      <c r="WJK52" s="162"/>
      <c r="WJL52" s="162"/>
      <c r="WJM52" s="162"/>
      <c r="WJN52" s="162"/>
      <c r="WJO52" s="162"/>
      <c r="WJP52" s="162"/>
      <c r="WJQ52" s="162"/>
      <c r="WJR52" s="162"/>
      <c r="WJS52" s="162"/>
      <c r="WJT52" s="162"/>
      <c r="WJU52" s="162"/>
      <c r="WJV52" s="162"/>
      <c r="WJW52" s="162"/>
      <c r="WJX52" s="162"/>
      <c r="WJY52" s="162"/>
      <c r="WJZ52" s="162"/>
      <c r="WKA52" s="162"/>
      <c r="WKB52" s="162"/>
      <c r="WKC52" s="162"/>
      <c r="WKD52" s="162"/>
      <c r="WKE52" s="162"/>
      <c r="WKF52" s="162"/>
      <c r="WKG52" s="162"/>
      <c r="WKH52" s="162"/>
      <c r="WKI52" s="162"/>
      <c r="WKJ52" s="162"/>
      <c r="WKK52" s="162"/>
      <c r="WKL52" s="162"/>
      <c r="WKM52" s="162"/>
      <c r="WKN52" s="162"/>
      <c r="WKO52" s="162"/>
      <c r="WKP52" s="162"/>
      <c r="WKQ52" s="162"/>
      <c r="WKR52" s="162"/>
      <c r="WKS52" s="162"/>
      <c r="WKT52" s="162"/>
      <c r="WKU52" s="162"/>
      <c r="WKV52" s="162"/>
      <c r="WKW52" s="162"/>
      <c r="WKX52" s="162"/>
      <c r="WKY52" s="162"/>
      <c r="WKZ52" s="162"/>
      <c r="WLA52" s="162"/>
      <c r="WLB52" s="162"/>
      <c r="WLC52" s="162"/>
      <c r="WLD52" s="162"/>
      <c r="WLE52" s="162"/>
      <c r="WLF52" s="162"/>
      <c r="WLG52" s="162"/>
      <c r="WLH52" s="162"/>
      <c r="WLI52" s="162"/>
      <c r="WLJ52" s="162"/>
      <c r="WLK52" s="162"/>
      <c r="WLL52" s="162"/>
      <c r="WLM52" s="162"/>
      <c r="WLN52" s="162"/>
      <c r="WLO52" s="162"/>
      <c r="WLP52" s="162"/>
      <c r="WLQ52" s="162"/>
      <c r="WLR52" s="162"/>
      <c r="WLS52" s="162"/>
      <c r="WLT52" s="162"/>
      <c r="WLU52" s="162"/>
      <c r="WLV52" s="162"/>
      <c r="WLW52" s="162"/>
      <c r="WLX52" s="162"/>
      <c r="WLY52" s="162"/>
      <c r="WLZ52" s="162"/>
      <c r="WMA52" s="162"/>
      <c r="WMB52" s="162"/>
      <c r="WMC52" s="162"/>
      <c r="WMD52" s="162"/>
      <c r="WME52" s="162"/>
      <c r="WMF52" s="162"/>
      <c r="WMG52" s="162"/>
      <c r="WMH52" s="162"/>
      <c r="WMI52" s="162"/>
      <c r="WMJ52" s="162"/>
      <c r="WMK52" s="162"/>
      <c r="WML52" s="162"/>
      <c r="WMM52" s="162"/>
      <c r="WMN52" s="162"/>
      <c r="WMO52" s="162"/>
      <c r="WMP52" s="162"/>
      <c r="WMQ52" s="162"/>
      <c r="WMR52" s="162"/>
      <c r="WMS52" s="162"/>
      <c r="WMT52" s="162"/>
      <c r="WMU52" s="162"/>
      <c r="WMV52" s="162"/>
      <c r="WMW52" s="162"/>
      <c r="WMX52" s="162"/>
      <c r="WMY52" s="162"/>
      <c r="WMZ52" s="162"/>
      <c r="WNA52" s="162"/>
      <c r="WNB52" s="162"/>
      <c r="WNC52" s="162"/>
      <c r="WND52" s="162"/>
      <c r="WNE52" s="162"/>
      <c r="WNF52" s="162"/>
      <c r="WNG52" s="162"/>
      <c r="WNH52" s="162"/>
      <c r="WNI52" s="162"/>
      <c r="WNJ52" s="162"/>
      <c r="WNK52" s="162"/>
      <c r="WNL52" s="162"/>
      <c r="WNM52" s="162"/>
      <c r="WNN52" s="162"/>
      <c r="WNO52" s="162"/>
      <c r="WNP52" s="162"/>
      <c r="WNQ52" s="162"/>
      <c r="WNR52" s="162"/>
      <c r="WNS52" s="162"/>
      <c r="WNT52" s="162"/>
      <c r="WNU52" s="162"/>
      <c r="WNV52" s="162"/>
      <c r="WNW52" s="162"/>
      <c r="WNX52" s="162"/>
      <c r="WNY52" s="162"/>
      <c r="WNZ52" s="162"/>
      <c r="WOA52" s="162"/>
      <c r="WOB52" s="162"/>
      <c r="WOC52" s="162"/>
      <c r="WOD52" s="162"/>
      <c r="WOE52" s="162"/>
      <c r="WOF52" s="162"/>
      <c r="WOG52" s="162"/>
      <c r="WOH52" s="162"/>
      <c r="WOI52" s="162"/>
      <c r="WOJ52" s="162"/>
      <c r="WOK52" s="162"/>
      <c r="WOL52" s="162"/>
      <c r="WOM52" s="162"/>
      <c r="WON52" s="162"/>
      <c r="WOO52" s="162"/>
      <c r="WOP52" s="162"/>
      <c r="WOQ52" s="162"/>
      <c r="WOR52" s="162"/>
      <c r="WOS52" s="162"/>
      <c r="WOT52" s="162"/>
      <c r="WOU52" s="162"/>
      <c r="WOV52" s="162"/>
      <c r="WOW52" s="162"/>
      <c r="WOX52" s="162"/>
      <c r="WOY52" s="162"/>
      <c r="WOZ52" s="162"/>
      <c r="WPA52" s="162"/>
      <c r="WPB52" s="162"/>
      <c r="WPC52" s="162"/>
      <c r="WPD52" s="162"/>
      <c r="WPE52" s="162"/>
      <c r="WPF52" s="162"/>
      <c r="WPG52" s="162"/>
      <c r="WPH52" s="162"/>
      <c r="WPI52" s="162"/>
      <c r="WPJ52" s="162"/>
      <c r="WPK52" s="162"/>
      <c r="WPL52" s="162"/>
      <c r="WPM52" s="162"/>
      <c r="WPN52" s="162"/>
      <c r="WPO52" s="162"/>
      <c r="WPP52" s="162"/>
      <c r="WPQ52" s="162"/>
      <c r="WPR52" s="162"/>
      <c r="WPS52" s="162"/>
      <c r="WPT52" s="162"/>
      <c r="WPU52" s="162"/>
      <c r="WPV52" s="162"/>
      <c r="WPW52" s="162"/>
      <c r="WPX52" s="162"/>
      <c r="WPY52" s="162"/>
      <c r="WPZ52" s="162"/>
      <c r="WQA52" s="162"/>
      <c r="WQB52" s="162"/>
      <c r="WQC52" s="162"/>
      <c r="WQD52" s="162"/>
      <c r="WQE52" s="162"/>
      <c r="WQF52" s="162"/>
      <c r="WQG52" s="162"/>
      <c r="WQH52" s="162"/>
      <c r="WQI52" s="162"/>
      <c r="WQJ52" s="162"/>
      <c r="WQK52" s="162"/>
      <c r="WQL52" s="162"/>
      <c r="WQM52" s="162"/>
      <c r="WQN52" s="162"/>
      <c r="WQO52" s="162"/>
      <c r="WQP52" s="162"/>
      <c r="WQQ52" s="162"/>
      <c r="WQR52" s="162"/>
      <c r="WQS52" s="162"/>
      <c r="WQT52" s="162"/>
      <c r="WQU52" s="162"/>
      <c r="WQV52" s="162"/>
      <c r="WQW52" s="162"/>
      <c r="WQX52" s="162"/>
      <c r="WQY52" s="162"/>
      <c r="WQZ52" s="162"/>
      <c r="WRA52" s="162"/>
      <c r="WRB52" s="162"/>
      <c r="WRC52" s="162"/>
      <c r="WRD52" s="162"/>
      <c r="WRE52" s="162"/>
      <c r="WRF52" s="162"/>
      <c r="WRG52" s="162"/>
      <c r="WRH52" s="162"/>
      <c r="WRI52" s="162"/>
      <c r="WRJ52" s="162"/>
      <c r="WRK52" s="162"/>
      <c r="WRL52" s="162"/>
      <c r="WRM52" s="162"/>
      <c r="WRN52" s="162"/>
      <c r="WRO52" s="162"/>
      <c r="WRP52" s="162"/>
      <c r="WRQ52" s="162"/>
      <c r="WRR52" s="162"/>
      <c r="WRS52" s="162"/>
      <c r="WRT52" s="162"/>
      <c r="WRU52" s="162"/>
      <c r="WRV52" s="162"/>
      <c r="WRW52" s="162"/>
      <c r="WRX52" s="162"/>
      <c r="WRY52" s="162"/>
      <c r="WRZ52" s="162"/>
      <c r="WSA52" s="162"/>
      <c r="WSB52" s="162"/>
      <c r="WSC52" s="162"/>
      <c r="WSD52" s="162"/>
      <c r="WSE52" s="162"/>
      <c r="WSF52" s="162"/>
      <c r="WSG52" s="162"/>
      <c r="WSH52" s="162"/>
      <c r="WSI52" s="162"/>
      <c r="WSJ52" s="162"/>
      <c r="WSK52" s="162"/>
      <c r="WSL52" s="162"/>
      <c r="WSM52" s="162"/>
      <c r="WSN52" s="162"/>
      <c r="WSO52" s="162"/>
      <c r="WSP52" s="162"/>
      <c r="WSQ52" s="162"/>
      <c r="WSR52" s="162"/>
      <c r="WSS52" s="162"/>
      <c r="WST52" s="162"/>
      <c r="WSU52" s="162"/>
      <c r="WSV52" s="162"/>
      <c r="WSW52" s="162"/>
      <c r="WSX52" s="162"/>
      <c r="WSY52" s="162"/>
      <c r="WSZ52" s="162"/>
      <c r="WTA52" s="162"/>
      <c r="WTB52" s="162"/>
      <c r="WTC52" s="162"/>
      <c r="WTD52" s="162"/>
      <c r="WTE52" s="162"/>
      <c r="WTF52" s="162"/>
      <c r="WTG52" s="162"/>
      <c r="WTH52" s="162"/>
      <c r="WTI52" s="162"/>
      <c r="WTJ52" s="162"/>
      <c r="WTK52" s="162"/>
      <c r="WTL52" s="162"/>
      <c r="WTM52" s="162"/>
      <c r="WTN52" s="162"/>
      <c r="WTO52" s="162"/>
      <c r="WTP52" s="162"/>
      <c r="WTQ52" s="162"/>
      <c r="WTR52" s="162"/>
      <c r="WTS52" s="162"/>
      <c r="WTT52" s="162"/>
      <c r="WTU52" s="162"/>
      <c r="WTV52" s="162"/>
      <c r="WTW52" s="162"/>
      <c r="WTX52" s="162"/>
      <c r="WTY52" s="162"/>
      <c r="WTZ52" s="162"/>
      <c r="WUA52" s="162"/>
      <c r="WUB52" s="162"/>
      <c r="WUC52" s="162"/>
      <c r="WUD52" s="162"/>
      <c r="WUE52" s="162"/>
      <c r="WUF52" s="162"/>
      <c r="WUG52" s="162"/>
      <c r="WUH52" s="162"/>
      <c r="WUI52" s="162"/>
      <c r="WUJ52" s="162"/>
      <c r="WUK52" s="162"/>
      <c r="WUL52" s="162"/>
      <c r="WUM52" s="162"/>
      <c r="WUN52" s="162"/>
      <c r="WUO52" s="162"/>
      <c r="WUP52" s="162"/>
      <c r="WUQ52" s="162"/>
      <c r="WUR52" s="162"/>
      <c r="WUS52" s="162"/>
      <c r="WUT52" s="162"/>
      <c r="WUU52" s="162"/>
      <c r="WUV52" s="162"/>
      <c r="WUW52" s="162"/>
      <c r="WUX52" s="162"/>
      <c r="WUY52" s="162"/>
      <c r="WUZ52" s="162"/>
      <c r="WVA52" s="162"/>
      <c r="WVB52" s="162"/>
      <c r="WVC52" s="162"/>
      <c r="WVD52" s="162"/>
      <c r="WVE52" s="162"/>
      <c r="WVF52" s="162"/>
      <c r="WVG52" s="162"/>
      <c r="WVH52" s="162"/>
      <c r="WVI52" s="162"/>
      <c r="WVJ52" s="162"/>
      <c r="WVK52" s="162"/>
      <c r="WVL52" s="162"/>
      <c r="WVM52" s="162"/>
      <c r="WVN52" s="162"/>
      <c r="WVO52" s="162"/>
      <c r="WVP52" s="162"/>
      <c r="WVQ52" s="162"/>
      <c r="WVR52" s="162"/>
      <c r="WVS52" s="162"/>
      <c r="WVT52" s="162"/>
      <c r="WVU52" s="162"/>
      <c r="WVV52" s="162"/>
      <c r="WVW52" s="162"/>
      <c r="WVX52" s="162"/>
      <c r="WVY52" s="162"/>
      <c r="WVZ52" s="162"/>
      <c r="WWA52" s="162"/>
      <c r="WWB52" s="162"/>
      <c r="WWC52" s="162"/>
      <c r="WWD52" s="162"/>
      <c r="WWE52" s="162"/>
      <c r="WWF52" s="162"/>
      <c r="WWG52" s="162"/>
      <c r="WWH52" s="162"/>
      <c r="WWI52" s="162"/>
      <c r="WWJ52" s="162"/>
      <c r="WWK52" s="162"/>
      <c r="WWL52" s="162"/>
      <c r="WWM52" s="162"/>
      <c r="WWN52" s="162"/>
      <c r="WWO52" s="162"/>
      <c r="WWP52" s="162"/>
      <c r="WWQ52" s="162"/>
      <c r="WWR52" s="162"/>
      <c r="WWS52" s="162"/>
      <c r="WWT52" s="162"/>
      <c r="WWU52" s="162"/>
      <c r="WWV52" s="162"/>
      <c r="WWW52" s="162"/>
      <c r="WWX52" s="162"/>
      <c r="WWY52" s="162"/>
      <c r="WWZ52" s="162"/>
      <c r="WXA52" s="162"/>
      <c r="WXB52" s="162"/>
      <c r="WXC52" s="162"/>
      <c r="WXD52" s="162"/>
      <c r="WXE52" s="162"/>
      <c r="WXF52" s="162"/>
      <c r="WXG52" s="162"/>
      <c r="WXH52" s="162"/>
      <c r="WXI52" s="162"/>
      <c r="WXJ52" s="162"/>
      <c r="WXK52" s="162"/>
      <c r="WXL52" s="162"/>
      <c r="WXM52" s="162"/>
      <c r="WXN52" s="162"/>
      <c r="WXO52" s="162"/>
      <c r="WXP52" s="162"/>
      <c r="WXQ52" s="162"/>
      <c r="WXR52" s="162"/>
      <c r="WXS52" s="162"/>
      <c r="WXT52" s="162"/>
      <c r="WXU52" s="162"/>
      <c r="WXV52" s="162"/>
      <c r="WXW52" s="162"/>
      <c r="WXX52" s="162"/>
      <c r="WXY52" s="162"/>
      <c r="WXZ52" s="162"/>
      <c r="WYA52" s="162"/>
      <c r="WYB52" s="162"/>
      <c r="WYC52" s="162"/>
      <c r="WYD52" s="162"/>
      <c r="WYE52" s="162"/>
      <c r="WYF52" s="162"/>
      <c r="WYG52" s="162"/>
      <c r="WYH52" s="162"/>
      <c r="WYI52" s="162"/>
      <c r="WYJ52" s="162"/>
      <c r="WYK52" s="162"/>
      <c r="WYL52" s="162"/>
      <c r="WYM52" s="162"/>
      <c r="WYN52" s="162"/>
      <c r="WYO52" s="162"/>
      <c r="WYP52" s="162"/>
      <c r="WYQ52" s="162"/>
      <c r="WYR52" s="162"/>
      <c r="WYS52" s="162"/>
      <c r="WYT52" s="162"/>
      <c r="WYU52" s="162"/>
      <c r="WYV52" s="162"/>
      <c r="WYW52" s="162"/>
      <c r="WYX52" s="162"/>
      <c r="WYY52" s="162"/>
      <c r="WYZ52" s="162"/>
      <c r="WZA52" s="162"/>
      <c r="WZB52" s="162"/>
      <c r="WZC52" s="162"/>
      <c r="WZD52" s="162"/>
      <c r="WZE52" s="162"/>
      <c r="WZF52" s="162"/>
      <c r="WZG52" s="162"/>
      <c r="WZH52" s="162"/>
      <c r="WZI52" s="162"/>
      <c r="WZJ52" s="162"/>
      <c r="WZK52" s="162"/>
      <c r="WZL52" s="162"/>
      <c r="WZM52" s="162"/>
      <c r="WZN52" s="162"/>
      <c r="WZO52" s="162"/>
      <c r="WZP52" s="162"/>
      <c r="WZQ52" s="162"/>
      <c r="WZR52" s="162"/>
      <c r="WZS52" s="162"/>
      <c r="WZT52" s="162"/>
      <c r="WZU52" s="162"/>
      <c r="WZV52" s="162"/>
      <c r="WZW52" s="162"/>
      <c r="WZX52" s="162"/>
      <c r="WZY52" s="162"/>
      <c r="WZZ52" s="162"/>
      <c r="XAA52" s="162"/>
      <c r="XAB52" s="162"/>
      <c r="XAC52" s="162"/>
      <c r="XAD52" s="162"/>
      <c r="XAE52" s="162"/>
      <c r="XAF52" s="162"/>
      <c r="XAG52" s="162"/>
      <c r="XAH52" s="162"/>
      <c r="XAI52" s="162"/>
      <c r="XAJ52" s="162"/>
      <c r="XAK52" s="162"/>
      <c r="XAL52" s="162"/>
      <c r="XAM52" s="162"/>
      <c r="XAN52" s="162"/>
      <c r="XAO52" s="162"/>
      <c r="XAP52" s="162"/>
      <c r="XAQ52" s="162"/>
      <c r="XAR52" s="162"/>
      <c r="XAS52" s="162"/>
      <c r="XAT52" s="162"/>
      <c r="XAU52" s="162"/>
      <c r="XAV52" s="162"/>
      <c r="XAW52" s="162"/>
      <c r="XAX52" s="162"/>
      <c r="XAY52" s="162"/>
      <c r="XAZ52" s="162"/>
      <c r="XBA52" s="162"/>
      <c r="XBB52" s="162"/>
      <c r="XBC52" s="162"/>
      <c r="XBD52" s="162"/>
      <c r="XBE52" s="162"/>
      <c r="XBF52" s="162"/>
      <c r="XBG52" s="162"/>
      <c r="XBH52" s="162"/>
      <c r="XBI52" s="162"/>
      <c r="XBJ52" s="162"/>
      <c r="XBK52" s="162"/>
      <c r="XBL52" s="162"/>
      <c r="XBM52" s="162"/>
      <c r="XBN52" s="162"/>
      <c r="XBO52" s="162"/>
      <c r="XBP52" s="162"/>
      <c r="XBQ52" s="162"/>
      <c r="XBR52" s="162"/>
      <c r="XBS52" s="162"/>
      <c r="XBT52" s="162"/>
      <c r="XBU52" s="162"/>
      <c r="XBV52" s="162"/>
      <c r="XBW52" s="162"/>
      <c r="XBX52" s="162"/>
      <c r="XBY52" s="162"/>
      <c r="XBZ52" s="162"/>
      <c r="XCA52" s="162"/>
      <c r="XCB52" s="162"/>
      <c r="XCC52" s="162"/>
      <c r="XCD52" s="162"/>
      <c r="XCE52" s="162"/>
      <c r="XCF52" s="162"/>
      <c r="XCG52" s="162"/>
      <c r="XCH52" s="162"/>
      <c r="XCI52" s="162"/>
      <c r="XCJ52" s="162"/>
      <c r="XCK52" s="162"/>
      <c r="XCL52" s="162"/>
      <c r="XCM52" s="162"/>
      <c r="XCN52" s="162"/>
      <c r="XCO52" s="162"/>
      <c r="XCP52" s="162"/>
      <c r="XCQ52" s="162"/>
      <c r="XCR52" s="162"/>
      <c r="XCS52" s="162"/>
      <c r="XCT52" s="162"/>
      <c r="XCU52" s="162"/>
      <c r="XCV52" s="162"/>
      <c r="XCW52" s="162"/>
      <c r="XCX52" s="162"/>
      <c r="XCY52" s="162"/>
      <c r="XCZ52" s="162"/>
      <c r="XDA52" s="162"/>
      <c r="XDB52" s="162"/>
      <c r="XDC52" s="162"/>
      <c r="XDD52" s="162"/>
      <c r="XDE52" s="162"/>
      <c r="XDF52" s="162"/>
      <c r="XDG52" s="162"/>
      <c r="XDH52" s="162"/>
      <c r="XDI52" s="162"/>
      <c r="XDJ52" s="162"/>
      <c r="XDK52" s="162"/>
      <c r="XDL52" s="162"/>
      <c r="XDM52" s="162"/>
      <c r="XDN52" s="162"/>
      <c r="XDO52" s="162"/>
      <c r="XDP52" s="162"/>
      <c r="XDQ52" s="162"/>
      <c r="XDR52" s="162"/>
      <c r="XDS52" s="162"/>
      <c r="XDT52" s="162"/>
      <c r="XDU52" s="162"/>
      <c r="XDV52" s="162"/>
      <c r="XDW52" s="162"/>
      <c r="XDX52" s="162"/>
      <c r="XDY52" s="162"/>
      <c r="XDZ52" s="162"/>
      <c r="XEA52" s="162"/>
      <c r="XEB52" s="162"/>
      <c r="XEC52" s="162"/>
      <c r="XED52" s="162"/>
      <c r="XEE52" s="162"/>
      <c r="XEF52" s="162"/>
      <c r="XEG52" s="162"/>
      <c r="XEH52" s="162"/>
      <c r="XEI52" s="162"/>
      <c r="XEJ52" s="162"/>
      <c r="XEK52" s="162"/>
      <c r="XEL52" s="162"/>
      <c r="XEM52" s="162"/>
      <c r="XEN52" s="162"/>
      <c r="XEO52" s="162"/>
      <c r="XEP52" s="162"/>
      <c r="XEQ52" s="162"/>
      <c r="XER52" s="162"/>
      <c r="XES52" s="162"/>
      <c r="XET52" s="162"/>
      <c r="XEU52" s="162"/>
      <c r="XEV52" s="162"/>
      <c r="XEW52" s="162"/>
      <c r="XEX52" s="162"/>
      <c r="XEY52" s="162"/>
      <c r="XEZ52" s="162"/>
      <c r="XFA52" s="162"/>
      <c r="XFB52" s="162"/>
      <c r="XFC52" s="162"/>
      <c r="XFD52" s="162"/>
    </row>
    <row r="53" spans="1:16384" ht="15.75" thickTop="1" x14ac:dyDescent="0.25">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62"/>
      <c r="GH53" s="162"/>
      <c r="GI53" s="162"/>
      <c r="GJ53" s="162"/>
      <c r="GK53" s="162"/>
      <c r="GL53" s="162"/>
      <c r="GM53" s="162"/>
      <c r="GN53" s="162"/>
      <c r="GO53" s="162"/>
      <c r="GP53" s="162"/>
      <c r="GQ53" s="162"/>
      <c r="GR53" s="162"/>
      <c r="GS53" s="162"/>
      <c r="GT53" s="162"/>
      <c r="GU53" s="162"/>
      <c r="GV53" s="162"/>
      <c r="GW53" s="162"/>
      <c r="GX53" s="162"/>
      <c r="GY53" s="162"/>
      <c r="GZ53" s="162"/>
      <c r="HA53" s="162"/>
      <c r="HB53" s="162"/>
      <c r="HC53" s="162"/>
      <c r="HD53" s="162"/>
      <c r="HE53" s="162"/>
      <c r="HF53" s="162"/>
      <c r="HG53" s="162"/>
      <c r="HH53" s="162"/>
      <c r="HI53" s="162"/>
      <c r="HJ53" s="162"/>
      <c r="HK53" s="162"/>
      <c r="HL53" s="162"/>
      <c r="HM53" s="162"/>
      <c r="HN53" s="162"/>
      <c r="HO53" s="162"/>
      <c r="HP53" s="162"/>
      <c r="HQ53" s="162"/>
      <c r="HR53" s="162"/>
      <c r="HS53" s="162"/>
      <c r="HT53" s="162"/>
      <c r="HU53" s="162"/>
      <c r="HV53" s="162"/>
      <c r="HW53" s="162"/>
      <c r="HX53" s="162"/>
      <c r="HY53" s="162"/>
      <c r="HZ53" s="162"/>
      <c r="IA53" s="162"/>
      <c r="IB53" s="162"/>
      <c r="IC53" s="162"/>
      <c r="ID53" s="162"/>
      <c r="IE53" s="162"/>
      <c r="IF53" s="162"/>
      <c r="IG53" s="162"/>
      <c r="IH53" s="162"/>
      <c r="II53" s="162"/>
      <c r="IJ53" s="162"/>
      <c r="IK53" s="162"/>
      <c r="IL53" s="162"/>
      <c r="IM53" s="162"/>
      <c r="IN53" s="162"/>
      <c r="IO53" s="162"/>
      <c r="IP53" s="162"/>
      <c r="IQ53" s="162"/>
      <c r="IR53" s="162"/>
      <c r="IS53" s="162"/>
      <c r="IT53" s="162"/>
      <c r="IU53" s="162"/>
      <c r="IV53" s="162"/>
      <c r="IW53" s="162"/>
      <c r="IX53" s="162"/>
      <c r="IY53" s="162"/>
      <c r="IZ53" s="162"/>
      <c r="JA53" s="162"/>
      <c r="JB53" s="162"/>
      <c r="JC53" s="162"/>
      <c r="JD53" s="162"/>
      <c r="JE53" s="162"/>
      <c r="JF53" s="162"/>
      <c r="JG53" s="162"/>
      <c r="JH53" s="162"/>
      <c r="JI53" s="162"/>
      <c r="JJ53" s="162"/>
      <c r="JK53" s="162"/>
      <c r="JL53" s="162"/>
      <c r="JM53" s="162"/>
      <c r="JN53" s="162"/>
      <c r="JO53" s="162"/>
      <c r="JP53" s="162"/>
      <c r="JQ53" s="162"/>
      <c r="JR53" s="162"/>
      <c r="JS53" s="162"/>
      <c r="JT53" s="162"/>
      <c r="JU53" s="162"/>
      <c r="JV53" s="162"/>
      <c r="JW53" s="162"/>
      <c r="JX53" s="162"/>
      <c r="JY53" s="162"/>
      <c r="JZ53" s="162"/>
      <c r="KA53" s="162"/>
      <c r="KB53" s="162"/>
      <c r="KC53" s="162"/>
      <c r="KD53" s="162"/>
      <c r="KE53" s="162"/>
      <c r="KF53" s="162"/>
      <c r="KG53" s="162"/>
      <c r="KH53" s="162"/>
      <c r="KI53" s="162"/>
      <c r="KJ53" s="162"/>
      <c r="KK53" s="162"/>
      <c r="KL53" s="162"/>
      <c r="KM53" s="162"/>
      <c r="KN53" s="162"/>
      <c r="KO53" s="162"/>
      <c r="KP53" s="162"/>
      <c r="KQ53" s="162"/>
      <c r="KR53" s="162"/>
      <c r="KS53" s="162"/>
      <c r="KT53" s="162"/>
      <c r="KU53" s="162"/>
      <c r="KV53" s="162"/>
      <c r="KW53" s="162"/>
      <c r="KX53" s="162"/>
      <c r="KY53" s="162"/>
      <c r="KZ53" s="162"/>
      <c r="LA53" s="162"/>
      <c r="LB53" s="162"/>
      <c r="LC53" s="162"/>
      <c r="LD53" s="162"/>
      <c r="LE53" s="162"/>
      <c r="LF53" s="162"/>
      <c r="LG53" s="162"/>
      <c r="LH53" s="162"/>
      <c r="LI53" s="162"/>
      <c r="LJ53" s="162"/>
      <c r="LK53" s="162"/>
      <c r="LL53" s="162"/>
      <c r="LM53" s="162"/>
      <c r="LN53" s="162"/>
      <c r="LO53" s="162"/>
      <c r="LP53" s="162"/>
      <c r="LQ53" s="162"/>
      <c r="LR53" s="162"/>
      <c r="LS53" s="162"/>
      <c r="LT53" s="162"/>
      <c r="LU53" s="162"/>
      <c r="LV53" s="162"/>
      <c r="LW53" s="162"/>
      <c r="LX53" s="162"/>
      <c r="LY53" s="162"/>
      <c r="LZ53" s="162"/>
      <c r="MA53" s="162"/>
      <c r="MB53" s="162"/>
      <c r="MC53" s="162"/>
      <c r="MD53" s="162"/>
      <c r="ME53" s="162"/>
      <c r="MF53" s="162"/>
      <c r="MG53" s="162"/>
      <c r="MH53" s="162"/>
      <c r="MI53" s="162"/>
      <c r="MJ53" s="162"/>
      <c r="MK53" s="162"/>
      <c r="ML53" s="162"/>
      <c r="MM53" s="162"/>
      <c r="MN53" s="162"/>
      <c r="MO53" s="162"/>
      <c r="MP53" s="162"/>
      <c r="MQ53" s="162"/>
      <c r="MR53" s="162"/>
      <c r="MS53" s="162"/>
      <c r="MT53" s="162"/>
      <c r="MU53" s="162"/>
      <c r="MV53" s="162"/>
      <c r="MW53" s="162"/>
      <c r="MX53" s="162"/>
      <c r="MY53" s="162"/>
      <c r="MZ53" s="162"/>
      <c r="NA53" s="162"/>
      <c r="NB53" s="162"/>
      <c r="NC53" s="162"/>
      <c r="ND53" s="162"/>
      <c r="NE53" s="162"/>
      <c r="NF53" s="162"/>
      <c r="NG53" s="162"/>
      <c r="NH53" s="162"/>
      <c r="NI53" s="162"/>
      <c r="NJ53" s="162"/>
      <c r="NK53" s="162"/>
      <c r="NL53" s="162"/>
      <c r="NM53" s="162"/>
      <c r="NN53" s="162"/>
      <c r="NO53" s="162"/>
      <c r="NP53" s="162"/>
      <c r="NQ53" s="162"/>
      <c r="NR53" s="162"/>
      <c r="NS53" s="162"/>
      <c r="NT53" s="162"/>
      <c r="NU53" s="162"/>
      <c r="NV53" s="162"/>
      <c r="NW53" s="162"/>
      <c r="NX53" s="162"/>
      <c r="NY53" s="162"/>
      <c r="NZ53" s="162"/>
      <c r="OA53" s="162"/>
      <c r="OB53" s="162"/>
      <c r="OC53" s="162"/>
      <c r="OD53" s="162"/>
      <c r="OE53" s="162"/>
      <c r="OF53" s="162"/>
      <c r="OG53" s="162"/>
      <c r="OH53" s="162"/>
      <c r="OI53" s="162"/>
      <c r="OJ53" s="162"/>
      <c r="OK53" s="162"/>
      <c r="OL53" s="162"/>
      <c r="OM53" s="162"/>
      <c r="ON53" s="162"/>
      <c r="OO53" s="162"/>
      <c r="OP53" s="162"/>
      <c r="OQ53" s="162"/>
      <c r="OR53" s="162"/>
      <c r="OS53" s="162"/>
      <c r="OT53" s="162"/>
      <c r="OU53" s="162"/>
      <c r="OV53" s="162"/>
      <c r="OW53" s="162"/>
      <c r="OX53" s="162"/>
      <c r="OY53" s="162"/>
      <c r="OZ53" s="162"/>
      <c r="PA53" s="162"/>
      <c r="PB53" s="162"/>
      <c r="PC53" s="162"/>
      <c r="PD53" s="162"/>
      <c r="PE53" s="162"/>
      <c r="PF53" s="162"/>
      <c r="PG53" s="162"/>
      <c r="PH53" s="162"/>
      <c r="PI53" s="162"/>
      <c r="PJ53" s="162"/>
      <c r="PK53" s="162"/>
      <c r="PL53" s="162"/>
      <c r="PM53" s="162"/>
      <c r="PN53" s="162"/>
      <c r="PO53" s="162"/>
      <c r="PP53" s="162"/>
      <c r="PQ53" s="162"/>
      <c r="PR53" s="162"/>
      <c r="PS53" s="162"/>
      <c r="PT53" s="162"/>
      <c r="PU53" s="162"/>
      <c r="PV53" s="162"/>
      <c r="PW53" s="162"/>
      <c r="PX53" s="162"/>
      <c r="PY53" s="162"/>
      <c r="PZ53" s="162"/>
      <c r="QA53" s="162"/>
      <c r="QB53" s="162"/>
      <c r="QC53" s="162"/>
      <c r="QD53" s="162"/>
      <c r="QE53" s="162"/>
      <c r="QF53" s="162"/>
      <c r="QG53" s="162"/>
      <c r="QH53" s="162"/>
      <c r="QI53" s="162"/>
      <c r="QJ53" s="162"/>
      <c r="QK53" s="162"/>
      <c r="QL53" s="162"/>
      <c r="QM53" s="162"/>
      <c r="QN53" s="162"/>
      <c r="QO53" s="162"/>
      <c r="QP53" s="162"/>
      <c r="QQ53" s="162"/>
      <c r="QR53" s="162"/>
      <c r="QS53" s="162"/>
      <c r="QT53" s="162"/>
      <c r="QU53" s="162"/>
      <c r="QV53" s="162"/>
      <c r="QW53" s="162"/>
      <c r="QX53" s="162"/>
      <c r="QY53" s="162"/>
      <c r="QZ53" s="162"/>
      <c r="RA53" s="162"/>
      <c r="RB53" s="162"/>
      <c r="RC53" s="162"/>
      <c r="RD53" s="162"/>
      <c r="RE53" s="162"/>
      <c r="RF53" s="162"/>
      <c r="RG53" s="162"/>
      <c r="RH53" s="162"/>
      <c r="RI53" s="162"/>
      <c r="RJ53" s="162"/>
      <c r="RK53" s="162"/>
      <c r="RL53" s="162"/>
      <c r="RM53" s="162"/>
      <c r="RN53" s="162"/>
      <c r="RO53" s="162"/>
      <c r="RP53" s="162"/>
      <c r="RQ53" s="162"/>
      <c r="RR53" s="162"/>
      <c r="RS53" s="162"/>
      <c r="RT53" s="162"/>
      <c r="RU53" s="162"/>
      <c r="RV53" s="162"/>
      <c r="RW53" s="162"/>
      <c r="RX53" s="162"/>
      <c r="RY53" s="162"/>
      <c r="RZ53" s="162"/>
      <c r="SA53" s="162"/>
      <c r="SB53" s="162"/>
      <c r="SC53" s="162"/>
      <c r="SD53" s="162"/>
      <c r="SE53" s="162"/>
      <c r="SF53" s="162"/>
      <c r="SG53" s="162"/>
      <c r="SH53" s="162"/>
      <c r="SI53" s="162"/>
      <c r="SJ53" s="162"/>
      <c r="SK53" s="162"/>
      <c r="SL53" s="162"/>
      <c r="SM53" s="162"/>
      <c r="SN53" s="162"/>
      <c r="SO53" s="162"/>
      <c r="SP53" s="162"/>
      <c r="SQ53" s="162"/>
      <c r="SR53" s="162"/>
      <c r="SS53" s="162"/>
      <c r="ST53" s="162"/>
      <c r="SU53" s="162"/>
      <c r="SV53" s="162"/>
      <c r="SW53" s="162"/>
      <c r="SX53" s="162"/>
      <c r="SY53" s="162"/>
      <c r="SZ53" s="162"/>
      <c r="TA53" s="162"/>
      <c r="TB53" s="162"/>
      <c r="TC53" s="162"/>
      <c r="TD53" s="162"/>
      <c r="TE53" s="162"/>
      <c r="TF53" s="162"/>
      <c r="TG53" s="162"/>
      <c r="TH53" s="162"/>
      <c r="TI53" s="162"/>
      <c r="TJ53" s="162"/>
      <c r="TK53" s="162"/>
      <c r="TL53" s="162"/>
      <c r="TM53" s="162"/>
      <c r="TN53" s="162"/>
      <c r="TO53" s="162"/>
      <c r="TP53" s="162"/>
      <c r="TQ53" s="162"/>
      <c r="TR53" s="162"/>
      <c r="TS53" s="162"/>
      <c r="TT53" s="162"/>
      <c r="TU53" s="162"/>
      <c r="TV53" s="162"/>
      <c r="TW53" s="162"/>
      <c r="TX53" s="162"/>
      <c r="TY53" s="162"/>
      <c r="TZ53" s="162"/>
      <c r="UA53" s="162"/>
      <c r="UB53" s="162"/>
      <c r="UC53" s="162"/>
      <c r="UD53" s="162"/>
      <c r="UE53" s="162"/>
      <c r="UF53" s="162"/>
      <c r="UG53" s="162"/>
      <c r="UH53" s="162"/>
      <c r="UI53" s="162"/>
      <c r="UJ53" s="162"/>
      <c r="UK53" s="162"/>
      <c r="UL53" s="162"/>
      <c r="UM53" s="162"/>
      <c r="UN53" s="162"/>
      <c r="UO53" s="162"/>
      <c r="UP53" s="162"/>
      <c r="UQ53" s="162"/>
      <c r="UR53" s="162"/>
      <c r="US53" s="162"/>
      <c r="UT53" s="162"/>
      <c r="UU53" s="162"/>
      <c r="UV53" s="162"/>
      <c r="UW53" s="162"/>
      <c r="UX53" s="162"/>
      <c r="UY53" s="162"/>
      <c r="UZ53" s="162"/>
      <c r="VA53" s="162"/>
      <c r="VB53" s="162"/>
      <c r="VC53" s="162"/>
      <c r="VD53" s="162"/>
      <c r="VE53" s="162"/>
      <c r="VF53" s="162"/>
      <c r="VG53" s="162"/>
      <c r="VH53" s="162"/>
      <c r="VI53" s="162"/>
      <c r="VJ53" s="162"/>
      <c r="VK53" s="162"/>
      <c r="VL53" s="162"/>
      <c r="VM53" s="162"/>
      <c r="VN53" s="162"/>
      <c r="VO53" s="162"/>
      <c r="VP53" s="162"/>
      <c r="VQ53" s="162"/>
      <c r="VR53" s="162"/>
      <c r="VS53" s="162"/>
      <c r="VT53" s="162"/>
      <c r="VU53" s="162"/>
      <c r="VV53" s="162"/>
      <c r="VW53" s="162"/>
      <c r="VX53" s="162"/>
      <c r="VY53" s="162"/>
      <c r="VZ53" s="162"/>
      <c r="WA53" s="162"/>
      <c r="WB53" s="162"/>
      <c r="WC53" s="162"/>
      <c r="WD53" s="162"/>
      <c r="WE53" s="162"/>
      <c r="WF53" s="162"/>
      <c r="WG53" s="162"/>
      <c r="WH53" s="162"/>
      <c r="WI53" s="162"/>
      <c r="WJ53" s="162"/>
      <c r="WK53" s="162"/>
      <c r="WL53" s="162"/>
      <c r="WM53" s="162"/>
      <c r="WN53" s="162"/>
      <c r="WO53" s="162"/>
      <c r="WP53" s="162"/>
      <c r="WQ53" s="162"/>
      <c r="WR53" s="162"/>
      <c r="WS53" s="162"/>
      <c r="WT53" s="162"/>
      <c r="WU53" s="162"/>
      <c r="WV53" s="162"/>
      <c r="WW53" s="162"/>
      <c r="WX53" s="162"/>
      <c r="WY53" s="162"/>
      <c r="WZ53" s="162"/>
      <c r="XA53" s="162"/>
      <c r="XB53" s="162"/>
      <c r="XC53" s="162"/>
      <c r="XD53" s="162"/>
      <c r="XE53" s="162"/>
      <c r="XF53" s="162"/>
      <c r="XG53" s="162"/>
      <c r="XH53" s="162"/>
      <c r="XI53" s="162"/>
      <c r="XJ53" s="162"/>
      <c r="XK53" s="162"/>
      <c r="XL53" s="162"/>
      <c r="XM53" s="162"/>
      <c r="XN53" s="162"/>
      <c r="XO53" s="162"/>
      <c r="XP53" s="162"/>
      <c r="XQ53" s="162"/>
      <c r="XR53" s="162"/>
      <c r="XS53" s="162"/>
      <c r="XT53" s="162"/>
      <c r="XU53" s="162"/>
      <c r="XV53" s="162"/>
      <c r="XW53" s="162"/>
      <c r="XX53" s="162"/>
      <c r="XY53" s="162"/>
      <c r="XZ53" s="162"/>
      <c r="YA53" s="162"/>
      <c r="YB53" s="162"/>
      <c r="YC53" s="162"/>
      <c r="YD53" s="162"/>
      <c r="YE53" s="162"/>
      <c r="YF53" s="162"/>
      <c r="YG53" s="162"/>
      <c r="YH53" s="162"/>
      <c r="YI53" s="162"/>
      <c r="YJ53" s="162"/>
      <c r="YK53" s="162"/>
      <c r="YL53" s="162"/>
      <c r="YM53" s="162"/>
      <c r="YN53" s="162"/>
      <c r="YO53" s="162"/>
      <c r="YP53" s="162"/>
      <c r="YQ53" s="162"/>
      <c r="YR53" s="162"/>
      <c r="YS53" s="162"/>
      <c r="YT53" s="162"/>
      <c r="YU53" s="162"/>
      <c r="YV53" s="162"/>
      <c r="YW53" s="162"/>
      <c r="YX53" s="162"/>
      <c r="YY53" s="162"/>
      <c r="YZ53" s="162"/>
      <c r="ZA53" s="162"/>
      <c r="ZB53" s="162"/>
      <c r="ZC53" s="162"/>
      <c r="ZD53" s="162"/>
      <c r="ZE53" s="162"/>
      <c r="ZF53" s="162"/>
      <c r="ZG53" s="162"/>
      <c r="ZH53" s="162"/>
      <c r="ZI53" s="162"/>
      <c r="ZJ53" s="162"/>
      <c r="ZK53" s="162"/>
      <c r="ZL53" s="162"/>
      <c r="ZM53" s="162"/>
      <c r="ZN53" s="162"/>
      <c r="ZO53" s="162"/>
      <c r="ZP53" s="162"/>
      <c r="ZQ53" s="162"/>
      <c r="ZR53" s="162"/>
      <c r="ZS53" s="162"/>
      <c r="ZT53" s="162"/>
      <c r="ZU53" s="162"/>
      <c r="ZV53" s="162"/>
      <c r="ZW53" s="162"/>
      <c r="ZX53" s="162"/>
      <c r="ZY53" s="162"/>
      <c r="ZZ53" s="162"/>
      <c r="AAA53" s="162"/>
      <c r="AAB53" s="162"/>
      <c r="AAC53" s="162"/>
      <c r="AAD53" s="162"/>
      <c r="AAE53" s="162"/>
      <c r="AAF53" s="162"/>
      <c r="AAG53" s="162"/>
      <c r="AAH53" s="162"/>
      <c r="AAI53" s="162"/>
      <c r="AAJ53" s="162"/>
      <c r="AAK53" s="162"/>
      <c r="AAL53" s="162"/>
      <c r="AAM53" s="162"/>
      <c r="AAN53" s="162"/>
      <c r="AAO53" s="162"/>
      <c r="AAP53" s="162"/>
      <c r="AAQ53" s="162"/>
      <c r="AAR53" s="162"/>
      <c r="AAS53" s="162"/>
      <c r="AAT53" s="162"/>
      <c r="AAU53" s="162"/>
      <c r="AAV53" s="162"/>
      <c r="AAW53" s="162"/>
      <c r="AAX53" s="162"/>
      <c r="AAY53" s="162"/>
      <c r="AAZ53" s="162"/>
      <c r="ABA53" s="162"/>
      <c r="ABB53" s="162"/>
      <c r="ABC53" s="162"/>
      <c r="ABD53" s="162"/>
      <c r="ABE53" s="162"/>
      <c r="ABF53" s="162"/>
      <c r="ABG53" s="162"/>
      <c r="ABH53" s="162"/>
      <c r="ABI53" s="162"/>
      <c r="ABJ53" s="162"/>
      <c r="ABK53" s="162"/>
      <c r="ABL53" s="162"/>
      <c r="ABM53" s="162"/>
      <c r="ABN53" s="162"/>
      <c r="ABO53" s="162"/>
      <c r="ABP53" s="162"/>
      <c r="ABQ53" s="162"/>
      <c r="ABR53" s="162"/>
      <c r="ABS53" s="162"/>
      <c r="ABT53" s="162"/>
      <c r="ABU53" s="162"/>
      <c r="ABV53" s="162"/>
      <c r="ABW53" s="162"/>
      <c r="ABX53" s="162"/>
      <c r="ABY53" s="162"/>
      <c r="ABZ53" s="162"/>
      <c r="ACA53" s="162"/>
      <c r="ACB53" s="162"/>
      <c r="ACC53" s="162"/>
      <c r="ACD53" s="162"/>
      <c r="ACE53" s="162"/>
      <c r="ACF53" s="162"/>
      <c r="ACG53" s="162"/>
      <c r="ACH53" s="162"/>
      <c r="ACI53" s="162"/>
      <c r="ACJ53" s="162"/>
      <c r="ACK53" s="162"/>
      <c r="ACL53" s="162"/>
      <c r="ACM53" s="162"/>
      <c r="ACN53" s="162"/>
      <c r="ACO53" s="162"/>
      <c r="ACP53" s="162"/>
      <c r="ACQ53" s="162"/>
      <c r="ACR53" s="162"/>
      <c r="ACS53" s="162"/>
      <c r="ACT53" s="162"/>
      <c r="ACU53" s="162"/>
      <c r="ACV53" s="162"/>
      <c r="ACW53" s="162"/>
      <c r="ACX53" s="162"/>
      <c r="ACY53" s="162"/>
      <c r="ACZ53" s="162"/>
      <c r="ADA53" s="162"/>
      <c r="ADB53" s="162"/>
      <c r="ADC53" s="162"/>
      <c r="ADD53" s="162"/>
      <c r="ADE53" s="162"/>
      <c r="ADF53" s="162"/>
      <c r="ADG53" s="162"/>
      <c r="ADH53" s="162"/>
      <c r="ADI53" s="162"/>
      <c r="ADJ53" s="162"/>
      <c r="ADK53" s="162"/>
      <c r="ADL53" s="162"/>
      <c r="ADM53" s="162"/>
      <c r="ADN53" s="162"/>
      <c r="ADO53" s="162"/>
      <c r="ADP53" s="162"/>
      <c r="ADQ53" s="162"/>
      <c r="ADR53" s="162"/>
      <c r="ADS53" s="162"/>
      <c r="ADT53" s="162"/>
      <c r="ADU53" s="162"/>
      <c r="ADV53" s="162"/>
      <c r="ADW53" s="162"/>
      <c r="ADX53" s="162"/>
      <c r="ADY53" s="162"/>
      <c r="ADZ53" s="162"/>
      <c r="AEA53" s="162"/>
      <c r="AEB53" s="162"/>
      <c r="AEC53" s="162"/>
      <c r="AED53" s="162"/>
      <c r="AEE53" s="162"/>
      <c r="AEF53" s="162"/>
      <c r="AEG53" s="162"/>
      <c r="AEH53" s="162"/>
      <c r="AEI53" s="162"/>
      <c r="AEJ53" s="162"/>
      <c r="AEK53" s="162"/>
      <c r="AEL53" s="162"/>
      <c r="AEM53" s="162"/>
      <c r="AEN53" s="162"/>
      <c r="AEO53" s="162"/>
      <c r="AEP53" s="162"/>
      <c r="AEQ53" s="162"/>
      <c r="AER53" s="162"/>
      <c r="AES53" s="162"/>
      <c r="AET53" s="162"/>
      <c r="AEU53" s="162"/>
      <c r="AEV53" s="162"/>
      <c r="AEW53" s="162"/>
      <c r="AEX53" s="162"/>
      <c r="AEY53" s="162"/>
      <c r="AEZ53" s="162"/>
      <c r="AFA53" s="162"/>
      <c r="AFB53" s="162"/>
      <c r="AFC53" s="162"/>
      <c r="AFD53" s="162"/>
      <c r="AFE53" s="162"/>
      <c r="AFF53" s="162"/>
      <c r="AFG53" s="162"/>
      <c r="AFH53" s="162"/>
      <c r="AFI53" s="162"/>
      <c r="AFJ53" s="162"/>
      <c r="AFK53" s="162"/>
      <c r="AFL53" s="162"/>
      <c r="AFM53" s="162"/>
      <c r="AFN53" s="162"/>
      <c r="AFO53" s="162"/>
      <c r="AFP53" s="162"/>
      <c r="AFQ53" s="162"/>
      <c r="AFR53" s="162"/>
      <c r="AFS53" s="162"/>
      <c r="AFT53" s="162"/>
      <c r="AFU53" s="162"/>
      <c r="AFV53" s="162"/>
      <c r="AFW53" s="162"/>
      <c r="AFX53" s="162"/>
      <c r="AFY53" s="162"/>
      <c r="AFZ53" s="162"/>
      <c r="AGA53" s="162"/>
      <c r="AGB53" s="162"/>
      <c r="AGC53" s="162"/>
      <c r="AGD53" s="162"/>
      <c r="AGE53" s="162"/>
      <c r="AGF53" s="162"/>
      <c r="AGG53" s="162"/>
      <c r="AGH53" s="162"/>
      <c r="AGI53" s="162"/>
      <c r="AGJ53" s="162"/>
      <c r="AGK53" s="162"/>
      <c r="AGL53" s="162"/>
      <c r="AGM53" s="162"/>
      <c r="AGN53" s="162"/>
      <c r="AGO53" s="162"/>
      <c r="AGP53" s="162"/>
      <c r="AGQ53" s="162"/>
      <c r="AGR53" s="162"/>
      <c r="AGS53" s="162"/>
      <c r="AGT53" s="162"/>
      <c r="AGU53" s="162"/>
      <c r="AGV53" s="162"/>
      <c r="AGW53" s="162"/>
      <c r="AGX53" s="162"/>
      <c r="AGY53" s="162"/>
      <c r="AGZ53" s="162"/>
      <c r="AHA53" s="162"/>
      <c r="AHB53" s="162"/>
      <c r="AHC53" s="162"/>
      <c r="AHD53" s="162"/>
      <c r="AHE53" s="162"/>
      <c r="AHF53" s="162"/>
      <c r="AHG53" s="162"/>
      <c r="AHH53" s="162"/>
      <c r="AHI53" s="162"/>
      <c r="AHJ53" s="162"/>
      <c r="AHK53" s="162"/>
      <c r="AHL53" s="162"/>
      <c r="AHM53" s="162"/>
      <c r="AHN53" s="162"/>
      <c r="AHO53" s="162"/>
      <c r="AHP53" s="162"/>
      <c r="AHQ53" s="162"/>
      <c r="AHR53" s="162"/>
      <c r="AHS53" s="162"/>
      <c r="AHT53" s="162"/>
      <c r="AHU53" s="162"/>
      <c r="AHV53" s="162"/>
      <c r="AHW53" s="162"/>
      <c r="AHX53" s="162"/>
      <c r="AHY53" s="162"/>
      <c r="AHZ53" s="162"/>
      <c r="AIA53" s="162"/>
      <c r="AIB53" s="162"/>
      <c r="AIC53" s="162"/>
      <c r="AID53" s="162"/>
      <c r="AIE53" s="162"/>
      <c r="AIF53" s="162"/>
      <c r="AIG53" s="162"/>
      <c r="AIH53" s="162"/>
      <c r="AII53" s="162"/>
      <c r="AIJ53" s="162"/>
      <c r="AIK53" s="162"/>
      <c r="AIL53" s="162"/>
      <c r="AIM53" s="162"/>
      <c r="AIN53" s="162"/>
      <c r="AIO53" s="162"/>
      <c r="AIP53" s="162"/>
      <c r="AIQ53" s="162"/>
      <c r="AIR53" s="162"/>
      <c r="AIS53" s="162"/>
      <c r="AIT53" s="162"/>
      <c r="AIU53" s="162"/>
      <c r="AIV53" s="162"/>
      <c r="AIW53" s="162"/>
      <c r="AIX53" s="162"/>
      <c r="AIY53" s="162"/>
      <c r="AIZ53" s="162"/>
      <c r="AJA53" s="162"/>
      <c r="AJB53" s="162"/>
      <c r="AJC53" s="162"/>
      <c r="AJD53" s="162"/>
      <c r="AJE53" s="162"/>
      <c r="AJF53" s="162"/>
      <c r="AJG53" s="162"/>
      <c r="AJH53" s="162"/>
      <c r="AJI53" s="162"/>
      <c r="AJJ53" s="162"/>
      <c r="AJK53" s="162"/>
      <c r="AJL53" s="162"/>
      <c r="AJM53" s="162"/>
      <c r="AJN53" s="162"/>
      <c r="AJO53" s="162"/>
      <c r="AJP53" s="162"/>
      <c r="AJQ53" s="162"/>
      <c r="AJR53" s="162"/>
      <c r="AJS53" s="162"/>
      <c r="AJT53" s="162"/>
      <c r="AJU53" s="162"/>
      <c r="AJV53" s="162"/>
      <c r="AJW53" s="162"/>
      <c r="AJX53" s="162"/>
      <c r="AJY53" s="162"/>
      <c r="AJZ53" s="162"/>
      <c r="AKA53" s="162"/>
      <c r="AKB53" s="162"/>
      <c r="AKC53" s="162"/>
      <c r="AKD53" s="162"/>
      <c r="AKE53" s="162"/>
      <c r="AKF53" s="162"/>
      <c r="AKG53" s="162"/>
      <c r="AKH53" s="162"/>
      <c r="AKI53" s="162"/>
      <c r="AKJ53" s="162"/>
      <c r="AKK53" s="162"/>
      <c r="AKL53" s="162"/>
      <c r="AKM53" s="162"/>
      <c r="AKN53" s="162"/>
      <c r="AKO53" s="162"/>
      <c r="AKP53" s="162"/>
      <c r="AKQ53" s="162"/>
      <c r="AKR53" s="162"/>
      <c r="AKS53" s="162"/>
      <c r="AKT53" s="162"/>
      <c r="AKU53" s="162"/>
      <c r="AKV53" s="162"/>
      <c r="AKW53" s="162"/>
      <c r="AKX53" s="162"/>
      <c r="AKY53" s="162"/>
      <c r="AKZ53" s="162"/>
      <c r="ALA53" s="162"/>
      <c r="ALB53" s="162"/>
      <c r="ALC53" s="162"/>
      <c r="ALD53" s="162"/>
      <c r="ALE53" s="162"/>
      <c r="ALF53" s="162"/>
      <c r="ALG53" s="162"/>
      <c r="ALH53" s="162"/>
      <c r="ALI53" s="162"/>
      <c r="ALJ53" s="162"/>
      <c r="ALK53" s="162"/>
      <c r="ALL53" s="162"/>
      <c r="ALM53" s="162"/>
      <c r="ALN53" s="162"/>
      <c r="ALO53" s="162"/>
      <c r="ALP53" s="162"/>
      <c r="ALQ53" s="162"/>
      <c r="ALR53" s="162"/>
      <c r="ALS53" s="162"/>
      <c r="ALT53" s="162"/>
      <c r="ALU53" s="162"/>
      <c r="ALV53" s="162"/>
      <c r="ALW53" s="162"/>
      <c r="ALX53" s="162"/>
      <c r="ALY53" s="162"/>
      <c r="ALZ53" s="162"/>
      <c r="AMA53" s="162"/>
      <c r="AMB53" s="162"/>
      <c r="AMC53" s="162"/>
      <c r="AMD53" s="162"/>
      <c r="AME53" s="162"/>
      <c r="AMF53" s="162"/>
      <c r="AMG53" s="162"/>
      <c r="AMH53" s="162"/>
      <c r="AMI53" s="162"/>
      <c r="AMJ53" s="162"/>
      <c r="AMK53" s="162"/>
      <c r="AML53" s="162"/>
      <c r="AMM53" s="162"/>
      <c r="AMN53" s="162"/>
      <c r="AMO53" s="162"/>
      <c r="AMP53" s="162"/>
      <c r="AMQ53" s="162"/>
      <c r="AMR53" s="162"/>
      <c r="AMS53" s="162"/>
      <c r="AMT53" s="162"/>
      <c r="AMU53" s="162"/>
      <c r="AMV53" s="162"/>
      <c r="AMW53" s="162"/>
      <c r="AMX53" s="162"/>
      <c r="AMY53" s="162"/>
      <c r="AMZ53" s="162"/>
      <c r="ANA53" s="162"/>
      <c r="ANB53" s="162"/>
      <c r="ANC53" s="162"/>
      <c r="AND53" s="162"/>
      <c r="ANE53" s="162"/>
      <c r="ANF53" s="162"/>
      <c r="ANG53" s="162"/>
      <c r="ANH53" s="162"/>
      <c r="ANI53" s="162"/>
      <c r="ANJ53" s="162"/>
      <c r="ANK53" s="162"/>
      <c r="ANL53" s="162"/>
      <c r="ANM53" s="162"/>
      <c r="ANN53" s="162"/>
      <c r="ANO53" s="162"/>
      <c r="ANP53" s="162"/>
      <c r="ANQ53" s="162"/>
      <c r="ANR53" s="162"/>
      <c r="ANS53" s="162"/>
      <c r="ANT53" s="162"/>
      <c r="ANU53" s="162"/>
      <c r="ANV53" s="162"/>
      <c r="ANW53" s="162"/>
      <c r="ANX53" s="162"/>
      <c r="ANY53" s="162"/>
      <c r="ANZ53" s="162"/>
      <c r="AOA53" s="162"/>
      <c r="AOB53" s="162"/>
      <c r="AOC53" s="162"/>
      <c r="AOD53" s="162"/>
      <c r="AOE53" s="162"/>
      <c r="AOF53" s="162"/>
      <c r="AOG53" s="162"/>
      <c r="AOH53" s="162"/>
      <c r="AOI53" s="162"/>
      <c r="AOJ53" s="162"/>
      <c r="AOK53" s="162"/>
      <c r="AOL53" s="162"/>
      <c r="AOM53" s="162"/>
      <c r="AON53" s="162"/>
      <c r="AOO53" s="162"/>
      <c r="AOP53" s="162"/>
      <c r="AOQ53" s="162"/>
      <c r="AOR53" s="162"/>
      <c r="AOS53" s="162"/>
      <c r="AOT53" s="162"/>
      <c r="AOU53" s="162"/>
      <c r="AOV53" s="162"/>
      <c r="AOW53" s="162"/>
      <c r="AOX53" s="162"/>
      <c r="AOY53" s="162"/>
      <c r="AOZ53" s="162"/>
      <c r="APA53" s="162"/>
      <c r="APB53" s="162"/>
      <c r="APC53" s="162"/>
      <c r="APD53" s="162"/>
      <c r="APE53" s="162"/>
      <c r="APF53" s="162"/>
      <c r="APG53" s="162"/>
      <c r="APH53" s="162"/>
      <c r="API53" s="162"/>
      <c r="APJ53" s="162"/>
      <c r="APK53" s="162"/>
      <c r="APL53" s="162"/>
      <c r="APM53" s="162"/>
      <c r="APN53" s="162"/>
      <c r="APO53" s="162"/>
      <c r="APP53" s="162"/>
      <c r="APQ53" s="162"/>
      <c r="APR53" s="162"/>
      <c r="APS53" s="162"/>
      <c r="APT53" s="162"/>
      <c r="APU53" s="162"/>
      <c r="APV53" s="162"/>
      <c r="APW53" s="162"/>
      <c r="APX53" s="162"/>
      <c r="APY53" s="162"/>
      <c r="APZ53" s="162"/>
      <c r="AQA53" s="162"/>
      <c r="AQB53" s="162"/>
      <c r="AQC53" s="162"/>
      <c r="AQD53" s="162"/>
      <c r="AQE53" s="162"/>
      <c r="AQF53" s="162"/>
      <c r="AQG53" s="162"/>
      <c r="AQH53" s="162"/>
      <c r="AQI53" s="162"/>
      <c r="AQJ53" s="162"/>
      <c r="AQK53" s="162"/>
      <c r="AQL53" s="162"/>
      <c r="AQM53" s="162"/>
      <c r="AQN53" s="162"/>
      <c r="AQO53" s="162"/>
      <c r="AQP53" s="162"/>
      <c r="AQQ53" s="162"/>
      <c r="AQR53" s="162"/>
      <c r="AQS53" s="162"/>
      <c r="AQT53" s="162"/>
      <c r="AQU53" s="162"/>
      <c r="AQV53" s="162"/>
      <c r="AQW53" s="162"/>
      <c r="AQX53" s="162"/>
      <c r="AQY53" s="162"/>
      <c r="AQZ53" s="162"/>
      <c r="ARA53" s="162"/>
      <c r="ARB53" s="162"/>
      <c r="ARC53" s="162"/>
      <c r="ARD53" s="162"/>
      <c r="ARE53" s="162"/>
      <c r="ARF53" s="162"/>
      <c r="ARG53" s="162"/>
      <c r="ARH53" s="162"/>
      <c r="ARI53" s="162"/>
      <c r="ARJ53" s="162"/>
      <c r="ARK53" s="162"/>
      <c r="ARL53" s="162"/>
      <c r="ARM53" s="162"/>
      <c r="ARN53" s="162"/>
      <c r="ARO53" s="162"/>
      <c r="ARP53" s="162"/>
      <c r="ARQ53" s="162"/>
      <c r="ARR53" s="162"/>
      <c r="ARS53" s="162"/>
      <c r="ART53" s="162"/>
      <c r="ARU53" s="162"/>
      <c r="ARV53" s="162"/>
      <c r="ARW53" s="162"/>
      <c r="ARX53" s="162"/>
      <c r="ARY53" s="162"/>
      <c r="ARZ53" s="162"/>
      <c r="ASA53" s="162"/>
      <c r="ASB53" s="162"/>
      <c r="ASC53" s="162"/>
      <c r="ASD53" s="162"/>
      <c r="ASE53" s="162"/>
      <c r="ASF53" s="162"/>
      <c r="ASG53" s="162"/>
      <c r="ASH53" s="162"/>
      <c r="ASI53" s="162"/>
      <c r="ASJ53" s="162"/>
      <c r="ASK53" s="162"/>
      <c r="ASL53" s="162"/>
      <c r="ASM53" s="162"/>
      <c r="ASN53" s="162"/>
      <c r="ASO53" s="162"/>
      <c r="ASP53" s="162"/>
      <c r="ASQ53" s="162"/>
      <c r="ASR53" s="162"/>
      <c r="ASS53" s="162"/>
      <c r="AST53" s="162"/>
      <c r="ASU53" s="162"/>
      <c r="ASV53" s="162"/>
      <c r="ASW53" s="162"/>
      <c r="ASX53" s="162"/>
      <c r="ASY53" s="162"/>
      <c r="ASZ53" s="162"/>
      <c r="ATA53" s="162"/>
      <c r="ATB53" s="162"/>
      <c r="ATC53" s="162"/>
      <c r="ATD53" s="162"/>
      <c r="ATE53" s="162"/>
      <c r="ATF53" s="162"/>
      <c r="ATG53" s="162"/>
      <c r="ATH53" s="162"/>
      <c r="ATI53" s="162"/>
      <c r="ATJ53" s="162"/>
      <c r="ATK53" s="162"/>
      <c r="ATL53" s="162"/>
      <c r="ATM53" s="162"/>
      <c r="ATN53" s="162"/>
      <c r="ATO53" s="162"/>
      <c r="ATP53" s="162"/>
      <c r="ATQ53" s="162"/>
      <c r="ATR53" s="162"/>
      <c r="ATS53" s="162"/>
      <c r="ATT53" s="162"/>
      <c r="ATU53" s="162"/>
      <c r="ATV53" s="162"/>
      <c r="ATW53" s="162"/>
      <c r="ATX53" s="162"/>
      <c r="ATY53" s="162"/>
      <c r="ATZ53" s="162"/>
      <c r="AUA53" s="162"/>
      <c r="AUB53" s="162"/>
      <c r="AUC53" s="162"/>
      <c r="AUD53" s="162"/>
      <c r="AUE53" s="162"/>
      <c r="AUF53" s="162"/>
      <c r="AUG53" s="162"/>
      <c r="AUH53" s="162"/>
      <c r="AUI53" s="162"/>
      <c r="AUJ53" s="162"/>
      <c r="AUK53" s="162"/>
      <c r="AUL53" s="162"/>
      <c r="AUM53" s="162"/>
      <c r="AUN53" s="162"/>
      <c r="AUO53" s="162"/>
      <c r="AUP53" s="162"/>
      <c r="AUQ53" s="162"/>
      <c r="AUR53" s="162"/>
      <c r="AUS53" s="162"/>
      <c r="AUT53" s="162"/>
      <c r="AUU53" s="162"/>
      <c r="AUV53" s="162"/>
      <c r="AUW53" s="162"/>
      <c r="AUX53" s="162"/>
      <c r="AUY53" s="162"/>
      <c r="AUZ53" s="162"/>
      <c r="AVA53" s="162"/>
      <c r="AVB53" s="162"/>
      <c r="AVC53" s="162"/>
      <c r="AVD53" s="162"/>
      <c r="AVE53" s="162"/>
      <c r="AVF53" s="162"/>
      <c r="AVG53" s="162"/>
      <c r="AVH53" s="162"/>
      <c r="AVI53" s="162"/>
      <c r="AVJ53" s="162"/>
      <c r="AVK53" s="162"/>
      <c r="AVL53" s="162"/>
      <c r="AVM53" s="162"/>
      <c r="AVN53" s="162"/>
      <c r="AVO53" s="162"/>
      <c r="AVP53" s="162"/>
      <c r="AVQ53" s="162"/>
      <c r="AVR53" s="162"/>
      <c r="AVS53" s="162"/>
      <c r="AVT53" s="162"/>
      <c r="AVU53" s="162"/>
      <c r="AVV53" s="162"/>
      <c r="AVW53" s="162"/>
      <c r="AVX53" s="162"/>
      <c r="AVY53" s="162"/>
      <c r="AVZ53" s="162"/>
      <c r="AWA53" s="162"/>
      <c r="AWB53" s="162"/>
      <c r="AWC53" s="162"/>
      <c r="AWD53" s="162"/>
      <c r="AWE53" s="162"/>
      <c r="AWF53" s="162"/>
      <c r="AWG53" s="162"/>
      <c r="AWH53" s="162"/>
      <c r="AWI53" s="162"/>
      <c r="AWJ53" s="162"/>
      <c r="AWK53" s="162"/>
      <c r="AWL53" s="162"/>
      <c r="AWM53" s="162"/>
      <c r="AWN53" s="162"/>
      <c r="AWO53" s="162"/>
      <c r="AWP53" s="162"/>
      <c r="AWQ53" s="162"/>
      <c r="AWR53" s="162"/>
      <c r="AWS53" s="162"/>
      <c r="AWT53" s="162"/>
      <c r="AWU53" s="162"/>
      <c r="AWV53" s="162"/>
      <c r="AWW53" s="162"/>
      <c r="AWX53" s="162"/>
      <c r="AWY53" s="162"/>
      <c r="AWZ53" s="162"/>
      <c r="AXA53" s="162"/>
      <c r="AXB53" s="162"/>
      <c r="AXC53" s="162"/>
      <c r="AXD53" s="162"/>
      <c r="AXE53" s="162"/>
      <c r="AXF53" s="162"/>
      <c r="AXG53" s="162"/>
      <c r="AXH53" s="162"/>
      <c r="AXI53" s="162"/>
      <c r="AXJ53" s="162"/>
      <c r="AXK53" s="162"/>
      <c r="AXL53" s="162"/>
      <c r="AXM53" s="162"/>
      <c r="AXN53" s="162"/>
      <c r="AXO53" s="162"/>
      <c r="AXP53" s="162"/>
      <c r="AXQ53" s="162"/>
      <c r="AXR53" s="162"/>
      <c r="AXS53" s="162"/>
      <c r="AXT53" s="162"/>
      <c r="AXU53" s="162"/>
      <c r="AXV53" s="162"/>
      <c r="AXW53" s="162"/>
      <c r="AXX53" s="162"/>
      <c r="AXY53" s="162"/>
      <c r="AXZ53" s="162"/>
      <c r="AYA53" s="162"/>
      <c r="AYB53" s="162"/>
      <c r="AYC53" s="162"/>
      <c r="AYD53" s="162"/>
      <c r="AYE53" s="162"/>
      <c r="AYF53" s="162"/>
      <c r="AYG53" s="162"/>
      <c r="AYH53" s="162"/>
      <c r="AYI53" s="162"/>
      <c r="AYJ53" s="162"/>
      <c r="AYK53" s="162"/>
      <c r="AYL53" s="162"/>
      <c r="AYM53" s="162"/>
      <c r="AYN53" s="162"/>
      <c r="AYO53" s="162"/>
      <c r="AYP53" s="162"/>
      <c r="AYQ53" s="162"/>
      <c r="AYR53" s="162"/>
      <c r="AYS53" s="162"/>
      <c r="AYT53" s="162"/>
      <c r="AYU53" s="162"/>
      <c r="AYV53" s="162"/>
      <c r="AYW53" s="162"/>
      <c r="AYX53" s="162"/>
      <c r="AYY53" s="162"/>
      <c r="AYZ53" s="162"/>
      <c r="AZA53" s="162"/>
      <c r="AZB53" s="162"/>
      <c r="AZC53" s="162"/>
      <c r="AZD53" s="162"/>
      <c r="AZE53" s="162"/>
      <c r="AZF53" s="162"/>
      <c r="AZG53" s="162"/>
      <c r="AZH53" s="162"/>
      <c r="AZI53" s="162"/>
      <c r="AZJ53" s="162"/>
      <c r="AZK53" s="162"/>
      <c r="AZL53" s="162"/>
      <c r="AZM53" s="162"/>
      <c r="AZN53" s="162"/>
      <c r="AZO53" s="162"/>
      <c r="AZP53" s="162"/>
      <c r="AZQ53" s="162"/>
      <c r="AZR53" s="162"/>
      <c r="AZS53" s="162"/>
      <c r="AZT53" s="162"/>
      <c r="AZU53" s="162"/>
      <c r="AZV53" s="162"/>
      <c r="AZW53" s="162"/>
      <c r="AZX53" s="162"/>
      <c r="AZY53" s="162"/>
      <c r="AZZ53" s="162"/>
      <c r="BAA53" s="162"/>
      <c r="BAB53" s="162"/>
      <c r="BAC53" s="162"/>
      <c r="BAD53" s="162"/>
      <c r="BAE53" s="162"/>
      <c r="BAF53" s="162"/>
      <c r="BAG53" s="162"/>
      <c r="BAH53" s="162"/>
      <c r="BAI53" s="162"/>
      <c r="BAJ53" s="162"/>
      <c r="BAK53" s="162"/>
      <c r="BAL53" s="162"/>
      <c r="BAM53" s="162"/>
      <c r="BAN53" s="162"/>
      <c r="BAO53" s="162"/>
      <c r="BAP53" s="162"/>
      <c r="BAQ53" s="162"/>
      <c r="BAR53" s="162"/>
      <c r="BAS53" s="162"/>
      <c r="BAT53" s="162"/>
      <c r="BAU53" s="162"/>
      <c r="BAV53" s="162"/>
      <c r="BAW53" s="162"/>
      <c r="BAX53" s="162"/>
      <c r="BAY53" s="162"/>
      <c r="BAZ53" s="162"/>
      <c r="BBA53" s="162"/>
      <c r="BBB53" s="162"/>
      <c r="BBC53" s="162"/>
      <c r="BBD53" s="162"/>
      <c r="BBE53" s="162"/>
      <c r="BBF53" s="162"/>
      <c r="BBG53" s="162"/>
      <c r="BBH53" s="162"/>
      <c r="BBI53" s="162"/>
      <c r="BBJ53" s="162"/>
      <c r="BBK53" s="162"/>
      <c r="BBL53" s="162"/>
      <c r="BBM53" s="162"/>
      <c r="BBN53" s="162"/>
      <c r="BBO53" s="162"/>
      <c r="BBP53" s="162"/>
      <c r="BBQ53" s="162"/>
      <c r="BBR53" s="162"/>
      <c r="BBS53" s="162"/>
      <c r="BBT53" s="162"/>
      <c r="BBU53" s="162"/>
      <c r="BBV53" s="162"/>
      <c r="BBW53" s="162"/>
      <c r="BBX53" s="162"/>
      <c r="BBY53" s="162"/>
      <c r="BBZ53" s="162"/>
      <c r="BCA53" s="162"/>
      <c r="BCB53" s="162"/>
      <c r="BCC53" s="162"/>
      <c r="BCD53" s="162"/>
      <c r="BCE53" s="162"/>
      <c r="BCF53" s="162"/>
      <c r="BCG53" s="162"/>
      <c r="BCH53" s="162"/>
      <c r="BCI53" s="162"/>
      <c r="BCJ53" s="162"/>
      <c r="BCK53" s="162"/>
      <c r="BCL53" s="162"/>
      <c r="BCM53" s="162"/>
      <c r="BCN53" s="162"/>
      <c r="BCO53" s="162"/>
      <c r="BCP53" s="162"/>
      <c r="BCQ53" s="162"/>
      <c r="BCR53" s="162"/>
      <c r="BCS53" s="162"/>
      <c r="BCT53" s="162"/>
      <c r="BCU53" s="162"/>
      <c r="BCV53" s="162"/>
      <c r="BCW53" s="162"/>
      <c r="BCX53" s="162"/>
      <c r="BCY53" s="162"/>
      <c r="BCZ53" s="162"/>
      <c r="BDA53" s="162"/>
      <c r="BDB53" s="162"/>
      <c r="BDC53" s="162"/>
      <c r="BDD53" s="162"/>
      <c r="BDE53" s="162"/>
      <c r="BDF53" s="162"/>
      <c r="BDG53" s="162"/>
      <c r="BDH53" s="162"/>
      <c r="BDI53" s="162"/>
      <c r="BDJ53" s="162"/>
      <c r="BDK53" s="162"/>
      <c r="BDL53" s="162"/>
      <c r="BDM53" s="162"/>
      <c r="BDN53" s="162"/>
      <c r="BDO53" s="162"/>
      <c r="BDP53" s="162"/>
      <c r="BDQ53" s="162"/>
      <c r="BDR53" s="162"/>
      <c r="BDS53" s="162"/>
      <c r="BDT53" s="162"/>
      <c r="BDU53" s="162"/>
      <c r="BDV53" s="162"/>
      <c r="BDW53" s="162"/>
      <c r="BDX53" s="162"/>
      <c r="BDY53" s="162"/>
      <c r="BDZ53" s="162"/>
      <c r="BEA53" s="162"/>
      <c r="BEB53" s="162"/>
      <c r="BEC53" s="162"/>
      <c r="BED53" s="162"/>
      <c r="BEE53" s="162"/>
      <c r="BEF53" s="162"/>
      <c r="BEG53" s="162"/>
      <c r="BEH53" s="162"/>
      <c r="BEI53" s="162"/>
      <c r="BEJ53" s="162"/>
      <c r="BEK53" s="162"/>
      <c r="BEL53" s="162"/>
      <c r="BEM53" s="162"/>
      <c r="BEN53" s="162"/>
      <c r="BEO53" s="162"/>
      <c r="BEP53" s="162"/>
      <c r="BEQ53" s="162"/>
      <c r="BER53" s="162"/>
      <c r="BES53" s="162"/>
      <c r="BET53" s="162"/>
      <c r="BEU53" s="162"/>
      <c r="BEV53" s="162"/>
      <c r="BEW53" s="162"/>
      <c r="BEX53" s="162"/>
      <c r="BEY53" s="162"/>
      <c r="BEZ53" s="162"/>
      <c r="BFA53" s="162"/>
      <c r="BFB53" s="162"/>
      <c r="BFC53" s="162"/>
      <c r="BFD53" s="162"/>
      <c r="BFE53" s="162"/>
      <c r="BFF53" s="162"/>
      <c r="BFG53" s="162"/>
      <c r="BFH53" s="162"/>
      <c r="BFI53" s="162"/>
      <c r="BFJ53" s="162"/>
      <c r="BFK53" s="162"/>
      <c r="BFL53" s="162"/>
      <c r="BFM53" s="162"/>
      <c r="BFN53" s="162"/>
      <c r="BFO53" s="162"/>
      <c r="BFP53" s="162"/>
      <c r="BFQ53" s="162"/>
      <c r="BFR53" s="162"/>
      <c r="BFS53" s="162"/>
      <c r="BFT53" s="162"/>
      <c r="BFU53" s="162"/>
      <c r="BFV53" s="162"/>
      <c r="BFW53" s="162"/>
      <c r="BFX53" s="162"/>
      <c r="BFY53" s="162"/>
      <c r="BFZ53" s="162"/>
      <c r="BGA53" s="162"/>
      <c r="BGB53" s="162"/>
      <c r="BGC53" s="162"/>
      <c r="BGD53" s="162"/>
      <c r="BGE53" s="162"/>
      <c r="BGF53" s="162"/>
      <c r="BGG53" s="162"/>
      <c r="BGH53" s="162"/>
      <c r="BGI53" s="162"/>
      <c r="BGJ53" s="162"/>
      <c r="BGK53" s="162"/>
      <c r="BGL53" s="162"/>
      <c r="BGM53" s="162"/>
      <c r="BGN53" s="162"/>
      <c r="BGO53" s="162"/>
      <c r="BGP53" s="162"/>
      <c r="BGQ53" s="162"/>
      <c r="BGR53" s="162"/>
      <c r="BGS53" s="162"/>
      <c r="BGT53" s="162"/>
      <c r="BGU53" s="162"/>
      <c r="BGV53" s="162"/>
      <c r="BGW53" s="162"/>
      <c r="BGX53" s="162"/>
      <c r="BGY53" s="162"/>
      <c r="BGZ53" s="162"/>
      <c r="BHA53" s="162"/>
      <c r="BHB53" s="162"/>
      <c r="BHC53" s="162"/>
      <c r="BHD53" s="162"/>
      <c r="BHE53" s="162"/>
      <c r="BHF53" s="162"/>
      <c r="BHG53" s="162"/>
      <c r="BHH53" s="162"/>
      <c r="BHI53" s="162"/>
      <c r="BHJ53" s="162"/>
      <c r="BHK53" s="162"/>
      <c r="BHL53" s="162"/>
      <c r="BHM53" s="162"/>
      <c r="BHN53" s="162"/>
      <c r="BHO53" s="162"/>
      <c r="BHP53" s="162"/>
      <c r="BHQ53" s="162"/>
      <c r="BHR53" s="162"/>
      <c r="BHS53" s="162"/>
      <c r="BHT53" s="162"/>
      <c r="BHU53" s="162"/>
      <c r="BHV53" s="162"/>
      <c r="BHW53" s="162"/>
      <c r="BHX53" s="162"/>
      <c r="BHY53" s="162"/>
      <c r="BHZ53" s="162"/>
      <c r="BIA53" s="162"/>
      <c r="BIB53" s="162"/>
      <c r="BIC53" s="162"/>
      <c r="BID53" s="162"/>
      <c r="BIE53" s="162"/>
      <c r="BIF53" s="162"/>
      <c r="BIG53" s="162"/>
      <c r="BIH53" s="162"/>
      <c r="BII53" s="162"/>
      <c r="BIJ53" s="162"/>
      <c r="BIK53" s="162"/>
      <c r="BIL53" s="162"/>
      <c r="BIM53" s="162"/>
      <c r="BIN53" s="162"/>
      <c r="BIO53" s="162"/>
      <c r="BIP53" s="162"/>
      <c r="BIQ53" s="162"/>
      <c r="BIR53" s="162"/>
      <c r="BIS53" s="162"/>
      <c r="BIT53" s="162"/>
      <c r="BIU53" s="162"/>
      <c r="BIV53" s="162"/>
      <c r="BIW53" s="162"/>
      <c r="BIX53" s="162"/>
      <c r="BIY53" s="162"/>
      <c r="BIZ53" s="162"/>
      <c r="BJA53" s="162"/>
      <c r="BJB53" s="162"/>
      <c r="BJC53" s="162"/>
      <c r="BJD53" s="162"/>
      <c r="BJE53" s="162"/>
      <c r="BJF53" s="162"/>
      <c r="BJG53" s="162"/>
      <c r="BJH53" s="162"/>
      <c r="BJI53" s="162"/>
      <c r="BJJ53" s="162"/>
      <c r="BJK53" s="162"/>
      <c r="BJL53" s="162"/>
      <c r="BJM53" s="162"/>
      <c r="BJN53" s="162"/>
      <c r="BJO53" s="162"/>
      <c r="BJP53" s="162"/>
      <c r="BJQ53" s="162"/>
      <c r="BJR53" s="162"/>
      <c r="BJS53" s="162"/>
      <c r="BJT53" s="162"/>
      <c r="BJU53" s="162"/>
      <c r="BJV53" s="162"/>
      <c r="BJW53" s="162"/>
      <c r="BJX53" s="162"/>
      <c r="BJY53" s="162"/>
      <c r="BJZ53" s="162"/>
      <c r="BKA53" s="162"/>
      <c r="BKB53" s="162"/>
      <c r="BKC53" s="162"/>
      <c r="BKD53" s="162"/>
      <c r="BKE53" s="162"/>
      <c r="BKF53" s="162"/>
      <c r="BKG53" s="162"/>
      <c r="BKH53" s="162"/>
      <c r="BKI53" s="162"/>
      <c r="BKJ53" s="162"/>
      <c r="BKK53" s="162"/>
      <c r="BKL53" s="162"/>
      <c r="BKM53" s="162"/>
      <c r="BKN53" s="162"/>
      <c r="BKO53" s="162"/>
      <c r="BKP53" s="162"/>
      <c r="BKQ53" s="162"/>
      <c r="BKR53" s="162"/>
      <c r="BKS53" s="162"/>
      <c r="BKT53" s="162"/>
      <c r="BKU53" s="162"/>
      <c r="BKV53" s="162"/>
      <c r="BKW53" s="162"/>
      <c r="BKX53" s="162"/>
      <c r="BKY53" s="162"/>
      <c r="BKZ53" s="162"/>
      <c r="BLA53" s="162"/>
      <c r="BLB53" s="162"/>
      <c r="BLC53" s="162"/>
      <c r="BLD53" s="162"/>
      <c r="BLE53" s="162"/>
      <c r="BLF53" s="162"/>
      <c r="BLG53" s="162"/>
      <c r="BLH53" s="162"/>
      <c r="BLI53" s="162"/>
      <c r="BLJ53" s="162"/>
      <c r="BLK53" s="162"/>
      <c r="BLL53" s="162"/>
      <c r="BLM53" s="162"/>
      <c r="BLN53" s="162"/>
      <c r="BLO53" s="162"/>
      <c r="BLP53" s="162"/>
      <c r="BLQ53" s="162"/>
      <c r="BLR53" s="162"/>
      <c r="BLS53" s="162"/>
      <c r="BLT53" s="162"/>
      <c r="BLU53" s="162"/>
      <c r="BLV53" s="162"/>
      <c r="BLW53" s="162"/>
      <c r="BLX53" s="162"/>
      <c r="BLY53" s="162"/>
      <c r="BLZ53" s="162"/>
      <c r="BMA53" s="162"/>
      <c r="BMB53" s="162"/>
      <c r="BMC53" s="162"/>
      <c r="BMD53" s="162"/>
      <c r="BME53" s="162"/>
      <c r="BMF53" s="162"/>
      <c r="BMG53" s="162"/>
      <c r="BMH53" s="162"/>
      <c r="BMI53" s="162"/>
      <c r="BMJ53" s="162"/>
      <c r="BMK53" s="162"/>
      <c r="BML53" s="162"/>
      <c r="BMM53" s="162"/>
      <c r="BMN53" s="162"/>
      <c r="BMO53" s="162"/>
      <c r="BMP53" s="162"/>
      <c r="BMQ53" s="162"/>
      <c r="BMR53" s="162"/>
      <c r="BMS53" s="162"/>
      <c r="BMT53" s="162"/>
      <c r="BMU53" s="162"/>
      <c r="BMV53" s="162"/>
      <c r="BMW53" s="162"/>
      <c r="BMX53" s="162"/>
      <c r="BMY53" s="162"/>
      <c r="BMZ53" s="162"/>
      <c r="BNA53" s="162"/>
      <c r="BNB53" s="162"/>
      <c r="BNC53" s="162"/>
      <c r="BND53" s="162"/>
      <c r="BNE53" s="162"/>
      <c r="BNF53" s="162"/>
      <c r="BNG53" s="162"/>
      <c r="BNH53" s="162"/>
      <c r="BNI53" s="162"/>
      <c r="BNJ53" s="162"/>
      <c r="BNK53" s="162"/>
      <c r="BNL53" s="162"/>
      <c r="BNM53" s="162"/>
      <c r="BNN53" s="162"/>
      <c r="BNO53" s="162"/>
      <c r="BNP53" s="162"/>
      <c r="BNQ53" s="162"/>
      <c r="BNR53" s="162"/>
      <c r="BNS53" s="162"/>
      <c r="BNT53" s="162"/>
      <c r="BNU53" s="162"/>
      <c r="BNV53" s="162"/>
      <c r="BNW53" s="162"/>
      <c r="BNX53" s="162"/>
      <c r="BNY53" s="162"/>
      <c r="BNZ53" s="162"/>
      <c r="BOA53" s="162"/>
      <c r="BOB53" s="162"/>
      <c r="BOC53" s="162"/>
      <c r="BOD53" s="162"/>
      <c r="BOE53" s="162"/>
      <c r="BOF53" s="162"/>
      <c r="BOG53" s="162"/>
      <c r="BOH53" s="162"/>
      <c r="BOI53" s="162"/>
      <c r="BOJ53" s="162"/>
      <c r="BOK53" s="162"/>
      <c r="BOL53" s="162"/>
      <c r="BOM53" s="162"/>
      <c r="BON53" s="162"/>
      <c r="BOO53" s="162"/>
      <c r="BOP53" s="162"/>
      <c r="BOQ53" s="162"/>
      <c r="BOR53" s="162"/>
      <c r="BOS53" s="162"/>
      <c r="BOT53" s="162"/>
      <c r="BOU53" s="162"/>
      <c r="BOV53" s="162"/>
      <c r="BOW53" s="162"/>
      <c r="BOX53" s="162"/>
      <c r="BOY53" s="162"/>
      <c r="BOZ53" s="162"/>
      <c r="BPA53" s="162"/>
      <c r="BPB53" s="162"/>
      <c r="BPC53" s="162"/>
      <c r="BPD53" s="162"/>
      <c r="BPE53" s="162"/>
      <c r="BPF53" s="162"/>
      <c r="BPG53" s="162"/>
      <c r="BPH53" s="162"/>
      <c r="BPI53" s="162"/>
      <c r="BPJ53" s="162"/>
      <c r="BPK53" s="162"/>
      <c r="BPL53" s="162"/>
      <c r="BPM53" s="162"/>
      <c r="BPN53" s="162"/>
      <c r="BPO53" s="162"/>
      <c r="BPP53" s="162"/>
      <c r="BPQ53" s="162"/>
      <c r="BPR53" s="162"/>
      <c r="BPS53" s="162"/>
      <c r="BPT53" s="162"/>
      <c r="BPU53" s="162"/>
      <c r="BPV53" s="162"/>
      <c r="BPW53" s="162"/>
      <c r="BPX53" s="162"/>
      <c r="BPY53" s="162"/>
      <c r="BPZ53" s="162"/>
      <c r="BQA53" s="162"/>
      <c r="BQB53" s="162"/>
      <c r="BQC53" s="162"/>
      <c r="BQD53" s="162"/>
      <c r="BQE53" s="162"/>
      <c r="BQF53" s="162"/>
      <c r="BQG53" s="162"/>
      <c r="BQH53" s="162"/>
      <c r="BQI53" s="162"/>
      <c r="BQJ53" s="162"/>
      <c r="BQK53" s="162"/>
      <c r="BQL53" s="162"/>
      <c r="BQM53" s="162"/>
      <c r="BQN53" s="162"/>
      <c r="BQO53" s="162"/>
      <c r="BQP53" s="162"/>
      <c r="BQQ53" s="162"/>
      <c r="BQR53" s="162"/>
      <c r="BQS53" s="162"/>
      <c r="BQT53" s="162"/>
      <c r="BQU53" s="162"/>
      <c r="BQV53" s="162"/>
      <c r="BQW53" s="162"/>
      <c r="BQX53" s="162"/>
      <c r="BQY53" s="162"/>
      <c r="BQZ53" s="162"/>
      <c r="BRA53" s="162"/>
      <c r="BRB53" s="162"/>
      <c r="BRC53" s="162"/>
      <c r="BRD53" s="162"/>
      <c r="BRE53" s="162"/>
      <c r="BRF53" s="162"/>
      <c r="BRG53" s="162"/>
      <c r="BRH53" s="162"/>
      <c r="BRI53" s="162"/>
      <c r="BRJ53" s="162"/>
      <c r="BRK53" s="162"/>
      <c r="BRL53" s="162"/>
      <c r="BRM53" s="162"/>
      <c r="BRN53" s="162"/>
      <c r="BRO53" s="162"/>
      <c r="BRP53" s="162"/>
      <c r="BRQ53" s="162"/>
      <c r="BRR53" s="162"/>
      <c r="BRS53" s="162"/>
      <c r="BRT53" s="162"/>
      <c r="BRU53" s="162"/>
      <c r="BRV53" s="162"/>
      <c r="BRW53" s="162"/>
      <c r="BRX53" s="162"/>
      <c r="BRY53" s="162"/>
      <c r="BRZ53" s="162"/>
      <c r="BSA53" s="162"/>
      <c r="BSB53" s="162"/>
      <c r="BSC53" s="162"/>
      <c r="BSD53" s="162"/>
      <c r="BSE53" s="162"/>
      <c r="BSF53" s="162"/>
      <c r="BSG53" s="162"/>
      <c r="BSH53" s="162"/>
      <c r="BSI53" s="162"/>
      <c r="BSJ53" s="162"/>
      <c r="BSK53" s="162"/>
      <c r="BSL53" s="162"/>
      <c r="BSM53" s="162"/>
      <c r="BSN53" s="162"/>
      <c r="BSO53" s="162"/>
      <c r="BSP53" s="162"/>
      <c r="BSQ53" s="162"/>
      <c r="BSR53" s="162"/>
      <c r="BSS53" s="162"/>
      <c r="BST53" s="162"/>
      <c r="BSU53" s="162"/>
      <c r="BSV53" s="162"/>
      <c r="BSW53" s="162"/>
      <c r="BSX53" s="162"/>
      <c r="BSY53" s="162"/>
      <c r="BSZ53" s="162"/>
      <c r="BTA53" s="162"/>
      <c r="BTB53" s="162"/>
      <c r="BTC53" s="162"/>
      <c r="BTD53" s="162"/>
      <c r="BTE53" s="162"/>
      <c r="BTF53" s="162"/>
      <c r="BTG53" s="162"/>
      <c r="BTH53" s="162"/>
      <c r="BTI53" s="162"/>
      <c r="BTJ53" s="162"/>
      <c r="BTK53" s="162"/>
      <c r="BTL53" s="162"/>
      <c r="BTM53" s="162"/>
      <c r="BTN53" s="162"/>
      <c r="BTO53" s="162"/>
      <c r="BTP53" s="162"/>
      <c r="BTQ53" s="162"/>
      <c r="BTR53" s="162"/>
      <c r="BTS53" s="162"/>
      <c r="BTT53" s="162"/>
      <c r="BTU53" s="162"/>
      <c r="BTV53" s="162"/>
      <c r="BTW53" s="162"/>
      <c r="BTX53" s="162"/>
      <c r="BTY53" s="162"/>
      <c r="BTZ53" s="162"/>
      <c r="BUA53" s="162"/>
      <c r="BUB53" s="162"/>
      <c r="BUC53" s="162"/>
      <c r="BUD53" s="162"/>
      <c r="BUE53" s="162"/>
      <c r="BUF53" s="162"/>
      <c r="BUG53" s="162"/>
      <c r="BUH53" s="162"/>
      <c r="BUI53" s="162"/>
      <c r="BUJ53" s="162"/>
      <c r="BUK53" s="162"/>
      <c r="BUL53" s="162"/>
      <c r="BUM53" s="162"/>
      <c r="BUN53" s="162"/>
      <c r="BUO53" s="162"/>
      <c r="BUP53" s="162"/>
      <c r="BUQ53" s="162"/>
      <c r="BUR53" s="162"/>
      <c r="BUS53" s="162"/>
      <c r="BUT53" s="162"/>
      <c r="BUU53" s="162"/>
      <c r="BUV53" s="162"/>
      <c r="BUW53" s="162"/>
      <c r="BUX53" s="162"/>
      <c r="BUY53" s="162"/>
      <c r="BUZ53" s="162"/>
      <c r="BVA53" s="162"/>
      <c r="BVB53" s="162"/>
      <c r="BVC53" s="162"/>
      <c r="BVD53" s="162"/>
      <c r="BVE53" s="162"/>
      <c r="BVF53" s="162"/>
      <c r="BVG53" s="162"/>
      <c r="BVH53" s="162"/>
      <c r="BVI53" s="162"/>
      <c r="BVJ53" s="162"/>
      <c r="BVK53" s="162"/>
      <c r="BVL53" s="162"/>
      <c r="BVM53" s="162"/>
      <c r="BVN53" s="162"/>
      <c r="BVO53" s="162"/>
      <c r="BVP53" s="162"/>
      <c r="BVQ53" s="162"/>
      <c r="BVR53" s="162"/>
      <c r="BVS53" s="162"/>
      <c r="BVT53" s="162"/>
      <c r="BVU53" s="162"/>
      <c r="BVV53" s="162"/>
      <c r="BVW53" s="162"/>
      <c r="BVX53" s="162"/>
      <c r="BVY53" s="162"/>
      <c r="BVZ53" s="162"/>
      <c r="BWA53" s="162"/>
      <c r="BWB53" s="162"/>
      <c r="BWC53" s="162"/>
      <c r="BWD53" s="162"/>
      <c r="BWE53" s="162"/>
      <c r="BWF53" s="162"/>
      <c r="BWG53" s="162"/>
      <c r="BWH53" s="162"/>
      <c r="BWI53" s="162"/>
      <c r="BWJ53" s="162"/>
      <c r="BWK53" s="162"/>
      <c r="BWL53" s="162"/>
      <c r="BWM53" s="162"/>
      <c r="BWN53" s="162"/>
      <c r="BWO53" s="162"/>
      <c r="BWP53" s="162"/>
      <c r="BWQ53" s="162"/>
      <c r="BWR53" s="162"/>
      <c r="BWS53" s="162"/>
      <c r="BWT53" s="162"/>
      <c r="BWU53" s="162"/>
      <c r="BWV53" s="162"/>
      <c r="BWW53" s="162"/>
      <c r="BWX53" s="162"/>
      <c r="BWY53" s="162"/>
      <c r="BWZ53" s="162"/>
      <c r="BXA53" s="162"/>
      <c r="BXB53" s="162"/>
      <c r="BXC53" s="162"/>
      <c r="BXD53" s="162"/>
      <c r="BXE53" s="162"/>
      <c r="BXF53" s="162"/>
      <c r="BXG53" s="162"/>
      <c r="BXH53" s="162"/>
      <c r="BXI53" s="162"/>
      <c r="BXJ53" s="162"/>
      <c r="BXK53" s="162"/>
      <c r="BXL53" s="162"/>
      <c r="BXM53" s="162"/>
      <c r="BXN53" s="162"/>
      <c r="BXO53" s="162"/>
      <c r="BXP53" s="162"/>
      <c r="BXQ53" s="162"/>
      <c r="BXR53" s="162"/>
      <c r="BXS53" s="162"/>
      <c r="BXT53" s="162"/>
      <c r="BXU53" s="162"/>
      <c r="BXV53" s="162"/>
      <c r="BXW53" s="162"/>
      <c r="BXX53" s="162"/>
      <c r="BXY53" s="162"/>
      <c r="BXZ53" s="162"/>
      <c r="BYA53" s="162"/>
      <c r="BYB53" s="162"/>
      <c r="BYC53" s="162"/>
      <c r="BYD53" s="162"/>
      <c r="BYE53" s="162"/>
      <c r="BYF53" s="162"/>
      <c r="BYG53" s="162"/>
      <c r="BYH53" s="162"/>
      <c r="BYI53" s="162"/>
      <c r="BYJ53" s="162"/>
      <c r="BYK53" s="162"/>
      <c r="BYL53" s="162"/>
      <c r="BYM53" s="162"/>
      <c r="BYN53" s="162"/>
      <c r="BYO53" s="162"/>
      <c r="BYP53" s="162"/>
      <c r="BYQ53" s="162"/>
      <c r="BYR53" s="162"/>
      <c r="BYS53" s="162"/>
      <c r="BYT53" s="162"/>
      <c r="BYU53" s="162"/>
      <c r="BYV53" s="162"/>
      <c r="BYW53" s="162"/>
      <c r="BYX53" s="162"/>
      <c r="BYY53" s="162"/>
      <c r="BYZ53" s="162"/>
      <c r="BZA53" s="162"/>
      <c r="BZB53" s="162"/>
      <c r="BZC53" s="162"/>
      <c r="BZD53" s="162"/>
      <c r="BZE53" s="162"/>
      <c r="BZF53" s="162"/>
      <c r="BZG53" s="162"/>
      <c r="BZH53" s="162"/>
      <c r="BZI53" s="162"/>
      <c r="BZJ53" s="162"/>
      <c r="BZK53" s="162"/>
      <c r="BZL53" s="162"/>
      <c r="BZM53" s="162"/>
      <c r="BZN53" s="162"/>
      <c r="BZO53" s="162"/>
      <c r="BZP53" s="162"/>
      <c r="BZQ53" s="162"/>
      <c r="BZR53" s="162"/>
      <c r="BZS53" s="162"/>
      <c r="BZT53" s="162"/>
      <c r="BZU53" s="162"/>
      <c r="BZV53" s="162"/>
      <c r="BZW53" s="162"/>
      <c r="BZX53" s="162"/>
      <c r="BZY53" s="162"/>
      <c r="BZZ53" s="162"/>
      <c r="CAA53" s="162"/>
      <c r="CAB53" s="162"/>
      <c r="CAC53" s="162"/>
      <c r="CAD53" s="162"/>
      <c r="CAE53" s="162"/>
      <c r="CAF53" s="162"/>
      <c r="CAG53" s="162"/>
      <c r="CAH53" s="162"/>
      <c r="CAI53" s="162"/>
      <c r="CAJ53" s="162"/>
      <c r="CAK53" s="162"/>
      <c r="CAL53" s="162"/>
      <c r="CAM53" s="162"/>
      <c r="CAN53" s="162"/>
      <c r="CAO53" s="162"/>
      <c r="CAP53" s="162"/>
      <c r="CAQ53" s="162"/>
      <c r="CAR53" s="162"/>
      <c r="CAS53" s="162"/>
      <c r="CAT53" s="162"/>
      <c r="CAU53" s="162"/>
      <c r="CAV53" s="162"/>
      <c r="CAW53" s="162"/>
      <c r="CAX53" s="162"/>
      <c r="CAY53" s="162"/>
      <c r="CAZ53" s="162"/>
      <c r="CBA53" s="162"/>
      <c r="CBB53" s="162"/>
      <c r="CBC53" s="162"/>
      <c r="CBD53" s="162"/>
      <c r="CBE53" s="162"/>
      <c r="CBF53" s="162"/>
      <c r="CBG53" s="162"/>
      <c r="CBH53" s="162"/>
      <c r="CBI53" s="162"/>
      <c r="CBJ53" s="162"/>
      <c r="CBK53" s="162"/>
      <c r="CBL53" s="162"/>
      <c r="CBM53" s="162"/>
      <c r="CBN53" s="162"/>
      <c r="CBO53" s="162"/>
      <c r="CBP53" s="162"/>
      <c r="CBQ53" s="162"/>
      <c r="CBR53" s="162"/>
      <c r="CBS53" s="162"/>
      <c r="CBT53" s="162"/>
      <c r="CBU53" s="162"/>
      <c r="CBV53" s="162"/>
      <c r="CBW53" s="162"/>
      <c r="CBX53" s="162"/>
      <c r="CBY53" s="162"/>
      <c r="CBZ53" s="162"/>
      <c r="CCA53" s="162"/>
      <c r="CCB53" s="162"/>
      <c r="CCC53" s="162"/>
      <c r="CCD53" s="162"/>
      <c r="CCE53" s="162"/>
      <c r="CCF53" s="162"/>
      <c r="CCG53" s="162"/>
      <c r="CCH53" s="162"/>
      <c r="CCI53" s="162"/>
      <c r="CCJ53" s="162"/>
      <c r="CCK53" s="162"/>
      <c r="CCL53" s="162"/>
      <c r="CCM53" s="162"/>
      <c r="CCN53" s="162"/>
      <c r="CCO53" s="162"/>
      <c r="CCP53" s="162"/>
      <c r="CCQ53" s="162"/>
      <c r="CCR53" s="162"/>
      <c r="CCS53" s="162"/>
      <c r="CCT53" s="162"/>
      <c r="CCU53" s="162"/>
      <c r="CCV53" s="162"/>
      <c r="CCW53" s="162"/>
      <c r="CCX53" s="162"/>
      <c r="CCY53" s="162"/>
      <c r="CCZ53" s="162"/>
      <c r="CDA53" s="162"/>
      <c r="CDB53" s="162"/>
      <c r="CDC53" s="162"/>
      <c r="CDD53" s="162"/>
      <c r="CDE53" s="162"/>
      <c r="CDF53" s="162"/>
      <c r="CDG53" s="162"/>
      <c r="CDH53" s="162"/>
      <c r="CDI53" s="162"/>
      <c r="CDJ53" s="162"/>
      <c r="CDK53" s="162"/>
      <c r="CDL53" s="162"/>
      <c r="CDM53" s="162"/>
      <c r="CDN53" s="162"/>
      <c r="CDO53" s="162"/>
      <c r="CDP53" s="162"/>
      <c r="CDQ53" s="162"/>
      <c r="CDR53" s="162"/>
      <c r="CDS53" s="162"/>
      <c r="CDT53" s="162"/>
      <c r="CDU53" s="162"/>
      <c r="CDV53" s="162"/>
      <c r="CDW53" s="162"/>
      <c r="CDX53" s="162"/>
      <c r="CDY53" s="162"/>
      <c r="CDZ53" s="162"/>
      <c r="CEA53" s="162"/>
      <c r="CEB53" s="162"/>
      <c r="CEC53" s="162"/>
      <c r="CED53" s="162"/>
      <c r="CEE53" s="162"/>
      <c r="CEF53" s="162"/>
      <c r="CEG53" s="162"/>
      <c r="CEH53" s="162"/>
      <c r="CEI53" s="162"/>
      <c r="CEJ53" s="162"/>
      <c r="CEK53" s="162"/>
      <c r="CEL53" s="162"/>
      <c r="CEM53" s="162"/>
      <c r="CEN53" s="162"/>
      <c r="CEO53" s="162"/>
      <c r="CEP53" s="162"/>
      <c r="CEQ53" s="162"/>
      <c r="CER53" s="162"/>
      <c r="CES53" s="162"/>
      <c r="CET53" s="162"/>
      <c r="CEU53" s="162"/>
      <c r="CEV53" s="162"/>
      <c r="CEW53" s="162"/>
      <c r="CEX53" s="162"/>
      <c r="CEY53" s="162"/>
      <c r="CEZ53" s="162"/>
      <c r="CFA53" s="162"/>
      <c r="CFB53" s="162"/>
      <c r="CFC53" s="162"/>
      <c r="CFD53" s="162"/>
      <c r="CFE53" s="162"/>
      <c r="CFF53" s="162"/>
      <c r="CFG53" s="162"/>
      <c r="CFH53" s="162"/>
      <c r="CFI53" s="162"/>
      <c r="CFJ53" s="162"/>
      <c r="CFK53" s="162"/>
      <c r="CFL53" s="162"/>
      <c r="CFM53" s="162"/>
      <c r="CFN53" s="162"/>
      <c r="CFO53" s="162"/>
      <c r="CFP53" s="162"/>
      <c r="CFQ53" s="162"/>
      <c r="CFR53" s="162"/>
      <c r="CFS53" s="162"/>
      <c r="CFT53" s="162"/>
      <c r="CFU53" s="162"/>
      <c r="CFV53" s="162"/>
      <c r="CFW53" s="162"/>
      <c r="CFX53" s="162"/>
      <c r="CFY53" s="162"/>
      <c r="CFZ53" s="162"/>
      <c r="CGA53" s="162"/>
      <c r="CGB53" s="162"/>
      <c r="CGC53" s="162"/>
      <c r="CGD53" s="162"/>
      <c r="CGE53" s="162"/>
      <c r="CGF53" s="162"/>
      <c r="CGG53" s="162"/>
      <c r="CGH53" s="162"/>
      <c r="CGI53" s="162"/>
      <c r="CGJ53" s="162"/>
      <c r="CGK53" s="162"/>
      <c r="CGL53" s="162"/>
      <c r="CGM53" s="162"/>
      <c r="CGN53" s="162"/>
      <c r="CGO53" s="162"/>
      <c r="CGP53" s="162"/>
      <c r="CGQ53" s="162"/>
      <c r="CGR53" s="162"/>
      <c r="CGS53" s="162"/>
      <c r="CGT53" s="162"/>
      <c r="CGU53" s="162"/>
      <c r="CGV53" s="162"/>
      <c r="CGW53" s="162"/>
      <c r="CGX53" s="162"/>
      <c r="CGY53" s="162"/>
      <c r="CGZ53" s="162"/>
      <c r="CHA53" s="162"/>
      <c r="CHB53" s="162"/>
      <c r="CHC53" s="162"/>
      <c r="CHD53" s="162"/>
      <c r="CHE53" s="162"/>
      <c r="CHF53" s="162"/>
      <c r="CHG53" s="162"/>
      <c r="CHH53" s="162"/>
      <c r="CHI53" s="162"/>
      <c r="CHJ53" s="162"/>
      <c r="CHK53" s="162"/>
      <c r="CHL53" s="162"/>
      <c r="CHM53" s="162"/>
      <c r="CHN53" s="162"/>
      <c r="CHO53" s="162"/>
      <c r="CHP53" s="162"/>
      <c r="CHQ53" s="162"/>
      <c r="CHR53" s="162"/>
      <c r="CHS53" s="162"/>
      <c r="CHT53" s="162"/>
      <c r="CHU53" s="162"/>
      <c r="CHV53" s="162"/>
      <c r="CHW53" s="162"/>
      <c r="CHX53" s="162"/>
      <c r="CHY53" s="162"/>
      <c r="CHZ53" s="162"/>
      <c r="CIA53" s="162"/>
      <c r="CIB53" s="162"/>
      <c r="CIC53" s="162"/>
      <c r="CID53" s="162"/>
      <c r="CIE53" s="162"/>
      <c r="CIF53" s="162"/>
      <c r="CIG53" s="162"/>
      <c r="CIH53" s="162"/>
      <c r="CII53" s="162"/>
      <c r="CIJ53" s="162"/>
      <c r="CIK53" s="162"/>
      <c r="CIL53" s="162"/>
      <c r="CIM53" s="162"/>
      <c r="CIN53" s="162"/>
      <c r="CIO53" s="162"/>
      <c r="CIP53" s="162"/>
      <c r="CIQ53" s="162"/>
      <c r="CIR53" s="162"/>
      <c r="CIS53" s="162"/>
      <c r="CIT53" s="162"/>
      <c r="CIU53" s="162"/>
      <c r="CIV53" s="162"/>
      <c r="CIW53" s="162"/>
      <c r="CIX53" s="162"/>
      <c r="CIY53" s="162"/>
      <c r="CIZ53" s="162"/>
      <c r="CJA53" s="162"/>
      <c r="CJB53" s="162"/>
      <c r="CJC53" s="162"/>
      <c r="CJD53" s="162"/>
      <c r="CJE53" s="162"/>
      <c r="CJF53" s="162"/>
      <c r="CJG53" s="162"/>
      <c r="CJH53" s="162"/>
      <c r="CJI53" s="162"/>
      <c r="CJJ53" s="162"/>
      <c r="CJK53" s="162"/>
      <c r="CJL53" s="162"/>
      <c r="CJM53" s="162"/>
      <c r="CJN53" s="162"/>
      <c r="CJO53" s="162"/>
      <c r="CJP53" s="162"/>
      <c r="CJQ53" s="162"/>
      <c r="CJR53" s="162"/>
      <c r="CJS53" s="162"/>
      <c r="CJT53" s="162"/>
      <c r="CJU53" s="162"/>
      <c r="CJV53" s="162"/>
      <c r="CJW53" s="162"/>
      <c r="CJX53" s="162"/>
      <c r="CJY53" s="162"/>
      <c r="CJZ53" s="162"/>
      <c r="CKA53" s="162"/>
      <c r="CKB53" s="162"/>
      <c r="CKC53" s="162"/>
      <c r="CKD53" s="162"/>
      <c r="CKE53" s="162"/>
      <c r="CKF53" s="162"/>
      <c r="CKG53" s="162"/>
      <c r="CKH53" s="162"/>
      <c r="CKI53" s="162"/>
      <c r="CKJ53" s="162"/>
      <c r="CKK53" s="162"/>
      <c r="CKL53" s="162"/>
      <c r="CKM53" s="162"/>
      <c r="CKN53" s="162"/>
      <c r="CKO53" s="162"/>
      <c r="CKP53" s="162"/>
      <c r="CKQ53" s="162"/>
      <c r="CKR53" s="162"/>
      <c r="CKS53" s="162"/>
      <c r="CKT53" s="162"/>
      <c r="CKU53" s="162"/>
      <c r="CKV53" s="162"/>
      <c r="CKW53" s="162"/>
      <c r="CKX53" s="162"/>
      <c r="CKY53" s="162"/>
      <c r="CKZ53" s="162"/>
      <c r="CLA53" s="162"/>
      <c r="CLB53" s="162"/>
      <c r="CLC53" s="162"/>
      <c r="CLD53" s="162"/>
      <c r="CLE53" s="162"/>
      <c r="CLF53" s="162"/>
      <c r="CLG53" s="162"/>
      <c r="CLH53" s="162"/>
      <c r="CLI53" s="162"/>
      <c r="CLJ53" s="162"/>
      <c r="CLK53" s="162"/>
      <c r="CLL53" s="162"/>
      <c r="CLM53" s="162"/>
      <c r="CLN53" s="162"/>
      <c r="CLO53" s="162"/>
      <c r="CLP53" s="162"/>
      <c r="CLQ53" s="162"/>
      <c r="CLR53" s="162"/>
      <c r="CLS53" s="162"/>
      <c r="CLT53" s="162"/>
      <c r="CLU53" s="162"/>
      <c r="CLV53" s="162"/>
      <c r="CLW53" s="162"/>
      <c r="CLX53" s="162"/>
      <c r="CLY53" s="162"/>
      <c r="CLZ53" s="162"/>
      <c r="CMA53" s="162"/>
      <c r="CMB53" s="162"/>
      <c r="CMC53" s="162"/>
      <c r="CMD53" s="162"/>
      <c r="CME53" s="162"/>
      <c r="CMF53" s="162"/>
      <c r="CMG53" s="162"/>
      <c r="CMH53" s="162"/>
      <c r="CMI53" s="162"/>
      <c r="CMJ53" s="162"/>
      <c r="CMK53" s="162"/>
      <c r="CML53" s="162"/>
      <c r="CMM53" s="162"/>
      <c r="CMN53" s="162"/>
      <c r="CMO53" s="162"/>
      <c r="CMP53" s="162"/>
      <c r="CMQ53" s="162"/>
      <c r="CMR53" s="162"/>
      <c r="CMS53" s="162"/>
      <c r="CMT53" s="162"/>
      <c r="CMU53" s="162"/>
      <c r="CMV53" s="162"/>
      <c r="CMW53" s="162"/>
      <c r="CMX53" s="162"/>
      <c r="CMY53" s="162"/>
      <c r="CMZ53" s="162"/>
      <c r="CNA53" s="162"/>
      <c r="CNB53" s="162"/>
      <c r="CNC53" s="162"/>
      <c r="CND53" s="162"/>
      <c r="CNE53" s="162"/>
      <c r="CNF53" s="162"/>
      <c r="CNG53" s="162"/>
      <c r="CNH53" s="162"/>
      <c r="CNI53" s="162"/>
      <c r="CNJ53" s="162"/>
      <c r="CNK53" s="162"/>
      <c r="CNL53" s="162"/>
      <c r="CNM53" s="162"/>
      <c r="CNN53" s="162"/>
      <c r="CNO53" s="162"/>
      <c r="CNP53" s="162"/>
      <c r="CNQ53" s="162"/>
      <c r="CNR53" s="162"/>
      <c r="CNS53" s="162"/>
      <c r="CNT53" s="162"/>
      <c r="CNU53" s="162"/>
      <c r="CNV53" s="162"/>
      <c r="CNW53" s="162"/>
      <c r="CNX53" s="162"/>
      <c r="CNY53" s="162"/>
      <c r="CNZ53" s="162"/>
      <c r="COA53" s="162"/>
      <c r="COB53" s="162"/>
      <c r="COC53" s="162"/>
      <c r="COD53" s="162"/>
      <c r="COE53" s="162"/>
      <c r="COF53" s="162"/>
      <c r="COG53" s="162"/>
      <c r="COH53" s="162"/>
      <c r="COI53" s="162"/>
      <c r="COJ53" s="162"/>
      <c r="COK53" s="162"/>
      <c r="COL53" s="162"/>
      <c r="COM53" s="162"/>
      <c r="CON53" s="162"/>
      <c r="COO53" s="162"/>
      <c r="COP53" s="162"/>
      <c r="COQ53" s="162"/>
      <c r="COR53" s="162"/>
      <c r="COS53" s="162"/>
      <c r="COT53" s="162"/>
      <c r="COU53" s="162"/>
      <c r="COV53" s="162"/>
      <c r="COW53" s="162"/>
      <c r="COX53" s="162"/>
      <c r="COY53" s="162"/>
      <c r="COZ53" s="162"/>
      <c r="CPA53" s="162"/>
      <c r="CPB53" s="162"/>
      <c r="CPC53" s="162"/>
      <c r="CPD53" s="162"/>
      <c r="CPE53" s="162"/>
      <c r="CPF53" s="162"/>
      <c r="CPG53" s="162"/>
      <c r="CPH53" s="162"/>
      <c r="CPI53" s="162"/>
      <c r="CPJ53" s="162"/>
      <c r="CPK53" s="162"/>
      <c r="CPL53" s="162"/>
      <c r="CPM53" s="162"/>
      <c r="CPN53" s="162"/>
      <c r="CPO53" s="162"/>
      <c r="CPP53" s="162"/>
      <c r="CPQ53" s="162"/>
      <c r="CPR53" s="162"/>
      <c r="CPS53" s="162"/>
      <c r="CPT53" s="162"/>
      <c r="CPU53" s="162"/>
      <c r="CPV53" s="162"/>
      <c r="CPW53" s="162"/>
      <c r="CPX53" s="162"/>
      <c r="CPY53" s="162"/>
      <c r="CPZ53" s="162"/>
      <c r="CQA53" s="162"/>
      <c r="CQB53" s="162"/>
      <c r="CQC53" s="162"/>
      <c r="CQD53" s="162"/>
      <c r="CQE53" s="162"/>
      <c r="CQF53" s="162"/>
      <c r="CQG53" s="162"/>
      <c r="CQH53" s="162"/>
      <c r="CQI53" s="162"/>
      <c r="CQJ53" s="162"/>
      <c r="CQK53" s="162"/>
      <c r="CQL53" s="162"/>
      <c r="CQM53" s="162"/>
      <c r="CQN53" s="162"/>
      <c r="CQO53" s="162"/>
      <c r="CQP53" s="162"/>
      <c r="CQQ53" s="162"/>
      <c r="CQR53" s="162"/>
      <c r="CQS53" s="162"/>
      <c r="CQT53" s="162"/>
      <c r="CQU53" s="162"/>
      <c r="CQV53" s="162"/>
      <c r="CQW53" s="162"/>
      <c r="CQX53" s="162"/>
      <c r="CQY53" s="162"/>
      <c r="CQZ53" s="162"/>
      <c r="CRA53" s="162"/>
      <c r="CRB53" s="162"/>
      <c r="CRC53" s="162"/>
      <c r="CRD53" s="162"/>
      <c r="CRE53" s="162"/>
      <c r="CRF53" s="162"/>
      <c r="CRG53" s="162"/>
      <c r="CRH53" s="162"/>
      <c r="CRI53" s="162"/>
      <c r="CRJ53" s="162"/>
      <c r="CRK53" s="162"/>
      <c r="CRL53" s="162"/>
      <c r="CRM53" s="162"/>
      <c r="CRN53" s="162"/>
      <c r="CRO53" s="162"/>
      <c r="CRP53" s="162"/>
      <c r="CRQ53" s="162"/>
      <c r="CRR53" s="162"/>
      <c r="CRS53" s="162"/>
      <c r="CRT53" s="162"/>
      <c r="CRU53" s="162"/>
      <c r="CRV53" s="162"/>
      <c r="CRW53" s="162"/>
      <c r="CRX53" s="162"/>
      <c r="CRY53" s="162"/>
      <c r="CRZ53" s="162"/>
      <c r="CSA53" s="162"/>
      <c r="CSB53" s="162"/>
      <c r="CSC53" s="162"/>
      <c r="CSD53" s="162"/>
      <c r="CSE53" s="162"/>
      <c r="CSF53" s="162"/>
      <c r="CSG53" s="162"/>
      <c r="CSH53" s="162"/>
      <c r="CSI53" s="162"/>
      <c r="CSJ53" s="162"/>
      <c r="CSK53" s="162"/>
      <c r="CSL53" s="162"/>
      <c r="CSM53" s="162"/>
      <c r="CSN53" s="162"/>
      <c r="CSO53" s="162"/>
      <c r="CSP53" s="162"/>
      <c r="CSQ53" s="162"/>
      <c r="CSR53" s="162"/>
      <c r="CSS53" s="162"/>
      <c r="CST53" s="162"/>
      <c r="CSU53" s="162"/>
      <c r="CSV53" s="162"/>
      <c r="CSW53" s="162"/>
      <c r="CSX53" s="162"/>
      <c r="CSY53" s="162"/>
      <c r="CSZ53" s="162"/>
      <c r="CTA53" s="162"/>
      <c r="CTB53" s="162"/>
      <c r="CTC53" s="162"/>
      <c r="CTD53" s="162"/>
      <c r="CTE53" s="162"/>
      <c r="CTF53" s="162"/>
      <c r="CTG53" s="162"/>
      <c r="CTH53" s="162"/>
      <c r="CTI53" s="162"/>
      <c r="CTJ53" s="162"/>
      <c r="CTK53" s="162"/>
      <c r="CTL53" s="162"/>
      <c r="CTM53" s="162"/>
      <c r="CTN53" s="162"/>
      <c r="CTO53" s="162"/>
      <c r="CTP53" s="162"/>
      <c r="CTQ53" s="162"/>
      <c r="CTR53" s="162"/>
      <c r="CTS53" s="162"/>
      <c r="CTT53" s="162"/>
      <c r="CTU53" s="162"/>
      <c r="CTV53" s="162"/>
      <c r="CTW53" s="162"/>
      <c r="CTX53" s="162"/>
      <c r="CTY53" s="162"/>
      <c r="CTZ53" s="162"/>
      <c r="CUA53" s="162"/>
      <c r="CUB53" s="162"/>
      <c r="CUC53" s="162"/>
      <c r="CUD53" s="162"/>
      <c r="CUE53" s="162"/>
      <c r="CUF53" s="162"/>
      <c r="CUG53" s="162"/>
      <c r="CUH53" s="162"/>
      <c r="CUI53" s="162"/>
      <c r="CUJ53" s="162"/>
      <c r="CUK53" s="162"/>
      <c r="CUL53" s="162"/>
      <c r="CUM53" s="162"/>
      <c r="CUN53" s="162"/>
      <c r="CUO53" s="162"/>
      <c r="CUP53" s="162"/>
      <c r="CUQ53" s="162"/>
      <c r="CUR53" s="162"/>
      <c r="CUS53" s="162"/>
      <c r="CUT53" s="162"/>
      <c r="CUU53" s="162"/>
      <c r="CUV53" s="162"/>
      <c r="CUW53" s="162"/>
      <c r="CUX53" s="162"/>
      <c r="CUY53" s="162"/>
      <c r="CUZ53" s="162"/>
      <c r="CVA53" s="162"/>
      <c r="CVB53" s="162"/>
      <c r="CVC53" s="162"/>
      <c r="CVD53" s="162"/>
      <c r="CVE53" s="162"/>
      <c r="CVF53" s="162"/>
      <c r="CVG53" s="162"/>
      <c r="CVH53" s="162"/>
      <c r="CVI53" s="162"/>
      <c r="CVJ53" s="162"/>
      <c r="CVK53" s="162"/>
      <c r="CVL53" s="162"/>
      <c r="CVM53" s="162"/>
      <c r="CVN53" s="162"/>
      <c r="CVO53" s="162"/>
      <c r="CVP53" s="162"/>
      <c r="CVQ53" s="162"/>
      <c r="CVR53" s="162"/>
      <c r="CVS53" s="162"/>
      <c r="CVT53" s="162"/>
      <c r="CVU53" s="162"/>
      <c r="CVV53" s="162"/>
      <c r="CVW53" s="162"/>
      <c r="CVX53" s="162"/>
      <c r="CVY53" s="162"/>
      <c r="CVZ53" s="162"/>
      <c r="CWA53" s="162"/>
      <c r="CWB53" s="162"/>
      <c r="CWC53" s="162"/>
      <c r="CWD53" s="162"/>
      <c r="CWE53" s="162"/>
      <c r="CWF53" s="162"/>
      <c r="CWG53" s="162"/>
      <c r="CWH53" s="162"/>
      <c r="CWI53" s="162"/>
      <c r="CWJ53" s="162"/>
      <c r="CWK53" s="162"/>
      <c r="CWL53" s="162"/>
      <c r="CWM53" s="162"/>
      <c r="CWN53" s="162"/>
      <c r="CWO53" s="162"/>
      <c r="CWP53" s="162"/>
      <c r="CWQ53" s="162"/>
      <c r="CWR53" s="162"/>
      <c r="CWS53" s="162"/>
      <c r="CWT53" s="162"/>
      <c r="CWU53" s="162"/>
      <c r="CWV53" s="162"/>
      <c r="CWW53" s="162"/>
      <c r="CWX53" s="162"/>
      <c r="CWY53" s="162"/>
      <c r="CWZ53" s="162"/>
      <c r="CXA53" s="162"/>
      <c r="CXB53" s="162"/>
      <c r="CXC53" s="162"/>
      <c r="CXD53" s="162"/>
      <c r="CXE53" s="162"/>
      <c r="CXF53" s="162"/>
      <c r="CXG53" s="162"/>
      <c r="CXH53" s="162"/>
      <c r="CXI53" s="162"/>
      <c r="CXJ53" s="162"/>
      <c r="CXK53" s="162"/>
      <c r="CXL53" s="162"/>
      <c r="CXM53" s="162"/>
      <c r="CXN53" s="162"/>
      <c r="CXO53" s="162"/>
      <c r="CXP53" s="162"/>
      <c r="CXQ53" s="162"/>
      <c r="CXR53" s="162"/>
      <c r="CXS53" s="162"/>
      <c r="CXT53" s="162"/>
      <c r="CXU53" s="162"/>
      <c r="CXV53" s="162"/>
      <c r="CXW53" s="162"/>
      <c r="CXX53" s="162"/>
      <c r="CXY53" s="162"/>
      <c r="CXZ53" s="162"/>
      <c r="CYA53" s="162"/>
      <c r="CYB53" s="162"/>
      <c r="CYC53" s="162"/>
      <c r="CYD53" s="162"/>
      <c r="CYE53" s="162"/>
      <c r="CYF53" s="162"/>
      <c r="CYG53" s="162"/>
      <c r="CYH53" s="162"/>
      <c r="CYI53" s="162"/>
      <c r="CYJ53" s="162"/>
      <c r="CYK53" s="162"/>
      <c r="CYL53" s="162"/>
      <c r="CYM53" s="162"/>
      <c r="CYN53" s="162"/>
      <c r="CYO53" s="162"/>
      <c r="CYP53" s="162"/>
      <c r="CYQ53" s="162"/>
      <c r="CYR53" s="162"/>
      <c r="CYS53" s="162"/>
      <c r="CYT53" s="162"/>
      <c r="CYU53" s="162"/>
      <c r="CYV53" s="162"/>
      <c r="CYW53" s="162"/>
      <c r="CYX53" s="162"/>
      <c r="CYY53" s="162"/>
      <c r="CYZ53" s="162"/>
      <c r="CZA53" s="162"/>
      <c r="CZB53" s="162"/>
      <c r="CZC53" s="162"/>
      <c r="CZD53" s="162"/>
      <c r="CZE53" s="162"/>
      <c r="CZF53" s="162"/>
      <c r="CZG53" s="162"/>
      <c r="CZH53" s="162"/>
      <c r="CZI53" s="162"/>
      <c r="CZJ53" s="162"/>
      <c r="CZK53" s="162"/>
      <c r="CZL53" s="162"/>
      <c r="CZM53" s="162"/>
      <c r="CZN53" s="162"/>
      <c r="CZO53" s="162"/>
      <c r="CZP53" s="162"/>
      <c r="CZQ53" s="162"/>
      <c r="CZR53" s="162"/>
      <c r="CZS53" s="162"/>
      <c r="CZT53" s="162"/>
      <c r="CZU53" s="162"/>
      <c r="CZV53" s="162"/>
      <c r="CZW53" s="162"/>
      <c r="CZX53" s="162"/>
      <c r="CZY53" s="162"/>
      <c r="CZZ53" s="162"/>
      <c r="DAA53" s="162"/>
      <c r="DAB53" s="162"/>
      <c r="DAC53" s="162"/>
      <c r="DAD53" s="162"/>
      <c r="DAE53" s="162"/>
      <c r="DAF53" s="162"/>
      <c r="DAG53" s="162"/>
      <c r="DAH53" s="162"/>
      <c r="DAI53" s="162"/>
      <c r="DAJ53" s="162"/>
      <c r="DAK53" s="162"/>
      <c r="DAL53" s="162"/>
      <c r="DAM53" s="162"/>
      <c r="DAN53" s="162"/>
      <c r="DAO53" s="162"/>
      <c r="DAP53" s="162"/>
      <c r="DAQ53" s="162"/>
      <c r="DAR53" s="162"/>
      <c r="DAS53" s="162"/>
      <c r="DAT53" s="162"/>
      <c r="DAU53" s="162"/>
      <c r="DAV53" s="162"/>
      <c r="DAW53" s="162"/>
      <c r="DAX53" s="162"/>
      <c r="DAY53" s="162"/>
      <c r="DAZ53" s="162"/>
      <c r="DBA53" s="162"/>
      <c r="DBB53" s="162"/>
      <c r="DBC53" s="162"/>
      <c r="DBD53" s="162"/>
      <c r="DBE53" s="162"/>
      <c r="DBF53" s="162"/>
      <c r="DBG53" s="162"/>
      <c r="DBH53" s="162"/>
      <c r="DBI53" s="162"/>
      <c r="DBJ53" s="162"/>
      <c r="DBK53" s="162"/>
      <c r="DBL53" s="162"/>
      <c r="DBM53" s="162"/>
      <c r="DBN53" s="162"/>
      <c r="DBO53" s="162"/>
      <c r="DBP53" s="162"/>
      <c r="DBQ53" s="162"/>
      <c r="DBR53" s="162"/>
      <c r="DBS53" s="162"/>
      <c r="DBT53" s="162"/>
      <c r="DBU53" s="162"/>
      <c r="DBV53" s="162"/>
      <c r="DBW53" s="162"/>
      <c r="DBX53" s="162"/>
      <c r="DBY53" s="162"/>
      <c r="DBZ53" s="162"/>
      <c r="DCA53" s="162"/>
      <c r="DCB53" s="162"/>
      <c r="DCC53" s="162"/>
      <c r="DCD53" s="162"/>
      <c r="DCE53" s="162"/>
      <c r="DCF53" s="162"/>
      <c r="DCG53" s="162"/>
      <c r="DCH53" s="162"/>
      <c r="DCI53" s="162"/>
      <c r="DCJ53" s="162"/>
      <c r="DCK53" s="162"/>
      <c r="DCL53" s="162"/>
      <c r="DCM53" s="162"/>
      <c r="DCN53" s="162"/>
      <c r="DCO53" s="162"/>
      <c r="DCP53" s="162"/>
      <c r="DCQ53" s="162"/>
      <c r="DCR53" s="162"/>
      <c r="DCS53" s="162"/>
      <c r="DCT53" s="162"/>
      <c r="DCU53" s="162"/>
      <c r="DCV53" s="162"/>
      <c r="DCW53" s="162"/>
      <c r="DCX53" s="162"/>
      <c r="DCY53" s="162"/>
      <c r="DCZ53" s="162"/>
      <c r="DDA53" s="162"/>
      <c r="DDB53" s="162"/>
      <c r="DDC53" s="162"/>
      <c r="DDD53" s="162"/>
      <c r="DDE53" s="162"/>
      <c r="DDF53" s="162"/>
      <c r="DDG53" s="162"/>
      <c r="DDH53" s="162"/>
      <c r="DDI53" s="162"/>
      <c r="DDJ53" s="162"/>
      <c r="DDK53" s="162"/>
      <c r="DDL53" s="162"/>
      <c r="DDM53" s="162"/>
      <c r="DDN53" s="162"/>
      <c r="DDO53" s="162"/>
      <c r="DDP53" s="162"/>
      <c r="DDQ53" s="162"/>
      <c r="DDR53" s="162"/>
      <c r="DDS53" s="162"/>
      <c r="DDT53" s="162"/>
      <c r="DDU53" s="162"/>
      <c r="DDV53" s="162"/>
      <c r="DDW53" s="162"/>
      <c r="DDX53" s="162"/>
      <c r="DDY53" s="162"/>
      <c r="DDZ53" s="162"/>
      <c r="DEA53" s="162"/>
      <c r="DEB53" s="162"/>
      <c r="DEC53" s="162"/>
      <c r="DED53" s="162"/>
      <c r="DEE53" s="162"/>
      <c r="DEF53" s="162"/>
      <c r="DEG53" s="162"/>
      <c r="DEH53" s="162"/>
      <c r="DEI53" s="162"/>
      <c r="DEJ53" s="162"/>
      <c r="DEK53" s="162"/>
      <c r="DEL53" s="162"/>
      <c r="DEM53" s="162"/>
      <c r="DEN53" s="162"/>
      <c r="DEO53" s="162"/>
      <c r="DEP53" s="162"/>
      <c r="DEQ53" s="162"/>
      <c r="DER53" s="162"/>
      <c r="DES53" s="162"/>
      <c r="DET53" s="162"/>
      <c r="DEU53" s="162"/>
      <c r="DEV53" s="162"/>
      <c r="DEW53" s="162"/>
      <c r="DEX53" s="162"/>
      <c r="DEY53" s="162"/>
      <c r="DEZ53" s="162"/>
      <c r="DFA53" s="162"/>
      <c r="DFB53" s="162"/>
      <c r="DFC53" s="162"/>
      <c r="DFD53" s="162"/>
      <c r="DFE53" s="162"/>
      <c r="DFF53" s="162"/>
      <c r="DFG53" s="162"/>
      <c r="DFH53" s="162"/>
      <c r="DFI53" s="162"/>
      <c r="DFJ53" s="162"/>
      <c r="DFK53" s="162"/>
      <c r="DFL53" s="162"/>
      <c r="DFM53" s="162"/>
      <c r="DFN53" s="162"/>
      <c r="DFO53" s="162"/>
      <c r="DFP53" s="162"/>
      <c r="DFQ53" s="162"/>
      <c r="DFR53" s="162"/>
      <c r="DFS53" s="162"/>
      <c r="DFT53" s="162"/>
      <c r="DFU53" s="162"/>
      <c r="DFV53" s="162"/>
      <c r="DFW53" s="162"/>
      <c r="DFX53" s="162"/>
      <c r="DFY53" s="162"/>
      <c r="DFZ53" s="162"/>
      <c r="DGA53" s="162"/>
      <c r="DGB53" s="162"/>
      <c r="DGC53" s="162"/>
      <c r="DGD53" s="162"/>
      <c r="DGE53" s="162"/>
      <c r="DGF53" s="162"/>
      <c r="DGG53" s="162"/>
      <c r="DGH53" s="162"/>
      <c r="DGI53" s="162"/>
      <c r="DGJ53" s="162"/>
      <c r="DGK53" s="162"/>
      <c r="DGL53" s="162"/>
      <c r="DGM53" s="162"/>
      <c r="DGN53" s="162"/>
      <c r="DGO53" s="162"/>
      <c r="DGP53" s="162"/>
      <c r="DGQ53" s="162"/>
      <c r="DGR53" s="162"/>
      <c r="DGS53" s="162"/>
      <c r="DGT53" s="162"/>
      <c r="DGU53" s="162"/>
      <c r="DGV53" s="162"/>
      <c r="DGW53" s="162"/>
      <c r="DGX53" s="162"/>
      <c r="DGY53" s="162"/>
      <c r="DGZ53" s="162"/>
      <c r="DHA53" s="162"/>
      <c r="DHB53" s="162"/>
      <c r="DHC53" s="162"/>
      <c r="DHD53" s="162"/>
      <c r="DHE53" s="162"/>
      <c r="DHF53" s="162"/>
      <c r="DHG53" s="162"/>
      <c r="DHH53" s="162"/>
      <c r="DHI53" s="162"/>
      <c r="DHJ53" s="162"/>
      <c r="DHK53" s="162"/>
      <c r="DHL53" s="162"/>
      <c r="DHM53" s="162"/>
      <c r="DHN53" s="162"/>
      <c r="DHO53" s="162"/>
      <c r="DHP53" s="162"/>
      <c r="DHQ53" s="162"/>
      <c r="DHR53" s="162"/>
      <c r="DHS53" s="162"/>
      <c r="DHT53" s="162"/>
      <c r="DHU53" s="162"/>
      <c r="DHV53" s="162"/>
      <c r="DHW53" s="162"/>
      <c r="DHX53" s="162"/>
      <c r="DHY53" s="162"/>
      <c r="DHZ53" s="162"/>
      <c r="DIA53" s="162"/>
      <c r="DIB53" s="162"/>
      <c r="DIC53" s="162"/>
      <c r="DID53" s="162"/>
      <c r="DIE53" s="162"/>
      <c r="DIF53" s="162"/>
      <c r="DIG53" s="162"/>
      <c r="DIH53" s="162"/>
      <c r="DII53" s="162"/>
      <c r="DIJ53" s="162"/>
      <c r="DIK53" s="162"/>
      <c r="DIL53" s="162"/>
      <c r="DIM53" s="162"/>
      <c r="DIN53" s="162"/>
      <c r="DIO53" s="162"/>
      <c r="DIP53" s="162"/>
      <c r="DIQ53" s="162"/>
      <c r="DIR53" s="162"/>
      <c r="DIS53" s="162"/>
      <c r="DIT53" s="162"/>
      <c r="DIU53" s="162"/>
      <c r="DIV53" s="162"/>
      <c r="DIW53" s="162"/>
      <c r="DIX53" s="162"/>
      <c r="DIY53" s="162"/>
      <c r="DIZ53" s="162"/>
      <c r="DJA53" s="162"/>
      <c r="DJB53" s="162"/>
      <c r="DJC53" s="162"/>
      <c r="DJD53" s="162"/>
      <c r="DJE53" s="162"/>
      <c r="DJF53" s="162"/>
      <c r="DJG53" s="162"/>
      <c r="DJH53" s="162"/>
      <c r="DJI53" s="162"/>
      <c r="DJJ53" s="162"/>
      <c r="DJK53" s="162"/>
      <c r="DJL53" s="162"/>
      <c r="DJM53" s="162"/>
      <c r="DJN53" s="162"/>
      <c r="DJO53" s="162"/>
      <c r="DJP53" s="162"/>
      <c r="DJQ53" s="162"/>
      <c r="DJR53" s="162"/>
      <c r="DJS53" s="162"/>
      <c r="DJT53" s="162"/>
      <c r="DJU53" s="162"/>
      <c r="DJV53" s="162"/>
      <c r="DJW53" s="162"/>
      <c r="DJX53" s="162"/>
      <c r="DJY53" s="162"/>
      <c r="DJZ53" s="162"/>
      <c r="DKA53" s="162"/>
      <c r="DKB53" s="162"/>
      <c r="DKC53" s="162"/>
      <c r="DKD53" s="162"/>
      <c r="DKE53" s="162"/>
      <c r="DKF53" s="162"/>
      <c r="DKG53" s="162"/>
      <c r="DKH53" s="162"/>
      <c r="DKI53" s="162"/>
      <c r="DKJ53" s="162"/>
      <c r="DKK53" s="162"/>
      <c r="DKL53" s="162"/>
      <c r="DKM53" s="162"/>
      <c r="DKN53" s="162"/>
      <c r="DKO53" s="162"/>
      <c r="DKP53" s="162"/>
      <c r="DKQ53" s="162"/>
      <c r="DKR53" s="162"/>
      <c r="DKS53" s="162"/>
      <c r="DKT53" s="162"/>
      <c r="DKU53" s="162"/>
      <c r="DKV53" s="162"/>
      <c r="DKW53" s="162"/>
      <c r="DKX53" s="162"/>
      <c r="DKY53" s="162"/>
      <c r="DKZ53" s="162"/>
      <c r="DLA53" s="162"/>
      <c r="DLB53" s="162"/>
      <c r="DLC53" s="162"/>
      <c r="DLD53" s="162"/>
      <c r="DLE53" s="162"/>
      <c r="DLF53" s="162"/>
      <c r="DLG53" s="162"/>
      <c r="DLH53" s="162"/>
      <c r="DLI53" s="162"/>
      <c r="DLJ53" s="162"/>
      <c r="DLK53" s="162"/>
      <c r="DLL53" s="162"/>
      <c r="DLM53" s="162"/>
      <c r="DLN53" s="162"/>
      <c r="DLO53" s="162"/>
      <c r="DLP53" s="162"/>
      <c r="DLQ53" s="162"/>
      <c r="DLR53" s="162"/>
      <c r="DLS53" s="162"/>
      <c r="DLT53" s="162"/>
      <c r="DLU53" s="162"/>
      <c r="DLV53" s="162"/>
      <c r="DLW53" s="162"/>
      <c r="DLX53" s="162"/>
      <c r="DLY53" s="162"/>
      <c r="DLZ53" s="162"/>
      <c r="DMA53" s="162"/>
      <c r="DMB53" s="162"/>
      <c r="DMC53" s="162"/>
      <c r="DMD53" s="162"/>
      <c r="DME53" s="162"/>
      <c r="DMF53" s="162"/>
      <c r="DMG53" s="162"/>
      <c r="DMH53" s="162"/>
      <c r="DMI53" s="162"/>
      <c r="DMJ53" s="162"/>
      <c r="DMK53" s="162"/>
      <c r="DML53" s="162"/>
      <c r="DMM53" s="162"/>
      <c r="DMN53" s="162"/>
      <c r="DMO53" s="162"/>
      <c r="DMP53" s="162"/>
      <c r="DMQ53" s="162"/>
      <c r="DMR53" s="162"/>
      <c r="DMS53" s="162"/>
      <c r="DMT53" s="162"/>
      <c r="DMU53" s="162"/>
      <c r="DMV53" s="162"/>
      <c r="DMW53" s="162"/>
      <c r="DMX53" s="162"/>
      <c r="DMY53" s="162"/>
      <c r="DMZ53" s="162"/>
      <c r="DNA53" s="162"/>
      <c r="DNB53" s="162"/>
      <c r="DNC53" s="162"/>
      <c r="DND53" s="162"/>
      <c r="DNE53" s="162"/>
      <c r="DNF53" s="162"/>
      <c r="DNG53" s="162"/>
      <c r="DNH53" s="162"/>
      <c r="DNI53" s="162"/>
      <c r="DNJ53" s="162"/>
      <c r="DNK53" s="162"/>
      <c r="DNL53" s="162"/>
      <c r="DNM53" s="162"/>
      <c r="DNN53" s="162"/>
      <c r="DNO53" s="162"/>
      <c r="DNP53" s="162"/>
      <c r="DNQ53" s="162"/>
      <c r="DNR53" s="162"/>
      <c r="DNS53" s="162"/>
      <c r="DNT53" s="162"/>
      <c r="DNU53" s="162"/>
      <c r="DNV53" s="162"/>
      <c r="DNW53" s="162"/>
      <c r="DNX53" s="162"/>
      <c r="DNY53" s="162"/>
      <c r="DNZ53" s="162"/>
      <c r="DOA53" s="162"/>
      <c r="DOB53" s="162"/>
      <c r="DOC53" s="162"/>
      <c r="DOD53" s="162"/>
      <c r="DOE53" s="162"/>
      <c r="DOF53" s="162"/>
      <c r="DOG53" s="162"/>
      <c r="DOH53" s="162"/>
      <c r="DOI53" s="162"/>
      <c r="DOJ53" s="162"/>
      <c r="DOK53" s="162"/>
      <c r="DOL53" s="162"/>
      <c r="DOM53" s="162"/>
      <c r="DON53" s="162"/>
      <c r="DOO53" s="162"/>
      <c r="DOP53" s="162"/>
      <c r="DOQ53" s="162"/>
      <c r="DOR53" s="162"/>
      <c r="DOS53" s="162"/>
      <c r="DOT53" s="162"/>
      <c r="DOU53" s="162"/>
      <c r="DOV53" s="162"/>
      <c r="DOW53" s="162"/>
      <c r="DOX53" s="162"/>
      <c r="DOY53" s="162"/>
      <c r="DOZ53" s="162"/>
      <c r="DPA53" s="162"/>
      <c r="DPB53" s="162"/>
      <c r="DPC53" s="162"/>
      <c r="DPD53" s="162"/>
      <c r="DPE53" s="162"/>
      <c r="DPF53" s="162"/>
      <c r="DPG53" s="162"/>
      <c r="DPH53" s="162"/>
      <c r="DPI53" s="162"/>
      <c r="DPJ53" s="162"/>
      <c r="DPK53" s="162"/>
      <c r="DPL53" s="162"/>
      <c r="DPM53" s="162"/>
      <c r="DPN53" s="162"/>
      <c r="DPO53" s="162"/>
      <c r="DPP53" s="162"/>
      <c r="DPQ53" s="162"/>
      <c r="DPR53" s="162"/>
      <c r="DPS53" s="162"/>
      <c r="DPT53" s="162"/>
      <c r="DPU53" s="162"/>
      <c r="DPV53" s="162"/>
      <c r="DPW53" s="162"/>
      <c r="DPX53" s="162"/>
      <c r="DPY53" s="162"/>
      <c r="DPZ53" s="162"/>
      <c r="DQA53" s="162"/>
      <c r="DQB53" s="162"/>
      <c r="DQC53" s="162"/>
      <c r="DQD53" s="162"/>
      <c r="DQE53" s="162"/>
      <c r="DQF53" s="162"/>
      <c r="DQG53" s="162"/>
      <c r="DQH53" s="162"/>
      <c r="DQI53" s="162"/>
      <c r="DQJ53" s="162"/>
      <c r="DQK53" s="162"/>
      <c r="DQL53" s="162"/>
      <c r="DQM53" s="162"/>
      <c r="DQN53" s="162"/>
      <c r="DQO53" s="162"/>
      <c r="DQP53" s="162"/>
      <c r="DQQ53" s="162"/>
      <c r="DQR53" s="162"/>
      <c r="DQS53" s="162"/>
      <c r="DQT53" s="162"/>
      <c r="DQU53" s="162"/>
      <c r="DQV53" s="162"/>
      <c r="DQW53" s="162"/>
      <c r="DQX53" s="162"/>
      <c r="DQY53" s="162"/>
      <c r="DQZ53" s="162"/>
      <c r="DRA53" s="162"/>
      <c r="DRB53" s="162"/>
      <c r="DRC53" s="162"/>
      <c r="DRD53" s="162"/>
      <c r="DRE53" s="162"/>
      <c r="DRF53" s="162"/>
      <c r="DRG53" s="162"/>
      <c r="DRH53" s="162"/>
      <c r="DRI53" s="162"/>
      <c r="DRJ53" s="162"/>
      <c r="DRK53" s="162"/>
      <c r="DRL53" s="162"/>
      <c r="DRM53" s="162"/>
      <c r="DRN53" s="162"/>
      <c r="DRO53" s="162"/>
      <c r="DRP53" s="162"/>
      <c r="DRQ53" s="162"/>
      <c r="DRR53" s="162"/>
      <c r="DRS53" s="162"/>
      <c r="DRT53" s="162"/>
      <c r="DRU53" s="162"/>
      <c r="DRV53" s="162"/>
      <c r="DRW53" s="162"/>
      <c r="DRX53" s="162"/>
      <c r="DRY53" s="162"/>
      <c r="DRZ53" s="162"/>
      <c r="DSA53" s="162"/>
      <c r="DSB53" s="162"/>
      <c r="DSC53" s="162"/>
      <c r="DSD53" s="162"/>
      <c r="DSE53" s="162"/>
      <c r="DSF53" s="162"/>
      <c r="DSG53" s="162"/>
      <c r="DSH53" s="162"/>
      <c r="DSI53" s="162"/>
      <c r="DSJ53" s="162"/>
      <c r="DSK53" s="162"/>
      <c r="DSL53" s="162"/>
      <c r="DSM53" s="162"/>
      <c r="DSN53" s="162"/>
      <c r="DSO53" s="162"/>
      <c r="DSP53" s="162"/>
      <c r="DSQ53" s="162"/>
      <c r="DSR53" s="162"/>
      <c r="DSS53" s="162"/>
      <c r="DST53" s="162"/>
      <c r="DSU53" s="162"/>
      <c r="DSV53" s="162"/>
      <c r="DSW53" s="162"/>
      <c r="DSX53" s="162"/>
      <c r="DSY53" s="162"/>
      <c r="DSZ53" s="162"/>
      <c r="DTA53" s="162"/>
      <c r="DTB53" s="162"/>
      <c r="DTC53" s="162"/>
      <c r="DTD53" s="162"/>
      <c r="DTE53" s="162"/>
      <c r="DTF53" s="162"/>
      <c r="DTG53" s="162"/>
      <c r="DTH53" s="162"/>
      <c r="DTI53" s="162"/>
      <c r="DTJ53" s="162"/>
      <c r="DTK53" s="162"/>
      <c r="DTL53" s="162"/>
      <c r="DTM53" s="162"/>
      <c r="DTN53" s="162"/>
      <c r="DTO53" s="162"/>
      <c r="DTP53" s="162"/>
      <c r="DTQ53" s="162"/>
      <c r="DTR53" s="162"/>
      <c r="DTS53" s="162"/>
      <c r="DTT53" s="162"/>
      <c r="DTU53" s="162"/>
      <c r="DTV53" s="162"/>
      <c r="DTW53" s="162"/>
      <c r="DTX53" s="162"/>
      <c r="DTY53" s="162"/>
      <c r="DTZ53" s="162"/>
      <c r="DUA53" s="162"/>
      <c r="DUB53" s="162"/>
      <c r="DUC53" s="162"/>
      <c r="DUD53" s="162"/>
      <c r="DUE53" s="162"/>
      <c r="DUF53" s="162"/>
      <c r="DUG53" s="162"/>
      <c r="DUH53" s="162"/>
      <c r="DUI53" s="162"/>
      <c r="DUJ53" s="162"/>
      <c r="DUK53" s="162"/>
      <c r="DUL53" s="162"/>
      <c r="DUM53" s="162"/>
      <c r="DUN53" s="162"/>
      <c r="DUO53" s="162"/>
      <c r="DUP53" s="162"/>
      <c r="DUQ53" s="162"/>
      <c r="DUR53" s="162"/>
      <c r="DUS53" s="162"/>
      <c r="DUT53" s="162"/>
      <c r="DUU53" s="162"/>
      <c r="DUV53" s="162"/>
      <c r="DUW53" s="162"/>
      <c r="DUX53" s="162"/>
      <c r="DUY53" s="162"/>
      <c r="DUZ53" s="162"/>
      <c r="DVA53" s="162"/>
      <c r="DVB53" s="162"/>
      <c r="DVC53" s="162"/>
      <c r="DVD53" s="162"/>
      <c r="DVE53" s="162"/>
      <c r="DVF53" s="162"/>
      <c r="DVG53" s="162"/>
      <c r="DVH53" s="162"/>
      <c r="DVI53" s="162"/>
      <c r="DVJ53" s="162"/>
      <c r="DVK53" s="162"/>
      <c r="DVL53" s="162"/>
      <c r="DVM53" s="162"/>
      <c r="DVN53" s="162"/>
      <c r="DVO53" s="162"/>
      <c r="DVP53" s="162"/>
      <c r="DVQ53" s="162"/>
      <c r="DVR53" s="162"/>
      <c r="DVS53" s="162"/>
      <c r="DVT53" s="162"/>
      <c r="DVU53" s="162"/>
      <c r="DVV53" s="162"/>
      <c r="DVW53" s="162"/>
      <c r="DVX53" s="162"/>
      <c r="DVY53" s="162"/>
      <c r="DVZ53" s="162"/>
      <c r="DWA53" s="162"/>
      <c r="DWB53" s="162"/>
      <c r="DWC53" s="162"/>
      <c r="DWD53" s="162"/>
      <c r="DWE53" s="162"/>
      <c r="DWF53" s="162"/>
      <c r="DWG53" s="162"/>
      <c r="DWH53" s="162"/>
      <c r="DWI53" s="162"/>
      <c r="DWJ53" s="162"/>
      <c r="DWK53" s="162"/>
      <c r="DWL53" s="162"/>
      <c r="DWM53" s="162"/>
      <c r="DWN53" s="162"/>
      <c r="DWO53" s="162"/>
      <c r="DWP53" s="162"/>
      <c r="DWQ53" s="162"/>
      <c r="DWR53" s="162"/>
      <c r="DWS53" s="162"/>
      <c r="DWT53" s="162"/>
      <c r="DWU53" s="162"/>
      <c r="DWV53" s="162"/>
      <c r="DWW53" s="162"/>
      <c r="DWX53" s="162"/>
      <c r="DWY53" s="162"/>
      <c r="DWZ53" s="162"/>
      <c r="DXA53" s="162"/>
      <c r="DXB53" s="162"/>
      <c r="DXC53" s="162"/>
      <c r="DXD53" s="162"/>
      <c r="DXE53" s="162"/>
      <c r="DXF53" s="162"/>
      <c r="DXG53" s="162"/>
      <c r="DXH53" s="162"/>
      <c r="DXI53" s="162"/>
      <c r="DXJ53" s="162"/>
      <c r="DXK53" s="162"/>
      <c r="DXL53" s="162"/>
      <c r="DXM53" s="162"/>
      <c r="DXN53" s="162"/>
      <c r="DXO53" s="162"/>
      <c r="DXP53" s="162"/>
      <c r="DXQ53" s="162"/>
      <c r="DXR53" s="162"/>
      <c r="DXS53" s="162"/>
      <c r="DXT53" s="162"/>
      <c r="DXU53" s="162"/>
      <c r="DXV53" s="162"/>
      <c r="DXW53" s="162"/>
      <c r="DXX53" s="162"/>
      <c r="DXY53" s="162"/>
      <c r="DXZ53" s="162"/>
      <c r="DYA53" s="162"/>
      <c r="DYB53" s="162"/>
      <c r="DYC53" s="162"/>
      <c r="DYD53" s="162"/>
      <c r="DYE53" s="162"/>
      <c r="DYF53" s="162"/>
      <c r="DYG53" s="162"/>
      <c r="DYH53" s="162"/>
      <c r="DYI53" s="162"/>
      <c r="DYJ53" s="162"/>
      <c r="DYK53" s="162"/>
      <c r="DYL53" s="162"/>
      <c r="DYM53" s="162"/>
      <c r="DYN53" s="162"/>
      <c r="DYO53" s="162"/>
      <c r="DYP53" s="162"/>
      <c r="DYQ53" s="162"/>
      <c r="DYR53" s="162"/>
      <c r="DYS53" s="162"/>
      <c r="DYT53" s="162"/>
      <c r="DYU53" s="162"/>
      <c r="DYV53" s="162"/>
      <c r="DYW53" s="162"/>
      <c r="DYX53" s="162"/>
      <c r="DYY53" s="162"/>
      <c r="DYZ53" s="162"/>
      <c r="DZA53" s="162"/>
      <c r="DZB53" s="162"/>
      <c r="DZC53" s="162"/>
      <c r="DZD53" s="162"/>
      <c r="DZE53" s="162"/>
      <c r="DZF53" s="162"/>
      <c r="DZG53" s="162"/>
      <c r="DZH53" s="162"/>
      <c r="DZI53" s="162"/>
      <c r="DZJ53" s="162"/>
      <c r="DZK53" s="162"/>
      <c r="DZL53" s="162"/>
      <c r="DZM53" s="162"/>
      <c r="DZN53" s="162"/>
      <c r="DZO53" s="162"/>
      <c r="DZP53" s="162"/>
      <c r="DZQ53" s="162"/>
      <c r="DZR53" s="162"/>
      <c r="DZS53" s="162"/>
      <c r="DZT53" s="162"/>
      <c r="DZU53" s="162"/>
      <c r="DZV53" s="162"/>
      <c r="DZW53" s="162"/>
      <c r="DZX53" s="162"/>
      <c r="DZY53" s="162"/>
      <c r="DZZ53" s="162"/>
      <c r="EAA53" s="162"/>
      <c r="EAB53" s="162"/>
      <c r="EAC53" s="162"/>
      <c r="EAD53" s="162"/>
      <c r="EAE53" s="162"/>
      <c r="EAF53" s="162"/>
      <c r="EAG53" s="162"/>
      <c r="EAH53" s="162"/>
      <c r="EAI53" s="162"/>
      <c r="EAJ53" s="162"/>
      <c r="EAK53" s="162"/>
      <c r="EAL53" s="162"/>
      <c r="EAM53" s="162"/>
      <c r="EAN53" s="162"/>
      <c r="EAO53" s="162"/>
      <c r="EAP53" s="162"/>
      <c r="EAQ53" s="162"/>
      <c r="EAR53" s="162"/>
      <c r="EAS53" s="162"/>
      <c r="EAT53" s="162"/>
      <c r="EAU53" s="162"/>
      <c r="EAV53" s="162"/>
      <c r="EAW53" s="162"/>
      <c r="EAX53" s="162"/>
      <c r="EAY53" s="162"/>
      <c r="EAZ53" s="162"/>
      <c r="EBA53" s="162"/>
      <c r="EBB53" s="162"/>
      <c r="EBC53" s="162"/>
      <c r="EBD53" s="162"/>
      <c r="EBE53" s="162"/>
      <c r="EBF53" s="162"/>
      <c r="EBG53" s="162"/>
      <c r="EBH53" s="162"/>
      <c r="EBI53" s="162"/>
      <c r="EBJ53" s="162"/>
      <c r="EBK53" s="162"/>
      <c r="EBL53" s="162"/>
      <c r="EBM53" s="162"/>
      <c r="EBN53" s="162"/>
      <c r="EBO53" s="162"/>
      <c r="EBP53" s="162"/>
      <c r="EBQ53" s="162"/>
      <c r="EBR53" s="162"/>
      <c r="EBS53" s="162"/>
      <c r="EBT53" s="162"/>
      <c r="EBU53" s="162"/>
      <c r="EBV53" s="162"/>
      <c r="EBW53" s="162"/>
      <c r="EBX53" s="162"/>
      <c r="EBY53" s="162"/>
      <c r="EBZ53" s="162"/>
      <c r="ECA53" s="162"/>
      <c r="ECB53" s="162"/>
      <c r="ECC53" s="162"/>
      <c r="ECD53" s="162"/>
      <c r="ECE53" s="162"/>
      <c r="ECF53" s="162"/>
      <c r="ECG53" s="162"/>
      <c r="ECH53" s="162"/>
      <c r="ECI53" s="162"/>
      <c r="ECJ53" s="162"/>
      <c r="ECK53" s="162"/>
      <c r="ECL53" s="162"/>
      <c r="ECM53" s="162"/>
      <c r="ECN53" s="162"/>
      <c r="ECO53" s="162"/>
      <c r="ECP53" s="162"/>
      <c r="ECQ53" s="162"/>
      <c r="ECR53" s="162"/>
      <c r="ECS53" s="162"/>
      <c r="ECT53" s="162"/>
      <c r="ECU53" s="162"/>
      <c r="ECV53" s="162"/>
      <c r="ECW53" s="162"/>
      <c r="ECX53" s="162"/>
      <c r="ECY53" s="162"/>
      <c r="ECZ53" s="162"/>
      <c r="EDA53" s="162"/>
      <c r="EDB53" s="162"/>
      <c r="EDC53" s="162"/>
      <c r="EDD53" s="162"/>
      <c r="EDE53" s="162"/>
      <c r="EDF53" s="162"/>
      <c r="EDG53" s="162"/>
      <c r="EDH53" s="162"/>
      <c r="EDI53" s="162"/>
      <c r="EDJ53" s="162"/>
      <c r="EDK53" s="162"/>
      <c r="EDL53" s="162"/>
      <c r="EDM53" s="162"/>
      <c r="EDN53" s="162"/>
      <c r="EDO53" s="162"/>
      <c r="EDP53" s="162"/>
      <c r="EDQ53" s="162"/>
      <c r="EDR53" s="162"/>
      <c r="EDS53" s="162"/>
      <c r="EDT53" s="162"/>
      <c r="EDU53" s="162"/>
      <c r="EDV53" s="162"/>
      <c r="EDW53" s="162"/>
      <c r="EDX53" s="162"/>
      <c r="EDY53" s="162"/>
      <c r="EDZ53" s="162"/>
      <c r="EEA53" s="162"/>
      <c r="EEB53" s="162"/>
      <c r="EEC53" s="162"/>
      <c r="EED53" s="162"/>
      <c r="EEE53" s="162"/>
      <c r="EEF53" s="162"/>
      <c r="EEG53" s="162"/>
      <c r="EEH53" s="162"/>
      <c r="EEI53" s="162"/>
      <c r="EEJ53" s="162"/>
      <c r="EEK53" s="162"/>
      <c r="EEL53" s="162"/>
      <c r="EEM53" s="162"/>
      <c r="EEN53" s="162"/>
      <c r="EEO53" s="162"/>
      <c r="EEP53" s="162"/>
      <c r="EEQ53" s="162"/>
      <c r="EER53" s="162"/>
      <c r="EES53" s="162"/>
      <c r="EET53" s="162"/>
      <c r="EEU53" s="162"/>
      <c r="EEV53" s="162"/>
      <c r="EEW53" s="162"/>
      <c r="EEX53" s="162"/>
      <c r="EEY53" s="162"/>
      <c r="EEZ53" s="162"/>
      <c r="EFA53" s="162"/>
      <c r="EFB53" s="162"/>
      <c r="EFC53" s="162"/>
      <c r="EFD53" s="162"/>
      <c r="EFE53" s="162"/>
      <c r="EFF53" s="162"/>
      <c r="EFG53" s="162"/>
      <c r="EFH53" s="162"/>
      <c r="EFI53" s="162"/>
      <c r="EFJ53" s="162"/>
      <c r="EFK53" s="162"/>
      <c r="EFL53" s="162"/>
      <c r="EFM53" s="162"/>
      <c r="EFN53" s="162"/>
      <c r="EFO53" s="162"/>
      <c r="EFP53" s="162"/>
      <c r="EFQ53" s="162"/>
      <c r="EFR53" s="162"/>
      <c r="EFS53" s="162"/>
      <c r="EFT53" s="162"/>
      <c r="EFU53" s="162"/>
      <c r="EFV53" s="162"/>
      <c r="EFW53" s="162"/>
      <c r="EFX53" s="162"/>
      <c r="EFY53" s="162"/>
      <c r="EFZ53" s="162"/>
      <c r="EGA53" s="162"/>
      <c r="EGB53" s="162"/>
      <c r="EGC53" s="162"/>
      <c r="EGD53" s="162"/>
      <c r="EGE53" s="162"/>
      <c r="EGF53" s="162"/>
      <c r="EGG53" s="162"/>
      <c r="EGH53" s="162"/>
      <c r="EGI53" s="162"/>
      <c r="EGJ53" s="162"/>
      <c r="EGK53" s="162"/>
      <c r="EGL53" s="162"/>
      <c r="EGM53" s="162"/>
      <c r="EGN53" s="162"/>
      <c r="EGO53" s="162"/>
      <c r="EGP53" s="162"/>
      <c r="EGQ53" s="162"/>
      <c r="EGR53" s="162"/>
      <c r="EGS53" s="162"/>
      <c r="EGT53" s="162"/>
      <c r="EGU53" s="162"/>
      <c r="EGV53" s="162"/>
      <c r="EGW53" s="162"/>
      <c r="EGX53" s="162"/>
      <c r="EGY53" s="162"/>
      <c r="EGZ53" s="162"/>
      <c r="EHA53" s="162"/>
      <c r="EHB53" s="162"/>
      <c r="EHC53" s="162"/>
      <c r="EHD53" s="162"/>
      <c r="EHE53" s="162"/>
      <c r="EHF53" s="162"/>
      <c r="EHG53" s="162"/>
      <c r="EHH53" s="162"/>
      <c r="EHI53" s="162"/>
      <c r="EHJ53" s="162"/>
      <c r="EHK53" s="162"/>
      <c r="EHL53" s="162"/>
      <c r="EHM53" s="162"/>
      <c r="EHN53" s="162"/>
      <c r="EHO53" s="162"/>
      <c r="EHP53" s="162"/>
      <c r="EHQ53" s="162"/>
      <c r="EHR53" s="162"/>
      <c r="EHS53" s="162"/>
      <c r="EHT53" s="162"/>
      <c r="EHU53" s="162"/>
      <c r="EHV53" s="162"/>
      <c r="EHW53" s="162"/>
      <c r="EHX53" s="162"/>
      <c r="EHY53" s="162"/>
      <c r="EHZ53" s="162"/>
      <c r="EIA53" s="162"/>
      <c r="EIB53" s="162"/>
      <c r="EIC53" s="162"/>
      <c r="EID53" s="162"/>
      <c r="EIE53" s="162"/>
      <c r="EIF53" s="162"/>
      <c r="EIG53" s="162"/>
      <c r="EIH53" s="162"/>
      <c r="EII53" s="162"/>
      <c r="EIJ53" s="162"/>
      <c r="EIK53" s="162"/>
      <c r="EIL53" s="162"/>
      <c r="EIM53" s="162"/>
      <c r="EIN53" s="162"/>
      <c r="EIO53" s="162"/>
      <c r="EIP53" s="162"/>
      <c r="EIQ53" s="162"/>
      <c r="EIR53" s="162"/>
      <c r="EIS53" s="162"/>
      <c r="EIT53" s="162"/>
      <c r="EIU53" s="162"/>
      <c r="EIV53" s="162"/>
      <c r="EIW53" s="162"/>
      <c r="EIX53" s="162"/>
      <c r="EIY53" s="162"/>
      <c r="EIZ53" s="162"/>
      <c r="EJA53" s="162"/>
      <c r="EJB53" s="162"/>
      <c r="EJC53" s="162"/>
      <c r="EJD53" s="162"/>
      <c r="EJE53" s="162"/>
      <c r="EJF53" s="162"/>
      <c r="EJG53" s="162"/>
      <c r="EJH53" s="162"/>
      <c r="EJI53" s="162"/>
      <c r="EJJ53" s="162"/>
      <c r="EJK53" s="162"/>
      <c r="EJL53" s="162"/>
      <c r="EJM53" s="162"/>
      <c r="EJN53" s="162"/>
      <c r="EJO53" s="162"/>
      <c r="EJP53" s="162"/>
      <c r="EJQ53" s="162"/>
      <c r="EJR53" s="162"/>
      <c r="EJS53" s="162"/>
      <c r="EJT53" s="162"/>
      <c r="EJU53" s="162"/>
      <c r="EJV53" s="162"/>
      <c r="EJW53" s="162"/>
      <c r="EJX53" s="162"/>
      <c r="EJY53" s="162"/>
      <c r="EJZ53" s="162"/>
      <c r="EKA53" s="162"/>
      <c r="EKB53" s="162"/>
      <c r="EKC53" s="162"/>
      <c r="EKD53" s="162"/>
      <c r="EKE53" s="162"/>
      <c r="EKF53" s="162"/>
      <c r="EKG53" s="162"/>
      <c r="EKH53" s="162"/>
      <c r="EKI53" s="162"/>
      <c r="EKJ53" s="162"/>
      <c r="EKK53" s="162"/>
      <c r="EKL53" s="162"/>
      <c r="EKM53" s="162"/>
      <c r="EKN53" s="162"/>
      <c r="EKO53" s="162"/>
      <c r="EKP53" s="162"/>
      <c r="EKQ53" s="162"/>
      <c r="EKR53" s="162"/>
      <c r="EKS53" s="162"/>
      <c r="EKT53" s="162"/>
      <c r="EKU53" s="162"/>
      <c r="EKV53" s="162"/>
      <c r="EKW53" s="162"/>
      <c r="EKX53" s="162"/>
      <c r="EKY53" s="162"/>
      <c r="EKZ53" s="162"/>
      <c r="ELA53" s="162"/>
      <c r="ELB53" s="162"/>
      <c r="ELC53" s="162"/>
      <c r="ELD53" s="162"/>
      <c r="ELE53" s="162"/>
      <c r="ELF53" s="162"/>
      <c r="ELG53" s="162"/>
      <c r="ELH53" s="162"/>
      <c r="ELI53" s="162"/>
      <c r="ELJ53" s="162"/>
      <c r="ELK53" s="162"/>
      <c r="ELL53" s="162"/>
      <c r="ELM53" s="162"/>
      <c r="ELN53" s="162"/>
      <c r="ELO53" s="162"/>
      <c r="ELP53" s="162"/>
      <c r="ELQ53" s="162"/>
      <c r="ELR53" s="162"/>
      <c r="ELS53" s="162"/>
      <c r="ELT53" s="162"/>
      <c r="ELU53" s="162"/>
      <c r="ELV53" s="162"/>
      <c r="ELW53" s="162"/>
      <c r="ELX53" s="162"/>
      <c r="ELY53" s="162"/>
      <c r="ELZ53" s="162"/>
      <c r="EMA53" s="162"/>
      <c r="EMB53" s="162"/>
      <c r="EMC53" s="162"/>
      <c r="EMD53" s="162"/>
      <c r="EME53" s="162"/>
      <c r="EMF53" s="162"/>
      <c r="EMG53" s="162"/>
      <c r="EMH53" s="162"/>
      <c r="EMI53" s="162"/>
      <c r="EMJ53" s="162"/>
      <c r="EMK53" s="162"/>
      <c r="EML53" s="162"/>
      <c r="EMM53" s="162"/>
      <c r="EMN53" s="162"/>
      <c r="EMO53" s="162"/>
      <c r="EMP53" s="162"/>
      <c r="EMQ53" s="162"/>
      <c r="EMR53" s="162"/>
      <c r="EMS53" s="162"/>
      <c r="EMT53" s="162"/>
      <c r="EMU53" s="162"/>
      <c r="EMV53" s="162"/>
      <c r="EMW53" s="162"/>
      <c r="EMX53" s="162"/>
      <c r="EMY53" s="162"/>
      <c r="EMZ53" s="162"/>
      <c r="ENA53" s="162"/>
      <c r="ENB53" s="162"/>
      <c r="ENC53" s="162"/>
      <c r="END53" s="162"/>
      <c r="ENE53" s="162"/>
      <c r="ENF53" s="162"/>
      <c r="ENG53" s="162"/>
      <c r="ENH53" s="162"/>
      <c r="ENI53" s="162"/>
      <c r="ENJ53" s="162"/>
      <c r="ENK53" s="162"/>
      <c r="ENL53" s="162"/>
      <c r="ENM53" s="162"/>
      <c r="ENN53" s="162"/>
      <c r="ENO53" s="162"/>
      <c r="ENP53" s="162"/>
      <c r="ENQ53" s="162"/>
      <c r="ENR53" s="162"/>
      <c r="ENS53" s="162"/>
      <c r="ENT53" s="162"/>
      <c r="ENU53" s="162"/>
      <c r="ENV53" s="162"/>
      <c r="ENW53" s="162"/>
      <c r="ENX53" s="162"/>
      <c r="ENY53" s="162"/>
      <c r="ENZ53" s="162"/>
      <c r="EOA53" s="162"/>
      <c r="EOB53" s="162"/>
      <c r="EOC53" s="162"/>
      <c r="EOD53" s="162"/>
      <c r="EOE53" s="162"/>
      <c r="EOF53" s="162"/>
      <c r="EOG53" s="162"/>
      <c r="EOH53" s="162"/>
      <c r="EOI53" s="162"/>
      <c r="EOJ53" s="162"/>
      <c r="EOK53" s="162"/>
      <c r="EOL53" s="162"/>
      <c r="EOM53" s="162"/>
      <c r="EON53" s="162"/>
      <c r="EOO53" s="162"/>
      <c r="EOP53" s="162"/>
      <c r="EOQ53" s="162"/>
      <c r="EOR53" s="162"/>
      <c r="EOS53" s="162"/>
      <c r="EOT53" s="162"/>
      <c r="EOU53" s="162"/>
      <c r="EOV53" s="162"/>
      <c r="EOW53" s="162"/>
      <c r="EOX53" s="162"/>
      <c r="EOY53" s="162"/>
      <c r="EOZ53" s="162"/>
      <c r="EPA53" s="162"/>
      <c r="EPB53" s="162"/>
      <c r="EPC53" s="162"/>
      <c r="EPD53" s="162"/>
      <c r="EPE53" s="162"/>
      <c r="EPF53" s="162"/>
      <c r="EPG53" s="162"/>
      <c r="EPH53" s="162"/>
      <c r="EPI53" s="162"/>
      <c r="EPJ53" s="162"/>
      <c r="EPK53" s="162"/>
      <c r="EPL53" s="162"/>
      <c r="EPM53" s="162"/>
      <c r="EPN53" s="162"/>
      <c r="EPO53" s="162"/>
      <c r="EPP53" s="162"/>
      <c r="EPQ53" s="162"/>
      <c r="EPR53" s="162"/>
      <c r="EPS53" s="162"/>
      <c r="EPT53" s="162"/>
      <c r="EPU53" s="162"/>
      <c r="EPV53" s="162"/>
      <c r="EPW53" s="162"/>
      <c r="EPX53" s="162"/>
      <c r="EPY53" s="162"/>
      <c r="EPZ53" s="162"/>
      <c r="EQA53" s="162"/>
      <c r="EQB53" s="162"/>
      <c r="EQC53" s="162"/>
      <c r="EQD53" s="162"/>
      <c r="EQE53" s="162"/>
      <c r="EQF53" s="162"/>
      <c r="EQG53" s="162"/>
      <c r="EQH53" s="162"/>
      <c r="EQI53" s="162"/>
      <c r="EQJ53" s="162"/>
      <c r="EQK53" s="162"/>
      <c r="EQL53" s="162"/>
      <c r="EQM53" s="162"/>
      <c r="EQN53" s="162"/>
      <c r="EQO53" s="162"/>
      <c r="EQP53" s="162"/>
      <c r="EQQ53" s="162"/>
      <c r="EQR53" s="162"/>
      <c r="EQS53" s="162"/>
      <c r="EQT53" s="162"/>
      <c r="EQU53" s="162"/>
      <c r="EQV53" s="162"/>
      <c r="EQW53" s="162"/>
      <c r="EQX53" s="162"/>
      <c r="EQY53" s="162"/>
      <c r="EQZ53" s="162"/>
      <c r="ERA53" s="162"/>
      <c r="ERB53" s="162"/>
      <c r="ERC53" s="162"/>
      <c r="ERD53" s="162"/>
      <c r="ERE53" s="162"/>
      <c r="ERF53" s="162"/>
      <c r="ERG53" s="162"/>
      <c r="ERH53" s="162"/>
      <c r="ERI53" s="162"/>
      <c r="ERJ53" s="162"/>
      <c r="ERK53" s="162"/>
      <c r="ERL53" s="162"/>
      <c r="ERM53" s="162"/>
      <c r="ERN53" s="162"/>
      <c r="ERO53" s="162"/>
      <c r="ERP53" s="162"/>
      <c r="ERQ53" s="162"/>
      <c r="ERR53" s="162"/>
      <c r="ERS53" s="162"/>
      <c r="ERT53" s="162"/>
      <c r="ERU53" s="162"/>
      <c r="ERV53" s="162"/>
      <c r="ERW53" s="162"/>
      <c r="ERX53" s="162"/>
      <c r="ERY53" s="162"/>
      <c r="ERZ53" s="162"/>
      <c r="ESA53" s="162"/>
      <c r="ESB53" s="162"/>
      <c r="ESC53" s="162"/>
      <c r="ESD53" s="162"/>
      <c r="ESE53" s="162"/>
      <c r="ESF53" s="162"/>
      <c r="ESG53" s="162"/>
      <c r="ESH53" s="162"/>
      <c r="ESI53" s="162"/>
      <c r="ESJ53" s="162"/>
      <c r="ESK53" s="162"/>
      <c r="ESL53" s="162"/>
      <c r="ESM53" s="162"/>
      <c r="ESN53" s="162"/>
      <c r="ESO53" s="162"/>
      <c r="ESP53" s="162"/>
      <c r="ESQ53" s="162"/>
      <c r="ESR53" s="162"/>
      <c r="ESS53" s="162"/>
      <c r="EST53" s="162"/>
      <c r="ESU53" s="162"/>
      <c r="ESV53" s="162"/>
      <c r="ESW53" s="162"/>
      <c r="ESX53" s="162"/>
      <c r="ESY53" s="162"/>
      <c r="ESZ53" s="162"/>
      <c r="ETA53" s="162"/>
      <c r="ETB53" s="162"/>
      <c r="ETC53" s="162"/>
      <c r="ETD53" s="162"/>
      <c r="ETE53" s="162"/>
      <c r="ETF53" s="162"/>
      <c r="ETG53" s="162"/>
      <c r="ETH53" s="162"/>
      <c r="ETI53" s="162"/>
      <c r="ETJ53" s="162"/>
      <c r="ETK53" s="162"/>
      <c r="ETL53" s="162"/>
      <c r="ETM53" s="162"/>
      <c r="ETN53" s="162"/>
      <c r="ETO53" s="162"/>
      <c r="ETP53" s="162"/>
      <c r="ETQ53" s="162"/>
      <c r="ETR53" s="162"/>
      <c r="ETS53" s="162"/>
      <c r="ETT53" s="162"/>
      <c r="ETU53" s="162"/>
      <c r="ETV53" s="162"/>
      <c r="ETW53" s="162"/>
      <c r="ETX53" s="162"/>
      <c r="ETY53" s="162"/>
      <c r="ETZ53" s="162"/>
      <c r="EUA53" s="162"/>
      <c r="EUB53" s="162"/>
      <c r="EUC53" s="162"/>
      <c r="EUD53" s="162"/>
      <c r="EUE53" s="162"/>
      <c r="EUF53" s="162"/>
      <c r="EUG53" s="162"/>
      <c r="EUH53" s="162"/>
      <c r="EUI53" s="162"/>
      <c r="EUJ53" s="162"/>
      <c r="EUK53" s="162"/>
      <c r="EUL53" s="162"/>
      <c r="EUM53" s="162"/>
      <c r="EUN53" s="162"/>
      <c r="EUO53" s="162"/>
      <c r="EUP53" s="162"/>
      <c r="EUQ53" s="162"/>
      <c r="EUR53" s="162"/>
      <c r="EUS53" s="162"/>
      <c r="EUT53" s="162"/>
      <c r="EUU53" s="162"/>
      <c r="EUV53" s="162"/>
      <c r="EUW53" s="162"/>
      <c r="EUX53" s="162"/>
      <c r="EUY53" s="162"/>
      <c r="EUZ53" s="162"/>
      <c r="EVA53" s="162"/>
      <c r="EVB53" s="162"/>
      <c r="EVC53" s="162"/>
      <c r="EVD53" s="162"/>
      <c r="EVE53" s="162"/>
      <c r="EVF53" s="162"/>
      <c r="EVG53" s="162"/>
      <c r="EVH53" s="162"/>
      <c r="EVI53" s="162"/>
      <c r="EVJ53" s="162"/>
      <c r="EVK53" s="162"/>
      <c r="EVL53" s="162"/>
      <c r="EVM53" s="162"/>
      <c r="EVN53" s="162"/>
      <c r="EVO53" s="162"/>
      <c r="EVP53" s="162"/>
      <c r="EVQ53" s="162"/>
      <c r="EVR53" s="162"/>
      <c r="EVS53" s="162"/>
      <c r="EVT53" s="162"/>
      <c r="EVU53" s="162"/>
      <c r="EVV53" s="162"/>
      <c r="EVW53" s="162"/>
      <c r="EVX53" s="162"/>
      <c r="EVY53" s="162"/>
      <c r="EVZ53" s="162"/>
      <c r="EWA53" s="162"/>
      <c r="EWB53" s="162"/>
      <c r="EWC53" s="162"/>
      <c r="EWD53" s="162"/>
      <c r="EWE53" s="162"/>
      <c r="EWF53" s="162"/>
      <c r="EWG53" s="162"/>
      <c r="EWH53" s="162"/>
      <c r="EWI53" s="162"/>
      <c r="EWJ53" s="162"/>
      <c r="EWK53" s="162"/>
      <c r="EWL53" s="162"/>
      <c r="EWM53" s="162"/>
      <c r="EWN53" s="162"/>
      <c r="EWO53" s="162"/>
      <c r="EWP53" s="162"/>
      <c r="EWQ53" s="162"/>
      <c r="EWR53" s="162"/>
      <c r="EWS53" s="162"/>
      <c r="EWT53" s="162"/>
      <c r="EWU53" s="162"/>
      <c r="EWV53" s="162"/>
      <c r="EWW53" s="162"/>
      <c r="EWX53" s="162"/>
      <c r="EWY53" s="162"/>
      <c r="EWZ53" s="162"/>
      <c r="EXA53" s="162"/>
      <c r="EXB53" s="162"/>
      <c r="EXC53" s="162"/>
      <c r="EXD53" s="162"/>
      <c r="EXE53" s="162"/>
      <c r="EXF53" s="162"/>
      <c r="EXG53" s="162"/>
      <c r="EXH53" s="162"/>
      <c r="EXI53" s="162"/>
      <c r="EXJ53" s="162"/>
      <c r="EXK53" s="162"/>
      <c r="EXL53" s="162"/>
      <c r="EXM53" s="162"/>
      <c r="EXN53" s="162"/>
      <c r="EXO53" s="162"/>
      <c r="EXP53" s="162"/>
      <c r="EXQ53" s="162"/>
      <c r="EXR53" s="162"/>
      <c r="EXS53" s="162"/>
      <c r="EXT53" s="162"/>
      <c r="EXU53" s="162"/>
      <c r="EXV53" s="162"/>
      <c r="EXW53" s="162"/>
      <c r="EXX53" s="162"/>
      <c r="EXY53" s="162"/>
      <c r="EXZ53" s="162"/>
      <c r="EYA53" s="162"/>
      <c r="EYB53" s="162"/>
      <c r="EYC53" s="162"/>
      <c r="EYD53" s="162"/>
      <c r="EYE53" s="162"/>
      <c r="EYF53" s="162"/>
      <c r="EYG53" s="162"/>
      <c r="EYH53" s="162"/>
      <c r="EYI53" s="162"/>
      <c r="EYJ53" s="162"/>
      <c r="EYK53" s="162"/>
      <c r="EYL53" s="162"/>
      <c r="EYM53" s="162"/>
      <c r="EYN53" s="162"/>
      <c r="EYO53" s="162"/>
      <c r="EYP53" s="162"/>
      <c r="EYQ53" s="162"/>
      <c r="EYR53" s="162"/>
      <c r="EYS53" s="162"/>
      <c r="EYT53" s="162"/>
      <c r="EYU53" s="162"/>
      <c r="EYV53" s="162"/>
      <c r="EYW53" s="162"/>
      <c r="EYX53" s="162"/>
      <c r="EYY53" s="162"/>
      <c r="EYZ53" s="162"/>
      <c r="EZA53" s="162"/>
      <c r="EZB53" s="162"/>
      <c r="EZC53" s="162"/>
      <c r="EZD53" s="162"/>
      <c r="EZE53" s="162"/>
      <c r="EZF53" s="162"/>
      <c r="EZG53" s="162"/>
      <c r="EZH53" s="162"/>
      <c r="EZI53" s="162"/>
      <c r="EZJ53" s="162"/>
      <c r="EZK53" s="162"/>
      <c r="EZL53" s="162"/>
      <c r="EZM53" s="162"/>
      <c r="EZN53" s="162"/>
      <c r="EZO53" s="162"/>
      <c r="EZP53" s="162"/>
      <c r="EZQ53" s="162"/>
      <c r="EZR53" s="162"/>
      <c r="EZS53" s="162"/>
      <c r="EZT53" s="162"/>
      <c r="EZU53" s="162"/>
      <c r="EZV53" s="162"/>
      <c r="EZW53" s="162"/>
      <c r="EZX53" s="162"/>
      <c r="EZY53" s="162"/>
      <c r="EZZ53" s="162"/>
      <c r="FAA53" s="162"/>
      <c r="FAB53" s="162"/>
      <c r="FAC53" s="162"/>
      <c r="FAD53" s="162"/>
      <c r="FAE53" s="162"/>
      <c r="FAF53" s="162"/>
      <c r="FAG53" s="162"/>
      <c r="FAH53" s="162"/>
      <c r="FAI53" s="162"/>
      <c r="FAJ53" s="162"/>
      <c r="FAK53" s="162"/>
      <c r="FAL53" s="162"/>
      <c r="FAM53" s="162"/>
      <c r="FAN53" s="162"/>
      <c r="FAO53" s="162"/>
      <c r="FAP53" s="162"/>
      <c r="FAQ53" s="162"/>
      <c r="FAR53" s="162"/>
      <c r="FAS53" s="162"/>
      <c r="FAT53" s="162"/>
      <c r="FAU53" s="162"/>
      <c r="FAV53" s="162"/>
      <c r="FAW53" s="162"/>
      <c r="FAX53" s="162"/>
      <c r="FAY53" s="162"/>
      <c r="FAZ53" s="162"/>
      <c r="FBA53" s="162"/>
      <c r="FBB53" s="162"/>
      <c r="FBC53" s="162"/>
      <c r="FBD53" s="162"/>
      <c r="FBE53" s="162"/>
      <c r="FBF53" s="162"/>
      <c r="FBG53" s="162"/>
      <c r="FBH53" s="162"/>
      <c r="FBI53" s="162"/>
      <c r="FBJ53" s="162"/>
      <c r="FBK53" s="162"/>
      <c r="FBL53" s="162"/>
      <c r="FBM53" s="162"/>
      <c r="FBN53" s="162"/>
      <c r="FBO53" s="162"/>
      <c r="FBP53" s="162"/>
      <c r="FBQ53" s="162"/>
      <c r="FBR53" s="162"/>
      <c r="FBS53" s="162"/>
      <c r="FBT53" s="162"/>
      <c r="FBU53" s="162"/>
      <c r="FBV53" s="162"/>
      <c r="FBW53" s="162"/>
      <c r="FBX53" s="162"/>
      <c r="FBY53" s="162"/>
      <c r="FBZ53" s="162"/>
      <c r="FCA53" s="162"/>
      <c r="FCB53" s="162"/>
      <c r="FCC53" s="162"/>
      <c r="FCD53" s="162"/>
      <c r="FCE53" s="162"/>
      <c r="FCF53" s="162"/>
      <c r="FCG53" s="162"/>
      <c r="FCH53" s="162"/>
      <c r="FCI53" s="162"/>
      <c r="FCJ53" s="162"/>
      <c r="FCK53" s="162"/>
      <c r="FCL53" s="162"/>
      <c r="FCM53" s="162"/>
      <c r="FCN53" s="162"/>
      <c r="FCO53" s="162"/>
      <c r="FCP53" s="162"/>
      <c r="FCQ53" s="162"/>
      <c r="FCR53" s="162"/>
      <c r="FCS53" s="162"/>
      <c r="FCT53" s="162"/>
      <c r="FCU53" s="162"/>
      <c r="FCV53" s="162"/>
      <c r="FCW53" s="162"/>
      <c r="FCX53" s="162"/>
      <c r="FCY53" s="162"/>
      <c r="FCZ53" s="162"/>
      <c r="FDA53" s="162"/>
      <c r="FDB53" s="162"/>
      <c r="FDC53" s="162"/>
      <c r="FDD53" s="162"/>
      <c r="FDE53" s="162"/>
      <c r="FDF53" s="162"/>
      <c r="FDG53" s="162"/>
      <c r="FDH53" s="162"/>
      <c r="FDI53" s="162"/>
      <c r="FDJ53" s="162"/>
      <c r="FDK53" s="162"/>
      <c r="FDL53" s="162"/>
      <c r="FDM53" s="162"/>
      <c r="FDN53" s="162"/>
      <c r="FDO53" s="162"/>
      <c r="FDP53" s="162"/>
      <c r="FDQ53" s="162"/>
      <c r="FDR53" s="162"/>
      <c r="FDS53" s="162"/>
      <c r="FDT53" s="162"/>
      <c r="FDU53" s="162"/>
      <c r="FDV53" s="162"/>
      <c r="FDW53" s="162"/>
      <c r="FDX53" s="162"/>
      <c r="FDY53" s="162"/>
      <c r="FDZ53" s="162"/>
      <c r="FEA53" s="162"/>
      <c r="FEB53" s="162"/>
      <c r="FEC53" s="162"/>
      <c r="FED53" s="162"/>
      <c r="FEE53" s="162"/>
      <c r="FEF53" s="162"/>
      <c r="FEG53" s="162"/>
      <c r="FEH53" s="162"/>
      <c r="FEI53" s="162"/>
      <c r="FEJ53" s="162"/>
      <c r="FEK53" s="162"/>
      <c r="FEL53" s="162"/>
      <c r="FEM53" s="162"/>
      <c r="FEN53" s="162"/>
      <c r="FEO53" s="162"/>
      <c r="FEP53" s="162"/>
      <c r="FEQ53" s="162"/>
      <c r="FER53" s="162"/>
      <c r="FES53" s="162"/>
      <c r="FET53" s="162"/>
      <c r="FEU53" s="162"/>
      <c r="FEV53" s="162"/>
      <c r="FEW53" s="162"/>
      <c r="FEX53" s="162"/>
      <c r="FEY53" s="162"/>
      <c r="FEZ53" s="162"/>
      <c r="FFA53" s="162"/>
      <c r="FFB53" s="162"/>
      <c r="FFC53" s="162"/>
      <c r="FFD53" s="162"/>
      <c r="FFE53" s="162"/>
      <c r="FFF53" s="162"/>
      <c r="FFG53" s="162"/>
      <c r="FFH53" s="162"/>
      <c r="FFI53" s="162"/>
      <c r="FFJ53" s="162"/>
      <c r="FFK53" s="162"/>
      <c r="FFL53" s="162"/>
      <c r="FFM53" s="162"/>
      <c r="FFN53" s="162"/>
      <c r="FFO53" s="162"/>
      <c r="FFP53" s="162"/>
      <c r="FFQ53" s="162"/>
      <c r="FFR53" s="162"/>
      <c r="FFS53" s="162"/>
      <c r="FFT53" s="162"/>
      <c r="FFU53" s="162"/>
      <c r="FFV53" s="162"/>
      <c r="FFW53" s="162"/>
      <c r="FFX53" s="162"/>
      <c r="FFY53" s="162"/>
      <c r="FFZ53" s="162"/>
      <c r="FGA53" s="162"/>
      <c r="FGB53" s="162"/>
      <c r="FGC53" s="162"/>
      <c r="FGD53" s="162"/>
      <c r="FGE53" s="162"/>
      <c r="FGF53" s="162"/>
      <c r="FGG53" s="162"/>
      <c r="FGH53" s="162"/>
      <c r="FGI53" s="162"/>
      <c r="FGJ53" s="162"/>
      <c r="FGK53" s="162"/>
      <c r="FGL53" s="162"/>
      <c r="FGM53" s="162"/>
      <c r="FGN53" s="162"/>
      <c r="FGO53" s="162"/>
      <c r="FGP53" s="162"/>
      <c r="FGQ53" s="162"/>
      <c r="FGR53" s="162"/>
      <c r="FGS53" s="162"/>
      <c r="FGT53" s="162"/>
      <c r="FGU53" s="162"/>
      <c r="FGV53" s="162"/>
      <c r="FGW53" s="162"/>
      <c r="FGX53" s="162"/>
      <c r="FGY53" s="162"/>
      <c r="FGZ53" s="162"/>
      <c r="FHA53" s="162"/>
      <c r="FHB53" s="162"/>
      <c r="FHC53" s="162"/>
      <c r="FHD53" s="162"/>
      <c r="FHE53" s="162"/>
      <c r="FHF53" s="162"/>
      <c r="FHG53" s="162"/>
      <c r="FHH53" s="162"/>
      <c r="FHI53" s="162"/>
      <c r="FHJ53" s="162"/>
      <c r="FHK53" s="162"/>
      <c r="FHL53" s="162"/>
      <c r="FHM53" s="162"/>
      <c r="FHN53" s="162"/>
      <c r="FHO53" s="162"/>
      <c r="FHP53" s="162"/>
      <c r="FHQ53" s="162"/>
      <c r="FHR53" s="162"/>
      <c r="FHS53" s="162"/>
      <c r="FHT53" s="162"/>
      <c r="FHU53" s="162"/>
      <c r="FHV53" s="162"/>
      <c r="FHW53" s="162"/>
      <c r="FHX53" s="162"/>
      <c r="FHY53" s="162"/>
      <c r="FHZ53" s="162"/>
      <c r="FIA53" s="162"/>
      <c r="FIB53" s="162"/>
      <c r="FIC53" s="162"/>
      <c r="FID53" s="162"/>
      <c r="FIE53" s="162"/>
      <c r="FIF53" s="162"/>
      <c r="FIG53" s="162"/>
      <c r="FIH53" s="162"/>
      <c r="FII53" s="162"/>
      <c r="FIJ53" s="162"/>
      <c r="FIK53" s="162"/>
      <c r="FIL53" s="162"/>
      <c r="FIM53" s="162"/>
      <c r="FIN53" s="162"/>
      <c r="FIO53" s="162"/>
      <c r="FIP53" s="162"/>
      <c r="FIQ53" s="162"/>
      <c r="FIR53" s="162"/>
      <c r="FIS53" s="162"/>
      <c r="FIT53" s="162"/>
      <c r="FIU53" s="162"/>
      <c r="FIV53" s="162"/>
      <c r="FIW53" s="162"/>
      <c r="FIX53" s="162"/>
      <c r="FIY53" s="162"/>
      <c r="FIZ53" s="162"/>
      <c r="FJA53" s="162"/>
      <c r="FJB53" s="162"/>
      <c r="FJC53" s="162"/>
      <c r="FJD53" s="162"/>
      <c r="FJE53" s="162"/>
      <c r="FJF53" s="162"/>
      <c r="FJG53" s="162"/>
      <c r="FJH53" s="162"/>
      <c r="FJI53" s="162"/>
      <c r="FJJ53" s="162"/>
      <c r="FJK53" s="162"/>
      <c r="FJL53" s="162"/>
      <c r="FJM53" s="162"/>
      <c r="FJN53" s="162"/>
      <c r="FJO53" s="162"/>
      <c r="FJP53" s="162"/>
      <c r="FJQ53" s="162"/>
      <c r="FJR53" s="162"/>
      <c r="FJS53" s="162"/>
      <c r="FJT53" s="162"/>
      <c r="FJU53" s="162"/>
      <c r="FJV53" s="162"/>
      <c r="FJW53" s="162"/>
      <c r="FJX53" s="162"/>
      <c r="FJY53" s="162"/>
      <c r="FJZ53" s="162"/>
      <c r="FKA53" s="162"/>
      <c r="FKB53" s="162"/>
      <c r="FKC53" s="162"/>
      <c r="FKD53" s="162"/>
      <c r="FKE53" s="162"/>
      <c r="FKF53" s="162"/>
      <c r="FKG53" s="162"/>
      <c r="FKH53" s="162"/>
      <c r="FKI53" s="162"/>
      <c r="FKJ53" s="162"/>
      <c r="FKK53" s="162"/>
      <c r="FKL53" s="162"/>
      <c r="FKM53" s="162"/>
      <c r="FKN53" s="162"/>
      <c r="FKO53" s="162"/>
      <c r="FKP53" s="162"/>
      <c r="FKQ53" s="162"/>
      <c r="FKR53" s="162"/>
      <c r="FKS53" s="162"/>
      <c r="FKT53" s="162"/>
      <c r="FKU53" s="162"/>
      <c r="FKV53" s="162"/>
      <c r="FKW53" s="162"/>
      <c r="FKX53" s="162"/>
      <c r="FKY53" s="162"/>
      <c r="FKZ53" s="162"/>
      <c r="FLA53" s="162"/>
      <c r="FLB53" s="162"/>
      <c r="FLC53" s="162"/>
      <c r="FLD53" s="162"/>
      <c r="FLE53" s="162"/>
      <c r="FLF53" s="162"/>
      <c r="FLG53" s="162"/>
      <c r="FLH53" s="162"/>
      <c r="FLI53" s="162"/>
      <c r="FLJ53" s="162"/>
      <c r="FLK53" s="162"/>
      <c r="FLL53" s="162"/>
      <c r="FLM53" s="162"/>
      <c r="FLN53" s="162"/>
      <c r="FLO53" s="162"/>
      <c r="FLP53" s="162"/>
      <c r="FLQ53" s="162"/>
      <c r="FLR53" s="162"/>
      <c r="FLS53" s="162"/>
      <c r="FLT53" s="162"/>
      <c r="FLU53" s="162"/>
      <c r="FLV53" s="162"/>
      <c r="FLW53" s="162"/>
      <c r="FLX53" s="162"/>
      <c r="FLY53" s="162"/>
      <c r="FLZ53" s="162"/>
      <c r="FMA53" s="162"/>
      <c r="FMB53" s="162"/>
      <c r="FMC53" s="162"/>
      <c r="FMD53" s="162"/>
      <c r="FME53" s="162"/>
      <c r="FMF53" s="162"/>
      <c r="FMG53" s="162"/>
      <c r="FMH53" s="162"/>
      <c r="FMI53" s="162"/>
      <c r="FMJ53" s="162"/>
      <c r="FMK53" s="162"/>
      <c r="FML53" s="162"/>
      <c r="FMM53" s="162"/>
      <c r="FMN53" s="162"/>
      <c r="FMO53" s="162"/>
      <c r="FMP53" s="162"/>
      <c r="FMQ53" s="162"/>
      <c r="FMR53" s="162"/>
      <c r="FMS53" s="162"/>
      <c r="FMT53" s="162"/>
      <c r="FMU53" s="162"/>
      <c r="FMV53" s="162"/>
      <c r="FMW53" s="162"/>
      <c r="FMX53" s="162"/>
      <c r="FMY53" s="162"/>
      <c r="FMZ53" s="162"/>
      <c r="FNA53" s="162"/>
      <c r="FNB53" s="162"/>
      <c r="FNC53" s="162"/>
      <c r="FND53" s="162"/>
      <c r="FNE53" s="162"/>
      <c r="FNF53" s="162"/>
      <c r="FNG53" s="162"/>
      <c r="FNH53" s="162"/>
      <c r="FNI53" s="162"/>
      <c r="FNJ53" s="162"/>
      <c r="FNK53" s="162"/>
      <c r="FNL53" s="162"/>
      <c r="FNM53" s="162"/>
      <c r="FNN53" s="162"/>
      <c r="FNO53" s="162"/>
      <c r="FNP53" s="162"/>
      <c r="FNQ53" s="162"/>
      <c r="FNR53" s="162"/>
      <c r="FNS53" s="162"/>
      <c r="FNT53" s="162"/>
      <c r="FNU53" s="162"/>
      <c r="FNV53" s="162"/>
      <c r="FNW53" s="162"/>
      <c r="FNX53" s="162"/>
      <c r="FNY53" s="162"/>
      <c r="FNZ53" s="162"/>
      <c r="FOA53" s="162"/>
      <c r="FOB53" s="162"/>
      <c r="FOC53" s="162"/>
      <c r="FOD53" s="162"/>
      <c r="FOE53" s="162"/>
      <c r="FOF53" s="162"/>
      <c r="FOG53" s="162"/>
      <c r="FOH53" s="162"/>
      <c r="FOI53" s="162"/>
      <c r="FOJ53" s="162"/>
      <c r="FOK53" s="162"/>
      <c r="FOL53" s="162"/>
      <c r="FOM53" s="162"/>
      <c r="FON53" s="162"/>
      <c r="FOO53" s="162"/>
      <c r="FOP53" s="162"/>
      <c r="FOQ53" s="162"/>
      <c r="FOR53" s="162"/>
      <c r="FOS53" s="162"/>
      <c r="FOT53" s="162"/>
      <c r="FOU53" s="162"/>
      <c r="FOV53" s="162"/>
      <c r="FOW53" s="162"/>
      <c r="FOX53" s="162"/>
      <c r="FOY53" s="162"/>
      <c r="FOZ53" s="162"/>
      <c r="FPA53" s="162"/>
      <c r="FPB53" s="162"/>
      <c r="FPC53" s="162"/>
      <c r="FPD53" s="162"/>
      <c r="FPE53" s="162"/>
      <c r="FPF53" s="162"/>
      <c r="FPG53" s="162"/>
      <c r="FPH53" s="162"/>
      <c r="FPI53" s="162"/>
      <c r="FPJ53" s="162"/>
      <c r="FPK53" s="162"/>
      <c r="FPL53" s="162"/>
      <c r="FPM53" s="162"/>
      <c r="FPN53" s="162"/>
      <c r="FPO53" s="162"/>
      <c r="FPP53" s="162"/>
      <c r="FPQ53" s="162"/>
      <c r="FPR53" s="162"/>
      <c r="FPS53" s="162"/>
      <c r="FPT53" s="162"/>
      <c r="FPU53" s="162"/>
      <c r="FPV53" s="162"/>
      <c r="FPW53" s="162"/>
      <c r="FPX53" s="162"/>
      <c r="FPY53" s="162"/>
      <c r="FPZ53" s="162"/>
      <c r="FQA53" s="162"/>
      <c r="FQB53" s="162"/>
      <c r="FQC53" s="162"/>
      <c r="FQD53" s="162"/>
      <c r="FQE53" s="162"/>
      <c r="FQF53" s="162"/>
      <c r="FQG53" s="162"/>
      <c r="FQH53" s="162"/>
      <c r="FQI53" s="162"/>
      <c r="FQJ53" s="162"/>
      <c r="FQK53" s="162"/>
      <c r="FQL53" s="162"/>
      <c r="FQM53" s="162"/>
      <c r="FQN53" s="162"/>
      <c r="FQO53" s="162"/>
      <c r="FQP53" s="162"/>
      <c r="FQQ53" s="162"/>
      <c r="FQR53" s="162"/>
      <c r="FQS53" s="162"/>
      <c r="FQT53" s="162"/>
      <c r="FQU53" s="162"/>
      <c r="FQV53" s="162"/>
      <c r="FQW53" s="162"/>
      <c r="FQX53" s="162"/>
      <c r="FQY53" s="162"/>
      <c r="FQZ53" s="162"/>
      <c r="FRA53" s="162"/>
      <c r="FRB53" s="162"/>
      <c r="FRC53" s="162"/>
      <c r="FRD53" s="162"/>
      <c r="FRE53" s="162"/>
      <c r="FRF53" s="162"/>
      <c r="FRG53" s="162"/>
      <c r="FRH53" s="162"/>
      <c r="FRI53" s="162"/>
      <c r="FRJ53" s="162"/>
      <c r="FRK53" s="162"/>
      <c r="FRL53" s="162"/>
      <c r="FRM53" s="162"/>
      <c r="FRN53" s="162"/>
      <c r="FRO53" s="162"/>
      <c r="FRP53" s="162"/>
      <c r="FRQ53" s="162"/>
      <c r="FRR53" s="162"/>
      <c r="FRS53" s="162"/>
      <c r="FRT53" s="162"/>
      <c r="FRU53" s="162"/>
      <c r="FRV53" s="162"/>
      <c r="FRW53" s="162"/>
      <c r="FRX53" s="162"/>
      <c r="FRY53" s="162"/>
      <c r="FRZ53" s="162"/>
      <c r="FSA53" s="162"/>
      <c r="FSB53" s="162"/>
      <c r="FSC53" s="162"/>
      <c r="FSD53" s="162"/>
      <c r="FSE53" s="162"/>
      <c r="FSF53" s="162"/>
      <c r="FSG53" s="162"/>
      <c r="FSH53" s="162"/>
      <c r="FSI53" s="162"/>
      <c r="FSJ53" s="162"/>
      <c r="FSK53" s="162"/>
      <c r="FSL53" s="162"/>
      <c r="FSM53" s="162"/>
      <c r="FSN53" s="162"/>
      <c r="FSO53" s="162"/>
      <c r="FSP53" s="162"/>
      <c r="FSQ53" s="162"/>
      <c r="FSR53" s="162"/>
      <c r="FSS53" s="162"/>
      <c r="FST53" s="162"/>
      <c r="FSU53" s="162"/>
      <c r="FSV53" s="162"/>
      <c r="FSW53" s="162"/>
      <c r="FSX53" s="162"/>
      <c r="FSY53" s="162"/>
      <c r="FSZ53" s="162"/>
      <c r="FTA53" s="162"/>
      <c r="FTB53" s="162"/>
      <c r="FTC53" s="162"/>
      <c r="FTD53" s="162"/>
      <c r="FTE53" s="162"/>
      <c r="FTF53" s="162"/>
      <c r="FTG53" s="162"/>
      <c r="FTH53" s="162"/>
      <c r="FTI53" s="162"/>
      <c r="FTJ53" s="162"/>
      <c r="FTK53" s="162"/>
      <c r="FTL53" s="162"/>
      <c r="FTM53" s="162"/>
      <c r="FTN53" s="162"/>
      <c r="FTO53" s="162"/>
      <c r="FTP53" s="162"/>
      <c r="FTQ53" s="162"/>
      <c r="FTR53" s="162"/>
      <c r="FTS53" s="162"/>
      <c r="FTT53" s="162"/>
      <c r="FTU53" s="162"/>
      <c r="FTV53" s="162"/>
      <c r="FTW53" s="162"/>
      <c r="FTX53" s="162"/>
      <c r="FTY53" s="162"/>
      <c r="FTZ53" s="162"/>
      <c r="FUA53" s="162"/>
      <c r="FUB53" s="162"/>
      <c r="FUC53" s="162"/>
      <c r="FUD53" s="162"/>
      <c r="FUE53" s="162"/>
      <c r="FUF53" s="162"/>
      <c r="FUG53" s="162"/>
      <c r="FUH53" s="162"/>
      <c r="FUI53" s="162"/>
      <c r="FUJ53" s="162"/>
      <c r="FUK53" s="162"/>
      <c r="FUL53" s="162"/>
      <c r="FUM53" s="162"/>
      <c r="FUN53" s="162"/>
      <c r="FUO53" s="162"/>
      <c r="FUP53" s="162"/>
      <c r="FUQ53" s="162"/>
      <c r="FUR53" s="162"/>
      <c r="FUS53" s="162"/>
      <c r="FUT53" s="162"/>
      <c r="FUU53" s="162"/>
      <c r="FUV53" s="162"/>
      <c r="FUW53" s="162"/>
      <c r="FUX53" s="162"/>
      <c r="FUY53" s="162"/>
      <c r="FUZ53" s="162"/>
      <c r="FVA53" s="162"/>
      <c r="FVB53" s="162"/>
      <c r="FVC53" s="162"/>
      <c r="FVD53" s="162"/>
      <c r="FVE53" s="162"/>
      <c r="FVF53" s="162"/>
      <c r="FVG53" s="162"/>
      <c r="FVH53" s="162"/>
      <c r="FVI53" s="162"/>
      <c r="FVJ53" s="162"/>
      <c r="FVK53" s="162"/>
      <c r="FVL53" s="162"/>
      <c r="FVM53" s="162"/>
      <c r="FVN53" s="162"/>
      <c r="FVO53" s="162"/>
      <c r="FVP53" s="162"/>
      <c r="FVQ53" s="162"/>
      <c r="FVR53" s="162"/>
      <c r="FVS53" s="162"/>
      <c r="FVT53" s="162"/>
      <c r="FVU53" s="162"/>
      <c r="FVV53" s="162"/>
      <c r="FVW53" s="162"/>
      <c r="FVX53" s="162"/>
      <c r="FVY53" s="162"/>
      <c r="FVZ53" s="162"/>
      <c r="FWA53" s="162"/>
      <c r="FWB53" s="162"/>
      <c r="FWC53" s="162"/>
      <c r="FWD53" s="162"/>
      <c r="FWE53" s="162"/>
      <c r="FWF53" s="162"/>
      <c r="FWG53" s="162"/>
      <c r="FWH53" s="162"/>
      <c r="FWI53" s="162"/>
      <c r="FWJ53" s="162"/>
      <c r="FWK53" s="162"/>
      <c r="FWL53" s="162"/>
      <c r="FWM53" s="162"/>
      <c r="FWN53" s="162"/>
      <c r="FWO53" s="162"/>
      <c r="FWP53" s="162"/>
      <c r="FWQ53" s="162"/>
      <c r="FWR53" s="162"/>
      <c r="FWS53" s="162"/>
      <c r="FWT53" s="162"/>
      <c r="FWU53" s="162"/>
      <c r="FWV53" s="162"/>
      <c r="FWW53" s="162"/>
      <c r="FWX53" s="162"/>
      <c r="FWY53" s="162"/>
      <c r="FWZ53" s="162"/>
      <c r="FXA53" s="162"/>
      <c r="FXB53" s="162"/>
      <c r="FXC53" s="162"/>
      <c r="FXD53" s="162"/>
      <c r="FXE53" s="162"/>
      <c r="FXF53" s="162"/>
      <c r="FXG53" s="162"/>
      <c r="FXH53" s="162"/>
      <c r="FXI53" s="162"/>
      <c r="FXJ53" s="162"/>
      <c r="FXK53" s="162"/>
      <c r="FXL53" s="162"/>
      <c r="FXM53" s="162"/>
      <c r="FXN53" s="162"/>
      <c r="FXO53" s="162"/>
      <c r="FXP53" s="162"/>
      <c r="FXQ53" s="162"/>
      <c r="FXR53" s="162"/>
      <c r="FXS53" s="162"/>
      <c r="FXT53" s="162"/>
      <c r="FXU53" s="162"/>
      <c r="FXV53" s="162"/>
      <c r="FXW53" s="162"/>
      <c r="FXX53" s="162"/>
      <c r="FXY53" s="162"/>
      <c r="FXZ53" s="162"/>
      <c r="FYA53" s="162"/>
      <c r="FYB53" s="162"/>
      <c r="FYC53" s="162"/>
      <c r="FYD53" s="162"/>
      <c r="FYE53" s="162"/>
      <c r="FYF53" s="162"/>
      <c r="FYG53" s="162"/>
      <c r="FYH53" s="162"/>
      <c r="FYI53" s="162"/>
      <c r="FYJ53" s="162"/>
      <c r="FYK53" s="162"/>
      <c r="FYL53" s="162"/>
      <c r="FYM53" s="162"/>
      <c r="FYN53" s="162"/>
      <c r="FYO53" s="162"/>
      <c r="FYP53" s="162"/>
      <c r="FYQ53" s="162"/>
      <c r="FYR53" s="162"/>
      <c r="FYS53" s="162"/>
      <c r="FYT53" s="162"/>
      <c r="FYU53" s="162"/>
      <c r="FYV53" s="162"/>
      <c r="FYW53" s="162"/>
      <c r="FYX53" s="162"/>
      <c r="FYY53" s="162"/>
      <c r="FYZ53" s="162"/>
      <c r="FZA53" s="162"/>
      <c r="FZB53" s="162"/>
      <c r="FZC53" s="162"/>
      <c r="FZD53" s="162"/>
      <c r="FZE53" s="162"/>
      <c r="FZF53" s="162"/>
      <c r="FZG53" s="162"/>
      <c r="FZH53" s="162"/>
      <c r="FZI53" s="162"/>
      <c r="FZJ53" s="162"/>
      <c r="FZK53" s="162"/>
      <c r="FZL53" s="162"/>
      <c r="FZM53" s="162"/>
      <c r="FZN53" s="162"/>
      <c r="FZO53" s="162"/>
      <c r="FZP53" s="162"/>
      <c r="FZQ53" s="162"/>
      <c r="FZR53" s="162"/>
      <c r="FZS53" s="162"/>
      <c r="FZT53" s="162"/>
      <c r="FZU53" s="162"/>
      <c r="FZV53" s="162"/>
      <c r="FZW53" s="162"/>
      <c r="FZX53" s="162"/>
      <c r="FZY53" s="162"/>
      <c r="FZZ53" s="162"/>
      <c r="GAA53" s="162"/>
      <c r="GAB53" s="162"/>
      <c r="GAC53" s="162"/>
      <c r="GAD53" s="162"/>
      <c r="GAE53" s="162"/>
      <c r="GAF53" s="162"/>
      <c r="GAG53" s="162"/>
      <c r="GAH53" s="162"/>
      <c r="GAI53" s="162"/>
      <c r="GAJ53" s="162"/>
      <c r="GAK53" s="162"/>
      <c r="GAL53" s="162"/>
      <c r="GAM53" s="162"/>
      <c r="GAN53" s="162"/>
      <c r="GAO53" s="162"/>
      <c r="GAP53" s="162"/>
      <c r="GAQ53" s="162"/>
      <c r="GAR53" s="162"/>
      <c r="GAS53" s="162"/>
      <c r="GAT53" s="162"/>
      <c r="GAU53" s="162"/>
      <c r="GAV53" s="162"/>
      <c r="GAW53" s="162"/>
      <c r="GAX53" s="162"/>
      <c r="GAY53" s="162"/>
      <c r="GAZ53" s="162"/>
      <c r="GBA53" s="162"/>
      <c r="GBB53" s="162"/>
      <c r="GBC53" s="162"/>
      <c r="GBD53" s="162"/>
      <c r="GBE53" s="162"/>
      <c r="GBF53" s="162"/>
      <c r="GBG53" s="162"/>
      <c r="GBH53" s="162"/>
      <c r="GBI53" s="162"/>
      <c r="GBJ53" s="162"/>
      <c r="GBK53" s="162"/>
      <c r="GBL53" s="162"/>
      <c r="GBM53" s="162"/>
      <c r="GBN53" s="162"/>
      <c r="GBO53" s="162"/>
      <c r="GBP53" s="162"/>
      <c r="GBQ53" s="162"/>
      <c r="GBR53" s="162"/>
      <c r="GBS53" s="162"/>
      <c r="GBT53" s="162"/>
      <c r="GBU53" s="162"/>
      <c r="GBV53" s="162"/>
      <c r="GBW53" s="162"/>
      <c r="GBX53" s="162"/>
      <c r="GBY53" s="162"/>
      <c r="GBZ53" s="162"/>
      <c r="GCA53" s="162"/>
      <c r="GCB53" s="162"/>
      <c r="GCC53" s="162"/>
      <c r="GCD53" s="162"/>
      <c r="GCE53" s="162"/>
      <c r="GCF53" s="162"/>
      <c r="GCG53" s="162"/>
      <c r="GCH53" s="162"/>
      <c r="GCI53" s="162"/>
      <c r="GCJ53" s="162"/>
      <c r="GCK53" s="162"/>
      <c r="GCL53" s="162"/>
      <c r="GCM53" s="162"/>
      <c r="GCN53" s="162"/>
      <c r="GCO53" s="162"/>
      <c r="GCP53" s="162"/>
      <c r="GCQ53" s="162"/>
      <c r="GCR53" s="162"/>
      <c r="GCS53" s="162"/>
      <c r="GCT53" s="162"/>
      <c r="GCU53" s="162"/>
      <c r="GCV53" s="162"/>
      <c r="GCW53" s="162"/>
      <c r="GCX53" s="162"/>
      <c r="GCY53" s="162"/>
      <c r="GCZ53" s="162"/>
      <c r="GDA53" s="162"/>
      <c r="GDB53" s="162"/>
      <c r="GDC53" s="162"/>
      <c r="GDD53" s="162"/>
      <c r="GDE53" s="162"/>
      <c r="GDF53" s="162"/>
      <c r="GDG53" s="162"/>
      <c r="GDH53" s="162"/>
      <c r="GDI53" s="162"/>
      <c r="GDJ53" s="162"/>
      <c r="GDK53" s="162"/>
      <c r="GDL53" s="162"/>
      <c r="GDM53" s="162"/>
      <c r="GDN53" s="162"/>
      <c r="GDO53" s="162"/>
      <c r="GDP53" s="162"/>
      <c r="GDQ53" s="162"/>
      <c r="GDR53" s="162"/>
      <c r="GDS53" s="162"/>
      <c r="GDT53" s="162"/>
      <c r="GDU53" s="162"/>
      <c r="GDV53" s="162"/>
      <c r="GDW53" s="162"/>
      <c r="GDX53" s="162"/>
      <c r="GDY53" s="162"/>
      <c r="GDZ53" s="162"/>
      <c r="GEA53" s="162"/>
      <c r="GEB53" s="162"/>
      <c r="GEC53" s="162"/>
      <c r="GED53" s="162"/>
      <c r="GEE53" s="162"/>
      <c r="GEF53" s="162"/>
      <c r="GEG53" s="162"/>
      <c r="GEH53" s="162"/>
      <c r="GEI53" s="162"/>
      <c r="GEJ53" s="162"/>
      <c r="GEK53" s="162"/>
      <c r="GEL53" s="162"/>
      <c r="GEM53" s="162"/>
      <c r="GEN53" s="162"/>
      <c r="GEO53" s="162"/>
      <c r="GEP53" s="162"/>
      <c r="GEQ53" s="162"/>
      <c r="GER53" s="162"/>
      <c r="GES53" s="162"/>
      <c r="GET53" s="162"/>
      <c r="GEU53" s="162"/>
      <c r="GEV53" s="162"/>
      <c r="GEW53" s="162"/>
      <c r="GEX53" s="162"/>
      <c r="GEY53" s="162"/>
      <c r="GEZ53" s="162"/>
      <c r="GFA53" s="162"/>
      <c r="GFB53" s="162"/>
      <c r="GFC53" s="162"/>
      <c r="GFD53" s="162"/>
      <c r="GFE53" s="162"/>
      <c r="GFF53" s="162"/>
      <c r="GFG53" s="162"/>
      <c r="GFH53" s="162"/>
      <c r="GFI53" s="162"/>
      <c r="GFJ53" s="162"/>
      <c r="GFK53" s="162"/>
      <c r="GFL53" s="162"/>
      <c r="GFM53" s="162"/>
      <c r="GFN53" s="162"/>
      <c r="GFO53" s="162"/>
      <c r="GFP53" s="162"/>
      <c r="GFQ53" s="162"/>
      <c r="GFR53" s="162"/>
      <c r="GFS53" s="162"/>
      <c r="GFT53" s="162"/>
      <c r="GFU53" s="162"/>
      <c r="GFV53" s="162"/>
      <c r="GFW53" s="162"/>
      <c r="GFX53" s="162"/>
      <c r="GFY53" s="162"/>
      <c r="GFZ53" s="162"/>
      <c r="GGA53" s="162"/>
      <c r="GGB53" s="162"/>
      <c r="GGC53" s="162"/>
      <c r="GGD53" s="162"/>
      <c r="GGE53" s="162"/>
      <c r="GGF53" s="162"/>
      <c r="GGG53" s="162"/>
      <c r="GGH53" s="162"/>
      <c r="GGI53" s="162"/>
      <c r="GGJ53" s="162"/>
      <c r="GGK53" s="162"/>
      <c r="GGL53" s="162"/>
      <c r="GGM53" s="162"/>
      <c r="GGN53" s="162"/>
      <c r="GGO53" s="162"/>
      <c r="GGP53" s="162"/>
      <c r="GGQ53" s="162"/>
      <c r="GGR53" s="162"/>
      <c r="GGS53" s="162"/>
      <c r="GGT53" s="162"/>
      <c r="GGU53" s="162"/>
      <c r="GGV53" s="162"/>
      <c r="GGW53" s="162"/>
      <c r="GGX53" s="162"/>
      <c r="GGY53" s="162"/>
      <c r="GGZ53" s="162"/>
      <c r="GHA53" s="162"/>
      <c r="GHB53" s="162"/>
      <c r="GHC53" s="162"/>
      <c r="GHD53" s="162"/>
      <c r="GHE53" s="162"/>
      <c r="GHF53" s="162"/>
      <c r="GHG53" s="162"/>
      <c r="GHH53" s="162"/>
      <c r="GHI53" s="162"/>
      <c r="GHJ53" s="162"/>
      <c r="GHK53" s="162"/>
      <c r="GHL53" s="162"/>
      <c r="GHM53" s="162"/>
      <c r="GHN53" s="162"/>
      <c r="GHO53" s="162"/>
      <c r="GHP53" s="162"/>
      <c r="GHQ53" s="162"/>
      <c r="GHR53" s="162"/>
      <c r="GHS53" s="162"/>
      <c r="GHT53" s="162"/>
      <c r="GHU53" s="162"/>
      <c r="GHV53" s="162"/>
      <c r="GHW53" s="162"/>
      <c r="GHX53" s="162"/>
      <c r="GHY53" s="162"/>
      <c r="GHZ53" s="162"/>
      <c r="GIA53" s="162"/>
      <c r="GIB53" s="162"/>
      <c r="GIC53" s="162"/>
      <c r="GID53" s="162"/>
      <c r="GIE53" s="162"/>
      <c r="GIF53" s="162"/>
      <c r="GIG53" s="162"/>
      <c r="GIH53" s="162"/>
      <c r="GII53" s="162"/>
      <c r="GIJ53" s="162"/>
      <c r="GIK53" s="162"/>
      <c r="GIL53" s="162"/>
      <c r="GIM53" s="162"/>
      <c r="GIN53" s="162"/>
      <c r="GIO53" s="162"/>
      <c r="GIP53" s="162"/>
      <c r="GIQ53" s="162"/>
      <c r="GIR53" s="162"/>
      <c r="GIS53" s="162"/>
      <c r="GIT53" s="162"/>
      <c r="GIU53" s="162"/>
      <c r="GIV53" s="162"/>
      <c r="GIW53" s="162"/>
      <c r="GIX53" s="162"/>
      <c r="GIY53" s="162"/>
      <c r="GIZ53" s="162"/>
      <c r="GJA53" s="162"/>
      <c r="GJB53" s="162"/>
      <c r="GJC53" s="162"/>
      <c r="GJD53" s="162"/>
      <c r="GJE53" s="162"/>
      <c r="GJF53" s="162"/>
      <c r="GJG53" s="162"/>
      <c r="GJH53" s="162"/>
      <c r="GJI53" s="162"/>
      <c r="GJJ53" s="162"/>
      <c r="GJK53" s="162"/>
      <c r="GJL53" s="162"/>
      <c r="GJM53" s="162"/>
      <c r="GJN53" s="162"/>
      <c r="GJO53" s="162"/>
      <c r="GJP53" s="162"/>
      <c r="GJQ53" s="162"/>
      <c r="GJR53" s="162"/>
      <c r="GJS53" s="162"/>
      <c r="GJT53" s="162"/>
      <c r="GJU53" s="162"/>
      <c r="GJV53" s="162"/>
      <c r="GJW53" s="162"/>
      <c r="GJX53" s="162"/>
      <c r="GJY53" s="162"/>
      <c r="GJZ53" s="162"/>
      <c r="GKA53" s="162"/>
      <c r="GKB53" s="162"/>
      <c r="GKC53" s="162"/>
      <c r="GKD53" s="162"/>
      <c r="GKE53" s="162"/>
      <c r="GKF53" s="162"/>
      <c r="GKG53" s="162"/>
      <c r="GKH53" s="162"/>
      <c r="GKI53" s="162"/>
      <c r="GKJ53" s="162"/>
      <c r="GKK53" s="162"/>
      <c r="GKL53" s="162"/>
      <c r="GKM53" s="162"/>
      <c r="GKN53" s="162"/>
      <c r="GKO53" s="162"/>
      <c r="GKP53" s="162"/>
      <c r="GKQ53" s="162"/>
      <c r="GKR53" s="162"/>
      <c r="GKS53" s="162"/>
      <c r="GKT53" s="162"/>
      <c r="GKU53" s="162"/>
      <c r="GKV53" s="162"/>
      <c r="GKW53" s="162"/>
      <c r="GKX53" s="162"/>
      <c r="GKY53" s="162"/>
      <c r="GKZ53" s="162"/>
      <c r="GLA53" s="162"/>
      <c r="GLB53" s="162"/>
      <c r="GLC53" s="162"/>
      <c r="GLD53" s="162"/>
      <c r="GLE53" s="162"/>
      <c r="GLF53" s="162"/>
      <c r="GLG53" s="162"/>
      <c r="GLH53" s="162"/>
      <c r="GLI53" s="162"/>
      <c r="GLJ53" s="162"/>
      <c r="GLK53" s="162"/>
      <c r="GLL53" s="162"/>
      <c r="GLM53" s="162"/>
      <c r="GLN53" s="162"/>
      <c r="GLO53" s="162"/>
      <c r="GLP53" s="162"/>
      <c r="GLQ53" s="162"/>
      <c r="GLR53" s="162"/>
      <c r="GLS53" s="162"/>
      <c r="GLT53" s="162"/>
      <c r="GLU53" s="162"/>
      <c r="GLV53" s="162"/>
      <c r="GLW53" s="162"/>
      <c r="GLX53" s="162"/>
      <c r="GLY53" s="162"/>
      <c r="GLZ53" s="162"/>
      <c r="GMA53" s="162"/>
      <c r="GMB53" s="162"/>
      <c r="GMC53" s="162"/>
      <c r="GMD53" s="162"/>
      <c r="GME53" s="162"/>
      <c r="GMF53" s="162"/>
      <c r="GMG53" s="162"/>
      <c r="GMH53" s="162"/>
      <c r="GMI53" s="162"/>
      <c r="GMJ53" s="162"/>
      <c r="GMK53" s="162"/>
      <c r="GML53" s="162"/>
      <c r="GMM53" s="162"/>
      <c r="GMN53" s="162"/>
      <c r="GMO53" s="162"/>
      <c r="GMP53" s="162"/>
      <c r="GMQ53" s="162"/>
      <c r="GMR53" s="162"/>
      <c r="GMS53" s="162"/>
      <c r="GMT53" s="162"/>
      <c r="GMU53" s="162"/>
      <c r="GMV53" s="162"/>
      <c r="GMW53" s="162"/>
      <c r="GMX53" s="162"/>
      <c r="GMY53" s="162"/>
      <c r="GMZ53" s="162"/>
      <c r="GNA53" s="162"/>
      <c r="GNB53" s="162"/>
      <c r="GNC53" s="162"/>
      <c r="GND53" s="162"/>
      <c r="GNE53" s="162"/>
      <c r="GNF53" s="162"/>
      <c r="GNG53" s="162"/>
      <c r="GNH53" s="162"/>
      <c r="GNI53" s="162"/>
      <c r="GNJ53" s="162"/>
      <c r="GNK53" s="162"/>
      <c r="GNL53" s="162"/>
      <c r="GNM53" s="162"/>
      <c r="GNN53" s="162"/>
      <c r="GNO53" s="162"/>
      <c r="GNP53" s="162"/>
      <c r="GNQ53" s="162"/>
      <c r="GNR53" s="162"/>
      <c r="GNS53" s="162"/>
      <c r="GNT53" s="162"/>
      <c r="GNU53" s="162"/>
      <c r="GNV53" s="162"/>
      <c r="GNW53" s="162"/>
      <c r="GNX53" s="162"/>
      <c r="GNY53" s="162"/>
      <c r="GNZ53" s="162"/>
      <c r="GOA53" s="162"/>
      <c r="GOB53" s="162"/>
      <c r="GOC53" s="162"/>
      <c r="GOD53" s="162"/>
      <c r="GOE53" s="162"/>
      <c r="GOF53" s="162"/>
      <c r="GOG53" s="162"/>
      <c r="GOH53" s="162"/>
      <c r="GOI53" s="162"/>
      <c r="GOJ53" s="162"/>
      <c r="GOK53" s="162"/>
      <c r="GOL53" s="162"/>
      <c r="GOM53" s="162"/>
      <c r="GON53" s="162"/>
      <c r="GOO53" s="162"/>
      <c r="GOP53" s="162"/>
      <c r="GOQ53" s="162"/>
      <c r="GOR53" s="162"/>
      <c r="GOS53" s="162"/>
      <c r="GOT53" s="162"/>
      <c r="GOU53" s="162"/>
      <c r="GOV53" s="162"/>
      <c r="GOW53" s="162"/>
      <c r="GOX53" s="162"/>
      <c r="GOY53" s="162"/>
      <c r="GOZ53" s="162"/>
      <c r="GPA53" s="162"/>
      <c r="GPB53" s="162"/>
      <c r="GPC53" s="162"/>
      <c r="GPD53" s="162"/>
      <c r="GPE53" s="162"/>
      <c r="GPF53" s="162"/>
      <c r="GPG53" s="162"/>
      <c r="GPH53" s="162"/>
      <c r="GPI53" s="162"/>
      <c r="GPJ53" s="162"/>
      <c r="GPK53" s="162"/>
      <c r="GPL53" s="162"/>
      <c r="GPM53" s="162"/>
      <c r="GPN53" s="162"/>
      <c r="GPO53" s="162"/>
      <c r="GPP53" s="162"/>
      <c r="GPQ53" s="162"/>
      <c r="GPR53" s="162"/>
      <c r="GPS53" s="162"/>
      <c r="GPT53" s="162"/>
      <c r="GPU53" s="162"/>
      <c r="GPV53" s="162"/>
      <c r="GPW53" s="162"/>
      <c r="GPX53" s="162"/>
      <c r="GPY53" s="162"/>
      <c r="GPZ53" s="162"/>
      <c r="GQA53" s="162"/>
      <c r="GQB53" s="162"/>
      <c r="GQC53" s="162"/>
      <c r="GQD53" s="162"/>
      <c r="GQE53" s="162"/>
      <c r="GQF53" s="162"/>
      <c r="GQG53" s="162"/>
      <c r="GQH53" s="162"/>
      <c r="GQI53" s="162"/>
      <c r="GQJ53" s="162"/>
      <c r="GQK53" s="162"/>
      <c r="GQL53" s="162"/>
      <c r="GQM53" s="162"/>
      <c r="GQN53" s="162"/>
      <c r="GQO53" s="162"/>
      <c r="GQP53" s="162"/>
      <c r="GQQ53" s="162"/>
      <c r="GQR53" s="162"/>
      <c r="GQS53" s="162"/>
      <c r="GQT53" s="162"/>
      <c r="GQU53" s="162"/>
      <c r="GQV53" s="162"/>
      <c r="GQW53" s="162"/>
      <c r="GQX53" s="162"/>
      <c r="GQY53" s="162"/>
      <c r="GQZ53" s="162"/>
      <c r="GRA53" s="162"/>
      <c r="GRB53" s="162"/>
      <c r="GRC53" s="162"/>
      <c r="GRD53" s="162"/>
      <c r="GRE53" s="162"/>
      <c r="GRF53" s="162"/>
      <c r="GRG53" s="162"/>
      <c r="GRH53" s="162"/>
      <c r="GRI53" s="162"/>
      <c r="GRJ53" s="162"/>
      <c r="GRK53" s="162"/>
      <c r="GRL53" s="162"/>
      <c r="GRM53" s="162"/>
      <c r="GRN53" s="162"/>
      <c r="GRO53" s="162"/>
      <c r="GRP53" s="162"/>
      <c r="GRQ53" s="162"/>
      <c r="GRR53" s="162"/>
      <c r="GRS53" s="162"/>
      <c r="GRT53" s="162"/>
      <c r="GRU53" s="162"/>
      <c r="GRV53" s="162"/>
      <c r="GRW53" s="162"/>
      <c r="GRX53" s="162"/>
      <c r="GRY53" s="162"/>
      <c r="GRZ53" s="162"/>
      <c r="GSA53" s="162"/>
      <c r="GSB53" s="162"/>
      <c r="GSC53" s="162"/>
      <c r="GSD53" s="162"/>
      <c r="GSE53" s="162"/>
      <c r="GSF53" s="162"/>
      <c r="GSG53" s="162"/>
      <c r="GSH53" s="162"/>
      <c r="GSI53" s="162"/>
      <c r="GSJ53" s="162"/>
      <c r="GSK53" s="162"/>
      <c r="GSL53" s="162"/>
      <c r="GSM53" s="162"/>
      <c r="GSN53" s="162"/>
      <c r="GSO53" s="162"/>
      <c r="GSP53" s="162"/>
      <c r="GSQ53" s="162"/>
      <c r="GSR53" s="162"/>
      <c r="GSS53" s="162"/>
      <c r="GST53" s="162"/>
      <c r="GSU53" s="162"/>
      <c r="GSV53" s="162"/>
      <c r="GSW53" s="162"/>
      <c r="GSX53" s="162"/>
      <c r="GSY53" s="162"/>
      <c r="GSZ53" s="162"/>
      <c r="GTA53" s="162"/>
      <c r="GTB53" s="162"/>
      <c r="GTC53" s="162"/>
      <c r="GTD53" s="162"/>
      <c r="GTE53" s="162"/>
      <c r="GTF53" s="162"/>
      <c r="GTG53" s="162"/>
      <c r="GTH53" s="162"/>
      <c r="GTI53" s="162"/>
      <c r="GTJ53" s="162"/>
      <c r="GTK53" s="162"/>
      <c r="GTL53" s="162"/>
      <c r="GTM53" s="162"/>
      <c r="GTN53" s="162"/>
      <c r="GTO53" s="162"/>
      <c r="GTP53" s="162"/>
      <c r="GTQ53" s="162"/>
      <c r="GTR53" s="162"/>
      <c r="GTS53" s="162"/>
      <c r="GTT53" s="162"/>
      <c r="GTU53" s="162"/>
      <c r="GTV53" s="162"/>
      <c r="GTW53" s="162"/>
      <c r="GTX53" s="162"/>
      <c r="GTY53" s="162"/>
      <c r="GTZ53" s="162"/>
      <c r="GUA53" s="162"/>
      <c r="GUB53" s="162"/>
      <c r="GUC53" s="162"/>
      <c r="GUD53" s="162"/>
      <c r="GUE53" s="162"/>
      <c r="GUF53" s="162"/>
      <c r="GUG53" s="162"/>
      <c r="GUH53" s="162"/>
      <c r="GUI53" s="162"/>
      <c r="GUJ53" s="162"/>
      <c r="GUK53" s="162"/>
      <c r="GUL53" s="162"/>
      <c r="GUM53" s="162"/>
      <c r="GUN53" s="162"/>
      <c r="GUO53" s="162"/>
      <c r="GUP53" s="162"/>
      <c r="GUQ53" s="162"/>
      <c r="GUR53" s="162"/>
      <c r="GUS53" s="162"/>
      <c r="GUT53" s="162"/>
      <c r="GUU53" s="162"/>
      <c r="GUV53" s="162"/>
      <c r="GUW53" s="162"/>
      <c r="GUX53" s="162"/>
      <c r="GUY53" s="162"/>
      <c r="GUZ53" s="162"/>
      <c r="GVA53" s="162"/>
      <c r="GVB53" s="162"/>
      <c r="GVC53" s="162"/>
      <c r="GVD53" s="162"/>
      <c r="GVE53" s="162"/>
      <c r="GVF53" s="162"/>
      <c r="GVG53" s="162"/>
      <c r="GVH53" s="162"/>
      <c r="GVI53" s="162"/>
      <c r="GVJ53" s="162"/>
      <c r="GVK53" s="162"/>
      <c r="GVL53" s="162"/>
      <c r="GVM53" s="162"/>
      <c r="GVN53" s="162"/>
      <c r="GVO53" s="162"/>
      <c r="GVP53" s="162"/>
      <c r="GVQ53" s="162"/>
      <c r="GVR53" s="162"/>
      <c r="GVS53" s="162"/>
      <c r="GVT53" s="162"/>
      <c r="GVU53" s="162"/>
      <c r="GVV53" s="162"/>
      <c r="GVW53" s="162"/>
      <c r="GVX53" s="162"/>
      <c r="GVY53" s="162"/>
      <c r="GVZ53" s="162"/>
      <c r="GWA53" s="162"/>
      <c r="GWB53" s="162"/>
      <c r="GWC53" s="162"/>
      <c r="GWD53" s="162"/>
      <c r="GWE53" s="162"/>
      <c r="GWF53" s="162"/>
      <c r="GWG53" s="162"/>
      <c r="GWH53" s="162"/>
      <c r="GWI53" s="162"/>
      <c r="GWJ53" s="162"/>
      <c r="GWK53" s="162"/>
      <c r="GWL53" s="162"/>
      <c r="GWM53" s="162"/>
      <c r="GWN53" s="162"/>
      <c r="GWO53" s="162"/>
      <c r="GWP53" s="162"/>
      <c r="GWQ53" s="162"/>
      <c r="GWR53" s="162"/>
      <c r="GWS53" s="162"/>
      <c r="GWT53" s="162"/>
      <c r="GWU53" s="162"/>
      <c r="GWV53" s="162"/>
      <c r="GWW53" s="162"/>
      <c r="GWX53" s="162"/>
      <c r="GWY53" s="162"/>
      <c r="GWZ53" s="162"/>
      <c r="GXA53" s="162"/>
      <c r="GXB53" s="162"/>
      <c r="GXC53" s="162"/>
      <c r="GXD53" s="162"/>
      <c r="GXE53" s="162"/>
      <c r="GXF53" s="162"/>
      <c r="GXG53" s="162"/>
      <c r="GXH53" s="162"/>
      <c r="GXI53" s="162"/>
      <c r="GXJ53" s="162"/>
      <c r="GXK53" s="162"/>
      <c r="GXL53" s="162"/>
      <c r="GXM53" s="162"/>
      <c r="GXN53" s="162"/>
      <c r="GXO53" s="162"/>
      <c r="GXP53" s="162"/>
      <c r="GXQ53" s="162"/>
      <c r="GXR53" s="162"/>
      <c r="GXS53" s="162"/>
      <c r="GXT53" s="162"/>
      <c r="GXU53" s="162"/>
      <c r="GXV53" s="162"/>
      <c r="GXW53" s="162"/>
      <c r="GXX53" s="162"/>
      <c r="GXY53" s="162"/>
      <c r="GXZ53" s="162"/>
      <c r="GYA53" s="162"/>
      <c r="GYB53" s="162"/>
      <c r="GYC53" s="162"/>
      <c r="GYD53" s="162"/>
      <c r="GYE53" s="162"/>
      <c r="GYF53" s="162"/>
      <c r="GYG53" s="162"/>
      <c r="GYH53" s="162"/>
      <c r="GYI53" s="162"/>
      <c r="GYJ53" s="162"/>
      <c r="GYK53" s="162"/>
      <c r="GYL53" s="162"/>
      <c r="GYM53" s="162"/>
      <c r="GYN53" s="162"/>
      <c r="GYO53" s="162"/>
      <c r="GYP53" s="162"/>
      <c r="GYQ53" s="162"/>
      <c r="GYR53" s="162"/>
      <c r="GYS53" s="162"/>
      <c r="GYT53" s="162"/>
      <c r="GYU53" s="162"/>
      <c r="GYV53" s="162"/>
      <c r="GYW53" s="162"/>
      <c r="GYX53" s="162"/>
      <c r="GYY53" s="162"/>
      <c r="GYZ53" s="162"/>
      <c r="GZA53" s="162"/>
      <c r="GZB53" s="162"/>
      <c r="GZC53" s="162"/>
      <c r="GZD53" s="162"/>
      <c r="GZE53" s="162"/>
      <c r="GZF53" s="162"/>
      <c r="GZG53" s="162"/>
      <c r="GZH53" s="162"/>
      <c r="GZI53" s="162"/>
      <c r="GZJ53" s="162"/>
      <c r="GZK53" s="162"/>
      <c r="GZL53" s="162"/>
      <c r="GZM53" s="162"/>
      <c r="GZN53" s="162"/>
      <c r="GZO53" s="162"/>
      <c r="GZP53" s="162"/>
      <c r="GZQ53" s="162"/>
      <c r="GZR53" s="162"/>
      <c r="GZS53" s="162"/>
      <c r="GZT53" s="162"/>
      <c r="GZU53" s="162"/>
      <c r="GZV53" s="162"/>
      <c r="GZW53" s="162"/>
      <c r="GZX53" s="162"/>
      <c r="GZY53" s="162"/>
      <c r="GZZ53" s="162"/>
      <c r="HAA53" s="162"/>
      <c r="HAB53" s="162"/>
      <c r="HAC53" s="162"/>
      <c r="HAD53" s="162"/>
      <c r="HAE53" s="162"/>
      <c r="HAF53" s="162"/>
      <c r="HAG53" s="162"/>
      <c r="HAH53" s="162"/>
      <c r="HAI53" s="162"/>
      <c r="HAJ53" s="162"/>
      <c r="HAK53" s="162"/>
      <c r="HAL53" s="162"/>
      <c r="HAM53" s="162"/>
      <c r="HAN53" s="162"/>
      <c r="HAO53" s="162"/>
      <c r="HAP53" s="162"/>
      <c r="HAQ53" s="162"/>
      <c r="HAR53" s="162"/>
      <c r="HAS53" s="162"/>
      <c r="HAT53" s="162"/>
      <c r="HAU53" s="162"/>
      <c r="HAV53" s="162"/>
      <c r="HAW53" s="162"/>
      <c r="HAX53" s="162"/>
      <c r="HAY53" s="162"/>
      <c r="HAZ53" s="162"/>
      <c r="HBA53" s="162"/>
      <c r="HBB53" s="162"/>
      <c r="HBC53" s="162"/>
      <c r="HBD53" s="162"/>
      <c r="HBE53" s="162"/>
      <c r="HBF53" s="162"/>
      <c r="HBG53" s="162"/>
      <c r="HBH53" s="162"/>
      <c r="HBI53" s="162"/>
      <c r="HBJ53" s="162"/>
      <c r="HBK53" s="162"/>
      <c r="HBL53" s="162"/>
      <c r="HBM53" s="162"/>
      <c r="HBN53" s="162"/>
      <c r="HBO53" s="162"/>
      <c r="HBP53" s="162"/>
      <c r="HBQ53" s="162"/>
      <c r="HBR53" s="162"/>
      <c r="HBS53" s="162"/>
      <c r="HBT53" s="162"/>
      <c r="HBU53" s="162"/>
      <c r="HBV53" s="162"/>
      <c r="HBW53" s="162"/>
      <c r="HBX53" s="162"/>
      <c r="HBY53" s="162"/>
      <c r="HBZ53" s="162"/>
      <c r="HCA53" s="162"/>
      <c r="HCB53" s="162"/>
      <c r="HCC53" s="162"/>
      <c r="HCD53" s="162"/>
      <c r="HCE53" s="162"/>
      <c r="HCF53" s="162"/>
      <c r="HCG53" s="162"/>
      <c r="HCH53" s="162"/>
      <c r="HCI53" s="162"/>
      <c r="HCJ53" s="162"/>
      <c r="HCK53" s="162"/>
      <c r="HCL53" s="162"/>
      <c r="HCM53" s="162"/>
      <c r="HCN53" s="162"/>
      <c r="HCO53" s="162"/>
      <c r="HCP53" s="162"/>
      <c r="HCQ53" s="162"/>
      <c r="HCR53" s="162"/>
      <c r="HCS53" s="162"/>
      <c r="HCT53" s="162"/>
      <c r="HCU53" s="162"/>
      <c r="HCV53" s="162"/>
      <c r="HCW53" s="162"/>
      <c r="HCX53" s="162"/>
      <c r="HCY53" s="162"/>
      <c r="HCZ53" s="162"/>
      <c r="HDA53" s="162"/>
      <c r="HDB53" s="162"/>
      <c r="HDC53" s="162"/>
      <c r="HDD53" s="162"/>
      <c r="HDE53" s="162"/>
      <c r="HDF53" s="162"/>
      <c r="HDG53" s="162"/>
      <c r="HDH53" s="162"/>
      <c r="HDI53" s="162"/>
      <c r="HDJ53" s="162"/>
      <c r="HDK53" s="162"/>
      <c r="HDL53" s="162"/>
      <c r="HDM53" s="162"/>
      <c r="HDN53" s="162"/>
      <c r="HDO53" s="162"/>
      <c r="HDP53" s="162"/>
      <c r="HDQ53" s="162"/>
      <c r="HDR53" s="162"/>
      <c r="HDS53" s="162"/>
      <c r="HDT53" s="162"/>
      <c r="HDU53" s="162"/>
      <c r="HDV53" s="162"/>
      <c r="HDW53" s="162"/>
      <c r="HDX53" s="162"/>
      <c r="HDY53" s="162"/>
      <c r="HDZ53" s="162"/>
      <c r="HEA53" s="162"/>
      <c r="HEB53" s="162"/>
      <c r="HEC53" s="162"/>
      <c r="HED53" s="162"/>
      <c r="HEE53" s="162"/>
      <c r="HEF53" s="162"/>
      <c r="HEG53" s="162"/>
      <c r="HEH53" s="162"/>
      <c r="HEI53" s="162"/>
      <c r="HEJ53" s="162"/>
      <c r="HEK53" s="162"/>
      <c r="HEL53" s="162"/>
      <c r="HEM53" s="162"/>
      <c r="HEN53" s="162"/>
      <c r="HEO53" s="162"/>
      <c r="HEP53" s="162"/>
      <c r="HEQ53" s="162"/>
      <c r="HER53" s="162"/>
      <c r="HES53" s="162"/>
      <c r="HET53" s="162"/>
      <c r="HEU53" s="162"/>
      <c r="HEV53" s="162"/>
      <c r="HEW53" s="162"/>
      <c r="HEX53" s="162"/>
      <c r="HEY53" s="162"/>
      <c r="HEZ53" s="162"/>
      <c r="HFA53" s="162"/>
      <c r="HFB53" s="162"/>
      <c r="HFC53" s="162"/>
      <c r="HFD53" s="162"/>
      <c r="HFE53" s="162"/>
      <c r="HFF53" s="162"/>
      <c r="HFG53" s="162"/>
      <c r="HFH53" s="162"/>
      <c r="HFI53" s="162"/>
      <c r="HFJ53" s="162"/>
      <c r="HFK53" s="162"/>
      <c r="HFL53" s="162"/>
      <c r="HFM53" s="162"/>
      <c r="HFN53" s="162"/>
      <c r="HFO53" s="162"/>
      <c r="HFP53" s="162"/>
      <c r="HFQ53" s="162"/>
      <c r="HFR53" s="162"/>
      <c r="HFS53" s="162"/>
      <c r="HFT53" s="162"/>
      <c r="HFU53" s="162"/>
      <c r="HFV53" s="162"/>
      <c r="HFW53" s="162"/>
      <c r="HFX53" s="162"/>
      <c r="HFY53" s="162"/>
      <c r="HFZ53" s="162"/>
      <c r="HGA53" s="162"/>
      <c r="HGB53" s="162"/>
      <c r="HGC53" s="162"/>
      <c r="HGD53" s="162"/>
      <c r="HGE53" s="162"/>
      <c r="HGF53" s="162"/>
      <c r="HGG53" s="162"/>
      <c r="HGH53" s="162"/>
      <c r="HGI53" s="162"/>
      <c r="HGJ53" s="162"/>
      <c r="HGK53" s="162"/>
      <c r="HGL53" s="162"/>
      <c r="HGM53" s="162"/>
      <c r="HGN53" s="162"/>
      <c r="HGO53" s="162"/>
      <c r="HGP53" s="162"/>
      <c r="HGQ53" s="162"/>
      <c r="HGR53" s="162"/>
      <c r="HGS53" s="162"/>
      <c r="HGT53" s="162"/>
      <c r="HGU53" s="162"/>
      <c r="HGV53" s="162"/>
      <c r="HGW53" s="162"/>
      <c r="HGX53" s="162"/>
      <c r="HGY53" s="162"/>
      <c r="HGZ53" s="162"/>
      <c r="HHA53" s="162"/>
      <c r="HHB53" s="162"/>
      <c r="HHC53" s="162"/>
      <c r="HHD53" s="162"/>
      <c r="HHE53" s="162"/>
      <c r="HHF53" s="162"/>
      <c r="HHG53" s="162"/>
      <c r="HHH53" s="162"/>
      <c r="HHI53" s="162"/>
      <c r="HHJ53" s="162"/>
      <c r="HHK53" s="162"/>
      <c r="HHL53" s="162"/>
      <c r="HHM53" s="162"/>
      <c r="HHN53" s="162"/>
      <c r="HHO53" s="162"/>
      <c r="HHP53" s="162"/>
      <c r="HHQ53" s="162"/>
      <c r="HHR53" s="162"/>
      <c r="HHS53" s="162"/>
      <c r="HHT53" s="162"/>
      <c r="HHU53" s="162"/>
      <c r="HHV53" s="162"/>
      <c r="HHW53" s="162"/>
      <c r="HHX53" s="162"/>
      <c r="HHY53" s="162"/>
      <c r="HHZ53" s="162"/>
      <c r="HIA53" s="162"/>
      <c r="HIB53" s="162"/>
      <c r="HIC53" s="162"/>
      <c r="HID53" s="162"/>
      <c r="HIE53" s="162"/>
      <c r="HIF53" s="162"/>
      <c r="HIG53" s="162"/>
      <c r="HIH53" s="162"/>
      <c r="HII53" s="162"/>
      <c r="HIJ53" s="162"/>
      <c r="HIK53" s="162"/>
      <c r="HIL53" s="162"/>
      <c r="HIM53" s="162"/>
      <c r="HIN53" s="162"/>
      <c r="HIO53" s="162"/>
      <c r="HIP53" s="162"/>
      <c r="HIQ53" s="162"/>
      <c r="HIR53" s="162"/>
      <c r="HIS53" s="162"/>
      <c r="HIT53" s="162"/>
      <c r="HIU53" s="162"/>
      <c r="HIV53" s="162"/>
      <c r="HIW53" s="162"/>
      <c r="HIX53" s="162"/>
      <c r="HIY53" s="162"/>
      <c r="HIZ53" s="162"/>
      <c r="HJA53" s="162"/>
      <c r="HJB53" s="162"/>
      <c r="HJC53" s="162"/>
      <c r="HJD53" s="162"/>
      <c r="HJE53" s="162"/>
      <c r="HJF53" s="162"/>
      <c r="HJG53" s="162"/>
      <c r="HJH53" s="162"/>
      <c r="HJI53" s="162"/>
      <c r="HJJ53" s="162"/>
      <c r="HJK53" s="162"/>
      <c r="HJL53" s="162"/>
      <c r="HJM53" s="162"/>
      <c r="HJN53" s="162"/>
      <c r="HJO53" s="162"/>
      <c r="HJP53" s="162"/>
      <c r="HJQ53" s="162"/>
      <c r="HJR53" s="162"/>
      <c r="HJS53" s="162"/>
      <c r="HJT53" s="162"/>
      <c r="HJU53" s="162"/>
      <c r="HJV53" s="162"/>
      <c r="HJW53" s="162"/>
      <c r="HJX53" s="162"/>
      <c r="HJY53" s="162"/>
      <c r="HJZ53" s="162"/>
      <c r="HKA53" s="162"/>
      <c r="HKB53" s="162"/>
      <c r="HKC53" s="162"/>
      <c r="HKD53" s="162"/>
      <c r="HKE53" s="162"/>
      <c r="HKF53" s="162"/>
      <c r="HKG53" s="162"/>
      <c r="HKH53" s="162"/>
      <c r="HKI53" s="162"/>
      <c r="HKJ53" s="162"/>
      <c r="HKK53" s="162"/>
      <c r="HKL53" s="162"/>
      <c r="HKM53" s="162"/>
      <c r="HKN53" s="162"/>
      <c r="HKO53" s="162"/>
      <c r="HKP53" s="162"/>
      <c r="HKQ53" s="162"/>
      <c r="HKR53" s="162"/>
      <c r="HKS53" s="162"/>
      <c r="HKT53" s="162"/>
      <c r="HKU53" s="162"/>
      <c r="HKV53" s="162"/>
      <c r="HKW53" s="162"/>
      <c r="HKX53" s="162"/>
      <c r="HKY53" s="162"/>
      <c r="HKZ53" s="162"/>
      <c r="HLA53" s="162"/>
      <c r="HLB53" s="162"/>
      <c r="HLC53" s="162"/>
      <c r="HLD53" s="162"/>
      <c r="HLE53" s="162"/>
      <c r="HLF53" s="162"/>
      <c r="HLG53" s="162"/>
      <c r="HLH53" s="162"/>
      <c r="HLI53" s="162"/>
      <c r="HLJ53" s="162"/>
      <c r="HLK53" s="162"/>
      <c r="HLL53" s="162"/>
      <c r="HLM53" s="162"/>
      <c r="HLN53" s="162"/>
      <c r="HLO53" s="162"/>
      <c r="HLP53" s="162"/>
      <c r="HLQ53" s="162"/>
      <c r="HLR53" s="162"/>
      <c r="HLS53" s="162"/>
      <c r="HLT53" s="162"/>
      <c r="HLU53" s="162"/>
      <c r="HLV53" s="162"/>
      <c r="HLW53" s="162"/>
      <c r="HLX53" s="162"/>
      <c r="HLY53" s="162"/>
      <c r="HLZ53" s="162"/>
      <c r="HMA53" s="162"/>
      <c r="HMB53" s="162"/>
      <c r="HMC53" s="162"/>
      <c r="HMD53" s="162"/>
      <c r="HME53" s="162"/>
      <c r="HMF53" s="162"/>
      <c r="HMG53" s="162"/>
      <c r="HMH53" s="162"/>
      <c r="HMI53" s="162"/>
      <c r="HMJ53" s="162"/>
      <c r="HMK53" s="162"/>
      <c r="HML53" s="162"/>
      <c r="HMM53" s="162"/>
      <c r="HMN53" s="162"/>
      <c r="HMO53" s="162"/>
      <c r="HMP53" s="162"/>
      <c r="HMQ53" s="162"/>
      <c r="HMR53" s="162"/>
      <c r="HMS53" s="162"/>
      <c r="HMT53" s="162"/>
      <c r="HMU53" s="162"/>
      <c r="HMV53" s="162"/>
      <c r="HMW53" s="162"/>
      <c r="HMX53" s="162"/>
      <c r="HMY53" s="162"/>
      <c r="HMZ53" s="162"/>
      <c r="HNA53" s="162"/>
      <c r="HNB53" s="162"/>
      <c r="HNC53" s="162"/>
      <c r="HND53" s="162"/>
      <c r="HNE53" s="162"/>
      <c r="HNF53" s="162"/>
      <c r="HNG53" s="162"/>
      <c r="HNH53" s="162"/>
      <c r="HNI53" s="162"/>
      <c r="HNJ53" s="162"/>
      <c r="HNK53" s="162"/>
      <c r="HNL53" s="162"/>
      <c r="HNM53" s="162"/>
      <c r="HNN53" s="162"/>
      <c r="HNO53" s="162"/>
      <c r="HNP53" s="162"/>
      <c r="HNQ53" s="162"/>
      <c r="HNR53" s="162"/>
      <c r="HNS53" s="162"/>
      <c r="HNT53" s="162"/>
      <c r="HNU53" s="162"/>
      <c r="HNV53" s="162"/>
      <c r="HNW53" s="162"/>
      <c r="HNX53" s="162"/>
      <c r="HNY53" s="162"/>
      <c r="HNZ53" s="162"/>
      <c r="HOA53" s="162"/>
      <c r="HOB53" s="162"/>
      <c r="HOC53" s="162"/>
      <c r="HOD53" s="162"/>
      <c r="HOE53" s="162"/>
      <c r="HOF53" s="162"/>
      <c r="HOG53" s="162"/>
      <c r="HOH53" s="162"/>
      <c r="HOI53" s="162"/>
      <c r="HOJ53" s="162"/>
      <c r="HOK53" s="162"/>
      <c r="HOL53" s="162"/>
      <c r="HOM53" s="162"/>
      <c r="HON53" s="162"/>
      <c r="HOO53" s="162"/>
      <c r="HOP53" s="162"/>
      <c r="HOQ53" s="162"/>
      <c r="HOR53" s="162"/>
      <c r="HOS53" s="162"/>
      <c r="HOT53" s="162"/>
      <c r="HOU53" s="162"/>
      <c r="HOV53" s="162"/>
      <c r="HOW53" s="162"/>
      <c r="HOX53" s="162"/>
      <c r="HOY53" s="162"/>
      <c r="HOZ53" s="162"/>
      <c r="HPA53" s="162"/>
      <c r="HPB53" s="162"/>
      <c r="HPC53" s="162"/>
      <c r="HPD53" s="162"/>
      <c r="HPE53" s="162"/>
      <c r="HPF53" s="162"/>
      <c r="HPG53" s="162"/>
      <c r="HPH53" s="162"/>
      <c r="HPI53" s="162"/>
      <c r="HPJ53" s="162"/>
      <c r="HPK53" s="162"/>
      <c r="HPL53" s="162"/>
      <c r="HPM53" s="162"/>
      <c r="HPN53" s="162"/>
      <c r="HPO53" s="162"/>
      <c r="HPP53" s="162"/>
      <c r="HPQ53" s="162"/>
      <c r="HPR53" s="162"/>
      <c r="HPS53" s="162"/>
      <c r="HPT53" s="162"/>
      <c r="HPU53" s="162"/>
      <c r="HPV53" s="162"/>
      <c r="HPW53" s="162"/>
      <c r="HPX53" s="162"/>
      <c r="HPY53" s="162"/>
      <c r="HPZ53" s="162"/>
      <c r="HQA53" s="162"/>
      <c r="HQB53" s="162"/>
      <c r="HQC53" s="162"/>
      <c r="HQD53" s="162"/>
      <c r="HQE53" s="162"/>
      <c r="HQF53" s="162"/>
      <c r="HQG53" s="162"/>
      <c r="HQH53" s="162"/>
      <c r="HQI53" s="162"/>
      <c r="HQJ53" s="162"/>
      <c r="HQK53" s="162"/>
      <c r="HQL53" s="162"/>
      <c r="HQM53" s="162"/>
      <c r="HQN53" s="162"/>
      <c r="HQO53" s="162"/>
      <c r="HQP53" s="162"/>
      <c r="HQQ53" s="162"/>
      <c r="HQR53" s="162"/>
      <c r="HQS53" s="162"/>
      <c r="HQT53" s="162"/>
      <c r="HQU53" s="162"/>
      <c r="HQV53" s="162"/>
      <c r="HQW53" s="162"/>
      <c r="HQX53" s="162"/>
      <c r="HQY53" s="162"/>
      <c r="HQZ53" s="162"/>
      <c r="HRA53" s="162"/>
      <c r="HRB53" s="162"/>
      <c r="HRC53" s="162"/>
      <c r="HRD53" s="162"/>
      <c r="HRE53" s="162"/>
      <c r="HRF53" s="162"/>
      <c r="HRG53" s="162"/>
      <c r="HRH53" s="162"/>
      <c r="HRI53" s="162"/>
      <c r="HRJ53" s="162"/>
      <c r="HRK53" s="162"/>
      <c r="HRL53" s="162"/>
      <c r="HRM53" s="162"/>
      <c r="HRN53" s="162"/>
      <c r="HRO53" s="162"/>
      <c r="HRP53" s="162"/>
      <c r="HRQ53" s="162"/>
      <c r="HRR53" s="162"/>
      <c r="HRS53" s="162"/>
      <c r="HRT53" s="162"/>
      <c r="HRU53" s="162"/>
      <c r="HRV53" s="162"/>
      <c r="HRW53" s="162"/>
      <c r="HRX53" s="162"/>
      <c r="HRY53" s="162"/>
      <c r="HRZ53" s="162"/>
      <c r="HSA53" s="162"/>
      <c r="HSB53" s="162"/>
      <c r="HSC53" s="162"/>
      <c r="HSD53" s="162"/>
      <c r="HSE53" s="162"/>
      <c r="HSF53" s="162"/>
      <c r="HSG53" s="162"/>
      <c r="HSH53" s="162"/>
      <c r="HSI53" s="162"/>
      <c r="HSJ53" s="162"/>
      <c r="HSK53" s="162"/>
      <c r="HSL53" s="162"/>
      <c r="HSM53" s="162"/>
      <c r="HSN53" s="162"/>
      <c r="HSO53" s="162"/>
      <c r="HSP53" s="162"/>
      <c r="HSQ53" s="162"/>
      <c r="HSR53" s="162"/>
      <c r="HSS53" s="162"/>
      <c r="HST53" s="162"/>
      <c r="HSU53" s="162"/>
      <c r="HSV53" s="162"/>
      <c r="HSW53" s="162"/>
      <c r="HSX53" s="162"/>
      <c r="HSY53" s="162"/>
      <c r="HSZ53" s="162"/>
      <c r="HTA53" s="162"/>
      <c r="HTB53" s="162"/>
      <c r="HTC53" s="162"/>
      <c r="HTD53" s="162"/>
      <c r="HTE53" s="162"/>
      <c r="HTF53" s="162"/>
      <c r="HTG53" s="162"/>
      <c r="HTH53" s="162"/>
      <c r="HTI53" s="162"/>
      <c r="HTJ53" s="162"/>
      <c r="HTK53" s="162"/>
      <c r="HTL53" s="162"/>
      <c r="HTM53" s="162"/>
      <c r="HTN53" s="162"/>
      <c r="HTO53" s="162"/>
      <c r="HTP53" s="162"/>
      <c r="HTQ53" s="162"/>
      <c r="HTR53" s="162"/>
      <c r="HTS53" s="162"/>
      <c r="HTT53" s="162"/>
      <c r="HTU53" s="162"/>
      <c r="HTV53" s="162"/>
      <c r="HTW53" s="162"/>
      <c r="HTX53" s="162"/>
      <c r="HTY53" s="162"/>
      <c r="HTZ53" s="162"/>
      <c r="HUA53" s="162"/>
      <c r="HUB53" s="162"/>
      <c r="HUC53" s="162"/>
      <c r="HUD53" s="162"/>
      <c r="HUE53" s="162"/>
      <c r="HUF53" s="162"/>
      <c r="HUG53" s="162"/>
      <c r="HUH53" s="162"/>
      <c r="HUI53" s="162"/>
      <c r="HUJ53" s="162"/>
      <c r="HUK53" s="162"/>
      <c r="HUL53" s="162"/>
      <c r="HUM53" s="162"/>
      <c r="HUN53" s="162"/>
      <c r="HUO53" s="162"/>
      <c r="HUP53" s="162"/>
      <c r="HUQ53" s="162"/>
      <c r="HUR53" s="162"/>
      <c r="HUS53" s="162"/>
      <c r="HUT53" s="162"/>
      <c r="HUU53" s="162"/>
      <c r="HUV53" s="162"/>
      <c r="HUW53" s="162"/>
      <c r="HUX53" s="162"/>
      <c r="HUY53" s="162"/>
      <c r="HUZ53" s="162"/>
      <c r="HVA53" s="162"/>
      <c r="HVB53" s="162"/>
      <c r="HVC53" s="162"/>
      <c r="HVD53" s="162"/>
      <c r="HVE53" s="162"/>
      <c r="HVF53" s="162"/>
      <c r="HVG53" s="162"/>
      <c r="HVH53" s="162"/>
      <c r="HVI53" s="162"/>
      <c r="HVJ53" s="162"/>
      <c r="HVK53" s="162"/>
      <c r="HVL53" s="162"/>
      <c r="HVM53" s="162"/>
      <c r="HVN53" s="162"/>
      <c r="HVO53" s="162"/>
      <c r="HVP53" s="162"/>
      <c r="HVQ53" s="162"/>
      <c r="HVR53" s="162"/>
      <c r="HVS53" s="162"/>
      <c r="HVT53" s="162"/>
      <c r="HVU53" s="162"/>
      <c r="HVV53" s="162"/>
      <c r="HVW53" s="162"/>
      <c r="HVX53" s="162"/>
      <c r="HVY53" s="162"/>
      <c r="HVZ53" s="162"/>
      <c r="HWA53" s="162"/>
      <c r="HWB53" s="162"/>
      <c r="HWC53" s="162"/>
      <c r="HWD53" s="162"/>
      <c r="HWE53" s="162"/>
      <c r="HWF53" s="162"/>
      <c r="HWG53" s="162"/>
      <c r="HWH53" s="162"/>
      <c r="HWI53" s="162"/>
      <c r="HWJ53" s="162"/>
      <c r="HWK53" s="162"/>
      <c r="HWL53" s="162"/>
      <c r="HWM53" s="162"/>
      <c r="HWN53" s="162"/>
      <c r="HWO53" s="162"/>
      <c r="HWP53" s="162"/>
      <c r="HWQ53" s="162"/>
      <c r="HWR53" s="162"/>
      <c r="HWS53" s="162"/>
      <c r="HWT53" s="162"/>
      <c r="HWU53" s="162"/>
      <c r="HWV53" s="162"/>
      <c r="HWW53" s="162"/>
      <c r="HWX53" s="162"/>
      <c r="HWY53" s="162"/>
      <c r="HWZ53" s="162"/>
      <c r="HXA53" s="162"/>
      <c r="HXB53" s="162"/>
      <c r="HXC53" s="162"/>
      <c r="HXD53" s="162"/>
      <c r="HXE53" s="162"/>
      <c r="HXF53" s="162"/>
      <c r="HXG53" s="162"/>
      <c r="HXH53" s="162"/>
      <c r="HXI53" s="162"/>
      <c r="HXJ53" s="162"/>
      <c r="HXK53" s="162"/>
      <c r="HXL53" s="162"/>
      <c r="HXM53" s="162"/>
      <c r="HXN53" s="162"/>
      <c r="HXO53" s="162"/>
      <c r="HXP53" s="162"/>
      <c r="HXQ53" s="162"/>
      <c r="HXR53" s="162"/>
      <c r="HXS53" s="162"/>
      <c r="HXT53" s="162"/>
      <c r="HXU53" s="162"/>
      <c r="HXV53" s="162"/>
      <c r="HXW53" s="162"/>
      <c r="HXX53" s="162"/>
      <c r="HXY53" s="162"/>
      <c r="HXZ53" s="162"/>
      <c r="HYA53" s="162"/>
      <c r="HYB53" s="162"/>
      <c r="HYC53" s="162"/>
      <c r="HYD53" s="162"/>
      <c r="HYE53" s="162"/>
      <c r="HYF53" s="162"/>
      <c r="HYG53" s="162"/>
      <c r="HYH53" s="162"/>
      <c r="HYI53" s="162"/>
      <c r="HYJ53" s="162"/>
      <c r="HYK53" s="162"/>
      <c r="HYL53" s="162"/>
      <c r="HYM53" s="162"/>
      <c r="HYN53" s="162"/>
      <c r="HYO53" s="162"/>
      <c r="HYP53" s="162"/>
      <c r="HYQ53" s="162"/>
      <c r="HYR53" s="162"/>
      <c r="HYS53" s="162"/>
      <c r="HYT53" s="162"/>
      <c r="HYU53" s="162"/>
      <c r="HYV53" s="162"/>
      <c r="HYW53" s="162"/>
      <c r="HYX53" s="162"/>
      <c r="HYY53" s="162"/>
      <c r="HYZ53" s="162"/>
      <c r="HZA53" s="162"/>
      <c r="HZB53" s="162"/>
      <c r="HZC53" s="162"/>
      <c r="HZD53" s="162"/>
      <c r="HZE53" s="162"/>
      <c r="HZF53" s="162"/>
      <c r="HZG53" s="162"/>
      <c r="HZH53" s="162"/>
      <c r="HZI53" s="162"/>
      <c r="HZJ53" s="162"/>
      <c r="HZK53" s="162"/>
      <c r="HZL53" s="162"/>
      <c r="HZM53" s="162"/>
      <c r="HZN53" s="162"/>
      <c r="HZO53" s="162"/>
      <c r="HZP53" s="162"/>
      <c r="HZQ53" s="162"/>
      <c r="HZR53" s="162"/>
      <c r="HZS53" s="162"/>
      <c r="HZT53" s="162"/>
      <c r="HZU53" s="162"/>
      <c r="HZV53" s="162"/>
      <c r="HZW53" s="162"/>
      <c r="HZX53" s="162"/>
      <c r="HZY53" s="162"/>
      <c r="HZZ53" s="162"/>
      <c r="IAA53" s="162"/>
      <c r="IAB53" s="162"/>
      <c r="IAC53" s="162"/>
      <c r="IAD53" s="162"/>
      <c r="IAE53" s="162"/>
      <c r="IAF53" s="162"/>
      <c r="IAG53" s="162"/>
      <c r="IAH53" s="162"/>
      <c r="IAI53" s="162"/>
      <c r="IAJ53" s="162"/>
      <c r="IAK53" s="162"/>
      <c r="IAL53" s="162"/>
      <c r="IAM53" s="162"/>
      <c r="IAN53" s="162"/>
      <c r="IAO53" s="162"/>
      <c r="IAP53" s="162"/>
      <c r="IAQ53" s="162"/>
      <c r="IAR53" s="162"/>
      <c r="IAS53" s="162"/>
      <c r="IAT53" s="162"/>
      <c r="IAU53" s="162"/>
      <c r="IAV53" s="162"/>
      <c r="IAW53" s="162"/>
      <c r="IAX53" s="162"/>
      <c r="IAY53" s="162"/>
      <c r="IAZ53" s="162"/>
      <c r="IBA53" s="162"/>
      <c r="IBB53" s="162"/>
      <c r="IBC53" s="162"/>
      <c r="IBD53" s="162"/>
      <c r="IBE53" s="162"/>
      <c r="IBF53" s="162"/>
      <c r="IBG53" s="162"/>
      <c r="IBH53" s="162"/>
      <c r="IBI53" s="162"/>
      <c r="IBJ53" s="162"/>
      <c r="IBK53" s="162"/>
      <c r="IBL53" s="162"/>
      <c r="IBM53" s="162"/>
      <c r="IBN53" s="162"/>
      <c r="IBO53" s="162"/>
      <c r="IBP53" s="162"/>
      <c r="IBQ53" s="162"/>
      <c r="IBR53" s="162"/>
      <c r="IBS53" s="162"/>
      <c r="IBT53" s="162"/>
      <c r="IBU53" s="162"/>
      <c r="IBV53" s="162"/>
      <c r="IBW53" s="162"/>
      <c r="IBX53" s="162"/>
      <c r="IBY53" s="162"/>
      <c r="IBZ53" s="162"/>
      <c r="ICA53" s="162"/>
      <c r="ICB53" s="162"/>
      <c r="ICC53" s="162"/>
      <c r="ICD53" s="162"/>
      <c r="ICE53" s="162"/>
      <c r="ICF53" s="162"/>
      <c r="ICG53" s="162"/>
      <c r="ICH53" s="162"/>
      <c r="ICI53" s="162"/>
      <c r="ICJ53" s="162"/>
      <c r="ICK53" s="162"/>
      <c r="ICL53" s="162"/>
      <c r="ICM53" s="162"/>
      <c r="ICN53" s="162"/>
      <c r="ICO53" s="162"/>
      <c r="ICP53" s="162"/>
      <c r="ICQ53" s="162"/>
      <c r="ICR53" s="162"/>
      <c r="ICS53" s="162"/>
      <c r="ICT53" s="162"/>
      <c r="ICU53" s="162"/>
      <c r="ICV53" s="162"/>
      <c r="ICW53" s="162"/>
      <c r="ICX53" s="162"/>
      <c r="ICY53" s="162"/>
      <c r="ICZ53" s="162"/>
      <c r="IDA53" s="162"/>
      <c r="IDB53" s="162"/>
      <c r="IDC53" s="162"/>
      <c r="IDD53" s="162"/>
      <c r="IDE53" s="162"/>
      <c r="IDF53" s="162"/>
      <c r="IDG53" s="162"/>
      <c r="IDH53" s="162"/>
      <c r="IDI53" s="162"/>
      <c r="IDJ53" s="162"/>
      <c r="IDK53" s="162"/>
      <c r="IDL53" s="162"/>
      <c r="IDM53" s="162"/>
      <c r="IDN53" s="162"/>
      <c r="IDO53" s="162"/>
      <c r="IDP53" s="162"/>
      <c r="IDQ53" s="162"/>
      <c r="IDR53" s="162"/>
      <c r="IDS53" s="162"/>
      <c r="IDT53" s="162"/>
      <c r="IDU53" s="162"/>
      <c r="IDV53" s="162"/>
      <c r="IDW53" s="162"/>
      <c r="IDX53" s="162"/>
      <c r="IDY53" s="162"/>
      <c r="IDZ53" s="162"/>
      <c r="IEA53" s="162"/>
      <c r="IEB53" s="162"/>
      <c r="IEC53" s="162"/>
      <c r="IED53" s="162"/>
      <c r="IEE53" s="162"/>
      <c r="IEF53" s="162"/>
      <c r="IEG53" s="162"/>
      <c r="IEH53" s="162"/>
      <c r="IEI53" s="162"/>
      <c r="IEJ53" s="162"/>
      <c r="IEK53" s="162"/>
      <c r="IEL53" s="162"/>
      <c r="IEM53" s="162"/>
      <c r="IEN53" s="162"/>
      <c r="IEO53" s="162"/>
      <c r="IEP53" s="162"/>
      <c r="IEQ53" s="162"/>
      <c r="IER53" s="162"/>
      <c r="IES53" s="162"/>
      <c r="IET53" s="162"/>
      <c r="IEU53" s="162"/>
      <c r="IEV53" s="162"/>
      <c r="IEW53" s="162"/>
      <c r="IEX53" s="162"/>
      <c r="IEY53" s="162"/>
      <c r="IEZ53" s="162"/>
      <c r="IFA53" s="162"/>
      <c r="IFB53" s="162"/>
      <c r="IFC53" s="162"/>
      <c r="IFD53" s="162"/>
      <c r="IFE53" s="162"/>
      <c r="IFF53" s="162"/>
      <c r="IFG53" s="162"/>
      <c r="IFH53" s="162"/>
      <c r="IFI53" s="162"/>
      <c r="IFJ53" s="162"/>
      <c r="IFK53" s="162"/>
      <c r="IFL53" s="162"/>
      <c r="IFM53" s="162"/>
      <c r="IFN53" s="162"/>
      <c r="IFO53" s="162"/>
      <c r="IFP53" s="162"/>
      <c r="IFQ53" s="162"/>
      <c r="IFR53" s="162"/>
      <c r="IFS53" s="162"/>
      <c r="IFT53" s="162"/>
      <c r="IFU53" s="162"/>
      <c r="IFV53" s="162"/>
      <c r="IFW53" s="162"/>
      <c r="IFX53" s="162"/>
      <c r="IFY53" s="162"/>
      <c r="IFZ53" s="162"/>
      <c r="IGA53" s="162"/>
      <c r="IGB53" s="162"/>
      <c r="IGC53" s="162"/>
      <c r="IGD53" s="162"/>
      <c r="IGE53" s="162"/>
      <c r="IGF53" s="162"/>
      <c r="IGG53" s="162"/>
      <c r="IGH53" s="162"/>
      <c r="IGI53" s="162"/>
      <c r="IGJ53" s="162"/>
      <c r="IGK53" s="162"/>
      <c r="IGL53" s="162"/>
      <c r="IGM53" s="162"/>
      <c r="IGN53" s="162"/>
      <c r="IGO53" s="162"/>
      <c r="IGP53" s="162"/>
      <c r="IGQ53" s="162"/>
      <c r="IGR53" s="162"/>
      <c r="IGS53" s="162"/>
      <c r="IGT53" s="162"/>
      <c r="IGU53" s="162"/>
      <c r="IGV53" s="162"/>
      <c r="IGW53" s="162"/>
      <c r="IGX53" s="162"/>
      <c r="IGY53" s="162"/>
      <c r="IGZ53" s="162"/>
      <c r="IHA53" s="162"/>
      <c r="IHB53" s="162"/>
      <c r="IHC53" s="162"/>
      <c r="IHD53" s="162"/>
      <c r="IHE53" s="162"/>
      <c r="IHF53" s="162"/>
      <c r="IHG53" s="162"/>
      <c r="IHH53" s="162"/>
      <c r="IHI53" s="162"/>
      <c r="IHJ53" s="162"/>
      <c r="IHK53" s="162"/>
      <c r="IHL53" s="162"/>
      <c r="IHM53" s="162"/>
      <c r="IHN53" s="162"/>
      <c r="IHO53" s="162"/>
      <c r="IHP53" s="162"/>
      <c r="IHQ53" s="162"/>
      <c r="IHR53" s="162"/>
      <c r="IHS53" s="162"/>
      <c r="IHT53" s="162"/>
      <c r="IHU53" s="162"/>
      <c r="IHV53" s="162"/>
      <c r="IHW53" s="162"/>
      <c r="IHX53" s="162"/>
      <c r="IHY53" s="162"/>
      <c r="IHZ53" s="162"/>
      <c r="IIA53" s="162"/>
      <c r="IIB53" s="162"/>
      <c r="IIC53" s="162"/>
      <c r="IID53" s="162"/>
      <c r="IIE53" s="162"/>
      <c r="IIF53" s="162"/>
      <c r="IIG53" s="162"/>
      <c r="IIH53" s="162"/>
      <c r="III53" s="162"/>
      <c r="IIJ53" s="162"/>
      <c r="IIK53" s="162"/>
      <c r="IIL53" s="162"/>
      <c r="IIM53" s="162"/>
      <c r="IIN53" s="162"/>
      <c r="IIO53" s="162"/>
      <c r="IIP53" s="162"/>
      <c r="IIQ53" s="162"/>
      <c r="IIR53" s="162"/>
      <c r="IIS53" s="162"/>
      <c r="IIT53" s="162"/>
      <c r="IIU53" s="162"/>
      <c r="IIV53" s="162"/>
      <c r="IIW53" s="162"/>
      <c r="IIX53" s="162"/>
      <c r="IIY53" s="162"/>
      <c r="IIZ53" s="162"/>
      <c r="IJA53" s="162"/>
      <c r="IJB53" s="162"/>
      <c r="IJC53" s="162"/>
      <c r="IJD53" s="162"/>
      <c r="IJE53" s="162"/>
      <c r="IJF53" s="162"/>
      <c r="IJG53" s="162"/>
      <c r="IJH53" s="162"/>
      <c r="IJI53" s="162"/>
      <c r="IJJ53" s="162"/>
      <c r="IJK53" s="162"/>
      <c r="IJL53" s="162"/>
      <c r="IJM53" s="162"/>
      <c r="IJN53" s="162"/>
      <c r="IJO53" s="162"/>
      <c r="IJP53" s="162"/>
      <c r="IJQ53" s="162"/>
      <c r="IJR53" s="162"/>
      <c r="IJS53" s="162"/>
      <c r="IJT53" s="162"/>
      <c r="IJU53" s="162"/>
      <c r="IJV53" s="162"/>
      <c r="IJW53" s="162"/>
      <c r="IJX53" s="162"/>
      <c r="IJY53" s="162"/>
      <c r="IJZ53" s="162"/>
      <c r="IKA53" s="162"/>
      <c r="IKB53" s="162"/>
      <c r="IKC53" s="162"/>
      <c r="IKD53" s="162"/>
      <c r="IKE53" s="162"/>
      <c r="IKF53" s="162"/>
      <c r="IKG53" s="162"/>
      <c r="IKH53" s="162"/>
      <c r="IKI53" s="162"/>
      <c r="IKJ53" s="162"/>
      <c r="IKK53" s="162"/>
      <c r="IKL53" s="162"/>
      <c r="IKM53" s="162"/>
      <c r="IKN53" s="162"/>
      <c r="IKO53" s="162"/>
      <c r="IKP53" s="162"/>
      <c r="IKQ53" s="162"/>
      <c r="IKR53" s="162"/>
      <c r="IKS53" s="162"/>
      <c r="IKT53" s="162"/>
      <c r="IKU53" s="162"/>
      <c r="IKV53" s="162"/>
      <c r="IKW53" s="162"/>
      <c r="IKX53" s="162"/>
      <c r="IKY53" s="162"/>
      <c r="IKZ53" s="162"/>
      <c r="ILA53" s="162"/>
      <c r="ILB53" s="162"/>
      <c r="ILC53" s="162"/>
      <c r="ILD53" s="162"/>
      <c r="ILE53" s="162"/>
      <c r="ILF53" s="162"/>
      <c r="ILG53" s="162"/>
      <c r="ILH53" s="162"/>
      <c r="ILI53" s="162"/>
      <c r="ILJ53" s="162"/>
      <c r="ILK53" s="162"/>
      <c r="ILL53" s="162"/>
      <c r="ILM53" s="162"/>
      <c r="ILN53" s="162"/>
      <c r="ILO53" s="162"/>
      <c r="ILP53" s="162"/>
      <c r="ILQ53" s="162"/>
      <c r="ILR53" s="162"/>
      <c r="ILS53" s="162"/>
      <c r="ILT53" s="162"/>
      <c r="ILU53" s="162"/>
      <c r="ILV53" s="162"/>
      <c r="ILW53" s="162"/>
      <c r="ILX53" s="162"/>
      <c r="ILY53" s="162"/>
      <c r="ILZ53" s="162"/>
      <c r="IMA53" s="162"/>
      <c r="IMB53" s="162"/>
      <c r="IMC53" s="162"/>
      <c r="IMD53" s="162"/>
      <c r="IME53" s="162"/>
      <c r="IMF53" s="162"/>
      <c r="IMG53" s="162"/>
      <c r="IMH53" s="162"/>
      <c r="IMI53" s="162"/>
      <c r="IMJ53" s="162"/>
      <c r="IMK53" s="162"/>
      <c r="IML53" s="162"/>
      <c r="IMM53" s="162"/>
      <c r="IMN53" s="162"/>
      <c r="IMO53" s="162"/>
      <c r="IMP53" s="162"/>
      <c r="IMQ53" s="162"/>
      <c r="IMR53" s="162"/>
      <c r="IMS53" s="162"/>
      <c r="IMT53" s="162"/>
      <c r="IMU53" s="162"/>
      <c r="IMV53" s="162"/>
      <c r="IMW53" s="162"/>
      <c r="IMX53" s="162"/>
      <c r="IMY53" s="162"/>
      <c r="IMZ53" s="162"/>
      <c r="INA53" s="162"/>
      <c r="INB53" s="162"/>
      <c r="INC53" s="162"/>
      <c r="IND53" s="162"/>
      <c r="INE53" s="162"/>
      <c r="INF53" s="162"/>
      <c r="ING53" s="162"/>
      <c r="INH53" s="162"/>
      <c r="INI53" s="162"/>
      <c r="INJ53" s="162"/>
      <c r="INK53" s="162"/>
      <c r="INL53" s="162"/>
      <c r="INM53" s="162"/>
      <c r="INN53" s="162"/>
      <c r="INO53" s="162"/>
      <c r="INP53" s="162"/>
      <c r="INQ53" s="162"/>
      <c r="INR53" s="162"/>
      <c r="INS53" s="162"/>
      <c r="INT53" s="162"/>
      <c r="INU53" s="162"/>
      <c r="INV53" s="162"/>
      <c r="INW53" s="162"/>
      <c r="INX53" s="162"/>
      <c r="INY53" s="162"/>
      <c r="INZ53" s="162"/>
      <c r="IOA53" s="162"/>
      <c r="IOB53" s="162"/>
      <c r="IOC53" s="162"/>
      <c r="IOD53" s="162"/>
      <c r="IOE53" s="162"/>
      <c r="IOF53" s="162"/>
      <c r="IOG53" s="162"/>
      <c r="IOH53" s="162"/>
      <c r="IOI53" s="162"/>
      <c r="IOJ53" s="162"/>
      <c r="IOK53" s="162"/>
      <c r="IOL53" s="162"/>
      <c r="IOM53" s="162"/>
      <c r="ION53" s="162"/>
      <c r="IOO53" s="162"/>
      <c r="IOP53" s="162"/>
      <c r="IOQ53" s="162"/>
      <c r="IOR53" s="162"/>
      <c r="IOS53" s="162"/>
      <c r="IOT53" s="162"/>
      <c r="IOU53" s="162"/>
      <c r="IOV53" s="162"/>
      <c r="IOW53" s="162"/>
      <c r="IOX53" s="162"/>
      <c r="IOY53" s="162"/>
      <c r="IOZ53" s="162"/>
      <c r="IPA53" s="162"/>
      <c r="IPB53" s="162"/>
      <c r="IPC53" s="162"/>
      <c r="IPD53" s="162"/>
      <c r="IPE53" s="162"/>
      <c r="IPF53" s="162"/>
      <c r="IPG53" s="162"/>
      <c r="IPH53" s="162"/>
      <c r="IPI53" s="162"/>
      <c r="IPJ53" s="162"/>
      <c r="IPK53" s="162"/>
      <c r="IPL53" s="162"/>
      <c r="IPM53" s="162"/>
      <c r="IPN53" s="162"/>
      <c r="IPO53" s="162"/>
      <c r="IPP53" s="162"/>
      <c r="IPQ53" s="162"/>
      <c r="IPR53" s="162"/>
      <c r="IPS53" s="162"/>
      <c r="IPT53" s="162"/>
      <c r="IPU53" s="162"/>
      <c r="IPV53" s="162"/>
      <c r="IPW53" s="162"/>
      <c r="IPX53" s="162"/>
      <c r="IPY53" s="162"/>
      <c r="IPZ53" s="162"/>
      <c r="IQA53" s="162"/>
      <c r="IQB53" s="162"/>
      <c r="IQC53" s="162"/>
      <c r="IQD53" s="162"/>
      <c r="IQE53" s="162"/>
      <c r="IQF53" s="162"/>
      <c r="IQG53" s="162"/>
      <c r="IQH53" s="162"/>
      <c r="IQI53" s="162"/>
      <c r="IQJ53" s="162"/>
      <c r="IQK53" s="162"/>
      <c r="IQL53" s="162"/>
      <c r="IQM53" s="162"/>
      <c r="IQN53" s="162"/>
      <c r="IQO53" s="162"/>
      <c r="IQP53" s="162"/>
      <c r="IQQ53" s="162"/>
      <c r="IQR53" s="162"/>
      <c r="IQS53" s="162"/>
      <c r="IQT53" s="162"/>
      <c r="IQU53" s="162"/>
      <c r="IQV53" s="162"/>
      <c r="IQW53" s="162"/>
      <c r="IQX53" s="162"/>
      <c r="IQY53" s="162"/>
      <c r="IQZ53" s="162"/>
      <c r="IRA53" s="162"/>
      <c r="IRB53" s="162"/>
      <c r="IRC53" s="162"/>
      <c r="IRD53" s="162"/>
      <c r="IRE53" s="162"/>
      <c r="IRF53" s="162"/>
      <c r="IRG53" s="162"/>
      <c r="IRH53" s="162"/>
      <c r="IRI53" s="162"/>
      <c r="IRJ53" s="162"/>
      <c r="IRK53" s="162"/>
      <c r="IRL53" s="162"/>
      <c r="IRM53" s="162"/>
      <c r="IRN53" s="162"/>
      <c r="IRO53" s="162"/>
      <c r="IRP53" s="162"/>
      <c r="IRQ53" s="162"/>
      <c r="IRR53" s="162"/>
      <c r="IRS53" s="162"/>
      <c r="IRT53" s="162"/>
      <c r="IRU53" s="162"/>
      <c r="IRV53" s="162"/>
      <c r="IRW53" s="162"/>
      <c r="IRX53" s="162"/>
      <c r="IRY53" s="162"/>
      <c r="IRZ53" s="162"/>
      <c r="ISA53" s="162"/>
      <c r="ISB53" s="162"/>
      <c r="ISC53" s="162"/>
      <c r="ISD53" s="162"/>
      <c r="ISE53" s="162"/>
      <c r="ISF53" s="162"/>
      <c r="ISG53" s="162"/>
      <c r="ISH53" s="162"/>
      <c r="ISI53" s="162"/>
      <c r="ISJ53" s="162"/>
      <c r="ISK53" s="162"/>
      <c r="ISL53" s="162"/>
      <c r="ISM53" s="162"/>
      <c r="ISN53" s="162"/>
      <c r="ISO53" s="162"/>
      <c r="ISP53" s="162"/>
      <c r="ISQ53" s="162"/>
      <c r="ISR53" s="162"/>
      <c r="ISS53" s="162"/>
      <c r="IST53" s="162"/>
      <c r="ISU53" s="162"/>
      <c r="ISV53" s="162"/>
      <c r="ISW53" s="162"/>
      <c r="ISX53" s="162"/>
      <c r="ISY53" s="162"/>
      <c r="ISZ53" s="162"/>
      <c r="ITA53" s="162"/>
      <c r="ITB53" s="162"/>
      <c r="ITC53" s="162"/>
      <c r="ITD53" s="162"/>
      <c r="ITE53" s="162"/>
      <c r="ITF53" s="162"/>
      <c r="ITG53" s="162"/>
      <c r="ITH53" s="162"/>
      <c r="ITI53" s="162"/>
      <c r="ITJ53" s="162"/>
      <c r="ITK53" s="162"/>
      <c r="ITL53" s="162"/>
      <c r="ITM53" s="162"/>
      <c r="ITN53" s="162"/>
      <c r="ITO53" s="162"/>
      <c r="ITP53" s="162"/>
      <c r="ITQ53" s="162"/>
      <c r="ITR53" s="162"/>
      <c r="ITS53" s="162"/>
      <c r="ITT53" s="162"/>
      <c r="ITU53" s="162"/>
      <c r="ITV53" s="162"/>
      <c r="ITW53" s="162"/>
      <c r="ITX53" s="162"/>
      <c r="ITY53" s="162"/>
      <c r="ITZ53" s="162"/>
      <c r="IUA53" s="162"/>
      <c r="IUB53" s="162"/>
      <c r="IUC53" s="162"/>
      <c r="IUD53" s="162"/>
      <c r="IUE53" s="162"/>
      <c r="IUF53" s="162"/>
      <c r="IUG53" s="162"/>
      <c r="IUH53" s="162"/>
      <c r="IUI53" s="162"/>
      <c r="IUJ53" s="162"/>
      <c r="IUK53" s="162"/>
      <c r="IUL53" s="162"/>
      <c r="IUM53" s="162"/>
      <c r="IUN53" s="162"/>
      <c r="IUO53" s="162"/>
      <c r="IUP53" s="162"/>
      <c r="IUQ53" s="162"/>
      <c r="IUR53" s="162"/>
      <c r="IUS53" s="162"/>
      <c r="IUT53" s="162"/>
      <c r="IUU53" s="162"/>
      <c r="IUV53" s="162"/>
      <c r="IUW53" s="162"/>
      <c r="IUX53" s="162"/>
      <c r="IUY53" s="162"/>
      <c r="IUZ53" s="162"/>
      <c r="IVA53" s="162"/>
      <c r="IVB53" s="162"/>
      <c r="IVC53" s="162"/>
      <c r="IVD53" s="162"/>
      <c r="IVE53" s="162"/>
      <c r="IVF53" s="162"/>
      <c r="IVG53" s="162"/>
      <c r="IVH53" s="162"/>
      <c r="IVI53" s="162"/>
      <c r="IVJ53" s="162"/>
      <c r="IVK53" s="162"/>
      <c r="IVL53" s="162"/>
      <c r="IVM53" s="162"/>
      <c r="IVN53" s="162"/>
      <c r="IVO53" s="162"/>
      <c r="IVP53" s="162"/>
      <c r="IVQ53" s="162"/>
      <c r="IVR53" s="162"/>
      <c r="IVS53" s="162"/>
      <c r="IVT53" s="162"/>
      <c r="IVU53" s="162"/>
      <c r="IVV53" s="162"/>
      <c r="IVW53" s="162"/>
      <c r="IVX53" s="162"/>
      <c r="IVY53" s="162"/>
      <c r="IVZ53" s="162"/>
      <c r="IWA53" s="162"/>
      <c r="IWB53" s="162"/>
      <c r="IWC53" s="162"/>
      <c r="IWD53" s="162"/>
      <c r="IWE53" s="162"/>
      <c r="IWF53" s="162"/>
      <c r="IWG53" s="162"/>
      <c r="IWH53" s="162"/>
      <c r="IWI53" s="162"/>
      <c r="IWJ53" s="162"/>
      <c r="IWK53" s="162"/>
      <c r="IWL53" s="162"/>
      <c r="IWM53" s="162"/>
      <c r="IWN53" s="162"/>
      <c r="IWO53" s="162"/>
      <c r="IWP53" s="162"/>
      <c r="IWQ53" s="162"/>
      <c r="IWR53" s="162"/>
      <c r="IWS53" s="162"/>
      <c r="IWT53" s="162"/>
      <c r="IWU53" s="162"/>
      <c r="IWV53" s="162"/>
      <c r="IWW53" s="162"/>
      <c r="IWX53" s="162"/>
      <c r="IWY53" s="162"/>
      <c r="IWZ53" s="162"/>
      <c r="IXA53" s="162"/>
      <c r="IXB53" s="162"/>
      <c r="IXC53" s="162"/>
      <c r="IXD53" s="162"/>
      <c r="IXE53" s="162"/>
      <c r="IXF53" s="162"/>
      <c r="IXG53" s="162"/>
      <c r="IXH53" s="162"/>
      <c r="IXI53" s="162"/>
      <c r="IXJ53" s="162"/>
      <c r="IXK53" s="162"/>
      <c r="IXL53" s="162"/>
      <c r="IXM53" s="162"/>
      <c r="IXN53" s="162"/>
      <c r="IXO53" s="162"/>
      <c r="IXP53" s="162"/>
      <c r="IXQ53" s="162"/>
      <c r="IXR53" s="162"/>
      <c r="IXS53" s="162"/>
      <c r="IXT53" s="162"/>
      <c r="IXU53" s="162"/>
      <c r="IXV53" s="162"/>
      <c r="IXW53" s="162"/>
      <c r="IXX53" s="162"/>
      <c r="IXY53" s="162"/>
      <c r="IXZ53" s="162"/>
      <c r="IYA53" s="162"/>
      <c r="IYB53" s="162"/>
      <c r="IYC53" s="162"/>
      <c r="IYD53" s="162"/>
      <c r="IYE53" s="162"/>
      <c r="IYF53" s="162"/>
      <c r="IYG53" s="162"/>
      <c r="IYH53" s="162"/>
      <c r="IYI53" s="162"/>
      <c r="IYJ53" s="162"/>
      <c r="IYK53" s="162"/>
      <c r="IYL53" s="162"/>
      <c r="IYM53" s="162"/>
      <c r="IYN53" s="162"/>
      <c r="IYO53" s="162"/>
      <c r="IYP53" s="162"/>
      <c r="IYQ53" s="162"/>
      <c r="IYR53" s="162"/>
      <c r="IYS53" s="162"/>
      <c r="IYT53" s="162"/>
      <c r="IYU53" s="162"/>
      <c r="IYV53" s="162"/>
      <c r="IYW53" s="162"/>
      <c r="IYX53" s="162"/>
      <c r="IYY53" s="162"/>
      <c r="IYZ53" s="162"/>
      <c r="IZA53" s="162"/>
      <c r="IZB53" s="162"/>
      <c r="IZC53" s="162"/>
      <c r="IZD53" s="162"/>
      <c r="IZE53" s="162"/>
      <c r="IZF53" s="162"/>
      <c r="IZG53" s="162"/>
      <c r="IZH53" s="162"/>
      <c r="IZI53" s="162"/>
      <c r="IZJ53" s="162"/>
      <c r="IZK53" s="162"/>
      <c r="IZL53" s="162"/>
      <c r="IZM53" s="162"/>
      <c r="IZN53" s="162"/>
      <c r="IZO53" s="162"/>
      <c r="IZP53" s="162"/>
      <c r="IZQ53" s="162"/>
      <c r="IZR53" s="162"/>
      <c r="IZS53" s="162"/>
      <c r="IZT53" s="162"/>
      <c r="IZU53" s="162"/>
      <c r="IZV53" s="162"/>
      <c r="IZW53" s="162"/>
      <c r="IZX53" s="162"/>
      <c r="IZY53" s="162"/>
      <c r="IZZ53" s="162"/>
      <c r="JAA53" s="162"/>
      <c r="JAB53" s="162"/>
      <c r="JAC53" s="162"/>
      <c r="JAD53" s="162"/>
      <c r="JAE53" s="162"/>
      <c r="JAF53" s="162"/>
      <c r="JAG53" s="162"/>
      <c r="JAH53" s="162"/>
      <c r="JAI53" s="162"/>
      <c r="JAJ53" s="162"/>
      <c r="JAK53" s="162"/>
      <c r="JAL53" s="162"/>
      <c r="JAM53" s="162"/>
      <c r="JAN53" s="162"/>
      <c r="JAO53" s="162"/>
      <c r="JAP53" s="162"/>
      <c r="JAQ53" s="162"/>
      <c r="JAR53" s="162"/>
      <c r="JAS53" s="162"/>
      <c r="JAT53" s="162"/>
      <c r="JAU53" s="162"/>
      <c r="JAV53" s="162"/>
      <c r="JAW53" s="162"/>
      <c r="JAX53" s="162"/>
      <c r="JAY53" s="162"/>
      <c r="JAZ53" s="162"/>
      <c r="JBA53" s="162"/>
      <c r="JBB53" s="162"/>
      <c r="JBC53" s="162"/>
      <c r="JBD53" s="162"/>
      <c r="JBE53" s="162"/>
      <c r="JBF53" s="162"/>
      <c r="JBG53" s="162"/>
      <c r="JBH53" s="162"/>
      <c r="JBI53" s="162"/>
      <c r="JBJ53" s="162"/>
      <c r="JBK53" s="162"/>
      <c r="JBL53" s="162"/>
      <c r="JBM53" s="162"/>
      <c r="JBN53" s="162"/>
      <c r="JBO53" s="162"/>
      <c r="JBP53" s="162"/>
      <c r="JBQ53" s="162"/>
      <c r="JBR53" s="162"/>
      <c r="JBS53" s="162"/>
      <c r="JBT53" s="162"/>
      <c r="JBU53" s="162"/>
      <c r="JBV53" s="162"/>
      <c r="JBW53" s="162"/>
      <c r="JBX53" s="162"/>
      <c r="JBY53" s="162"/>
      <c r="JBZ53" s="162"/>
      <c r="JCA53" s="162"/>
      <c r="JCB53" s="162"/>
      <c r="JCC53" s="162"/>
      <c r="JCD53" s="162"/>
      <c r="JCE53" s="162"/>
      <c r="JCF53" s="162"/>
      <c r="JCG53" s="162"/>
      <c r="JCH53" s="162"/>
      <c r="JCI53" s="162"/>
      <c r="JCJ53" s="162"/>
      <c r="JCK53" s="162"/>
      <c r="JCL53" s="162"/>
      <c r="JCM53" s="162"/>
      <c r="JCN53" s="162"/>
      <c r="JCO53" s="162"/>
      <c r="JCP53" s="162"/>
      <c r="JCQ53" s="162"/>
      <c r="JCR53" s="162"/>
      <c r="JCS53" s="162"/>
      <c r="JCT53" s="162"/>
      <c r="JCU53" s="162"/>
      <c r="JCV53" s="162"/>
      <c r="JCW53" s="162"/>
      <c r="JCX53" s="162"/>
      <c r="JCY53" s="162"/>
      <c r="JCZ53" s="162"/>
      <c r="JDA53" s="162"/>
      <c r="JDB53" s="162"/>
      <c r="JDC53" s="162"/>
      <c r="JDD53" s="162"/>
      <c r="JDE53" s="162"/>
      <c r="JDF53" s="162"/>
      <c r="JDG53" s="162"/>
      <c r="JDH53" s="162"/>
      <c r="JDI53" s="162"/>
      <c r="JDJ53" s="162"/>
      <c r="JDK53" s="162"/>
      <c r="JDL53" s="162"/>
      <c r="JDM53" s="162"/>
      <c r="JDN53" s="162"/>
      <c r="JDO53" s="162"/>
      <c r="JDP53" s="162"/>
      <c r="JDQ53" s="162"/>
      <c r="JDR53" s="162"/>
      <c r="JDS53" s="162"/>
      <c r="JDT53" s="162"/>
      <c r="JDU53" s="162"/>
      <c r="JDV53" s="162"/>
      <c r="JDW53" s="162"/>
      <c r="JDX53" s="162"/>
      <c r="JDY53" s="162"/>
      <c r="JDZ53" s="162"/>
      <c r="JEA53" s="162"/>
      <c r="JEB53" s="162"/>
      <c r="JEC53" s="162"/>
      <c r="JED53" s="162"/>
      <c r="JEE53" s="162"/>
      <c r="JEF53" s="162"/>
      <c r="JEG53" s="162"/>
      <c r="JEH53" s="162"/>
      <c r="JEI53" s="162"/>
      <c r="JEJ53" s="162"/>
      <c r="JEK53" s="162"/>
      <c r="JEL53" s="162"/>
      <c r="JEM53" s="162"/>
      <c r="JEN53" s="162"/>
      <c r="JEO53" s="162"/>
      <c r="JEP53" s="162"/>
      <c r="JEQ53" s="162"/>
      <c r="JER53" s="162"/>
      <c r="JES53" s="162"/>
      <c r="JET53" s="162"/>
      <c r="JEU53" s="162"/>
      <c r="JEV53" s="162"/>
      <c r="JEW53" s="162"/>
      <c r="JEX53" s="162"/>
      <c r="JEY53" s="162"/>
      <c r="JEZ53" s="162"/>
      <c r="JFA53" s="162"/>
      <c r="JFB53" s="162"/>
      <c r="JFC53" s="162"/>
      <c r="JFD53" s="162"/>
      <c r="JFE53" s="162"/>
      <c r="JFF53" s="162"/>
      <c r="JFG53" s="162"/>
      <c r="JFH53" s="162"/>
      <c r="JFI53" s="162"/>
      <c r="JFJ53" s="162"/>
      <c r="JFK53" s="162"/>
      <c r="JFL53" s="162"/>
      <c r="JFM53" s="162"/>
      <c r="JFN53" s="162"/>
      <c r="JFO53" s="162"/>
      <c r="JFP53" s="162"/>
      <c r="JFQ53" s="162"/>
      <c r="JFR53" s="162"/>
      <c r="JFS53" s="162"/>
      <c r="JFT53" s="162"/>
      <c r="JFU53" s="162"/>
      <c r="JFV53" s="162"/>
      <c r="JFW53" s="162"/>
      <c r="JFX53" s="162"/>
      <c r="JFY53" s="162"/>
      <c r="JFZ53" s="162"/>
      <c r="JGA53" s="162"/>
      <c r="JGB53" s="162"/>
      <c r="JGC53" s="162"/>
      <c r="JGD53" s="162"/>
      <c r="JGE53" s="162"/>
      <c r="JGF53" s="162"/>
      <c r="JGG53" s="162"/>
      <c r="JGH53" s="162"/>
      <c r="JGI53" s="162"/>
      <c r="JGJ53" s="162"/>
      <c r="JGK53" s="162"/>
      <c r="JGL53" s="162"/>
      <c r="JGM53" s="162"/>
      <c r="JGN53" s="162"/>
      <c r="JGO53" s="162"/>
      <c r="JGP53" s="162"/>
      <c r="JGQ53" s="162"/>
      <c r="JGR53" s="162"/>
      <c r="JGS53" s="162"/>
      <c r="JGT53" s="162"/>
      <c r="JGU53" s="162"/>
      <c r="JGV53" s="162"/>
      <c r="JGW53" s="162"/>
      <c r="JGX53" s="162"/>
      <c r="JGY53" s="162"/>
      <c r="JGZ53" s="162"/>
      <c r="JHA53" s="162"/>
      <c r="JHB53" s="162"/>
      <c r="JHC53" s="162"/>
      <c r="JHD53" s="162"/>
      <c r="JHE53" s="162"/>
      <c r="JHF53" s="162"/>
      <c r="JHG53" s="162"/>
      <c r="JHH53" s="162"/>
      <c r="JHI53" s="162"/>
      <c r="JHJ53" s="162"/>
      <c r="JHK53" s="162"/>
      <c r="JHL53" s="162"/>
      <c r="JHM53" s="162"/>
      <c r="JHN53" s="162"/>
      <c r="JHO53" s="162"/>
      <c r="JHP53" s="162"/>
      <c r="JHQ53" s="162"/>
      <c r="JHR53" s="162"/>
      <c r="JHS53" s="162"/>
      <c r="JHT53" s="162"/>
      <c r="JHU53" s="162"/>
      <c r="JHV53" s="162"/>
      <c r="JHW53" s="162"/>
      <c r="JHX53" s="162"/>
      <c r="JHY53" s="162"/>
      <c r="JHZ53" s="162"/>
      <c r="JIA53" s="162"/>
      <c r="JIB53" s="162"/>
      <c r="JIC53" s="162"/>
      <c r="JID53" s="162"/>
      <c r="JIE53" s="162"/>
      <c r="JIF53" s="162"/>
      <c r="JIG53" s="162"/>
      <c r="JIH53" s="162"/>
      <c r="JII53" s="162"/>
      <c r="JIJ53" s="162"/>
      <c r="JIK53" s="162"/>
      <c r="JIL53" s="162"/>
      <c r="JIM53" s="162"/>
      <c r="JIN53" s="162"/>
      <c r="JIO53" s="162"/>
      <c r="JIP53" s="162"/>
      <c r="JIQ53" s="162"/>
      <c r="JIR53" s="162"/>
      <c r="JIS53" s="162"/>
      <c r="JIT53" s="162"/>
      <c r="JIU53" s="162"/>
      <c r="JIV53" s="162"/>
      <c r="JIW53" s="162"/>
      <c r="JIX53" s="162"/>
      <c r="JIY53" s="162"/>
      <c r="JIZ53" s="162"/>
      <c r="JJA53" s="162"/>
      <c r="JJB53" s="162"/>
      <c r="JJC53" s="162"/>
      <c r="JJD53" s="162"/>
      <c r="JJE53" s="162"/>
      <c r="JJF53" s="162"/>
      <c r="JJG53" s="162"/>
      <c r="JJH53" s="162"/>
      <c r="JJI53" s="162"/>
      <c r="JJJ53" s="162"/>
      <c r="JJK53" s="162"/>
      <c r="JJL53" s="162"/>
      <c r="JJM53" s="162"/>
      <c r="JJN53" s="162"/>
      <c r="JJO53" s="162"/>
      <c r="JJP53" s="162"/>
      <c r="JJQ53" s="162"/>
      <c r="JJR53" s="162"/>
      <c r="JJS53" s="162"/>
      <c r="JJT53" s="162"/>
      <c r="JJU53" s="162"/>
      <c r="JJV53" s="162"/>
      <c r="JJW53" s="162"/>
      <c r="JJX53" s="162"/>
      <c r="JJY53" s="162"/>
      <c r="JJZ53" s="162"/>
      <c r="JKA53" s="162"/>
      <c r="JKB53" s="162"/>
      <c r="JKC53" s="162"/>
      <c r="JKD53" s="162"/>
      <c r="JKE53" s="162"/>
      <c r="JKF53" s="162"/>
      <c r="JKG53" s="162"/>
      <c r="JKH53" s="162"/>
      <c r="JKI53" s="162"/>
      <c r="JKJ53" s="162"/>
      <c r="JKK53" s="162"/>
      <c r="JKL53" s="162"/>
      <c r="JKM53" s="162"/>
      <c r="JKN53" s="162"/>
      <c r="JKO53" s="162"/>
      <c r="JKP53" s="162"/>
      <c r="JKQ53" s="162"/>
      <c r="JKR53" s="162"/>
      <c r="JKS53" s="162"/>
      <c r="JKT53" s="162"/>
      <c r="JKU53" s="162"/>
      <c r="JKV53" s="162"/>
      <c r="JKW53" s="162"/>
      <c r="JKX53" s="162"/>
      <c r="JKY53" s="162"/>
      <c r="JKZ53" s="162"/>
      <c r="JLA53" s="162"/>
      <c r="JLB53" s="162"/>
      <c r="JLC53" s="162"/>
      <c r="JLD53" s="162"/>
      <c r="JLE53" s="162"/>
      <c r="JLF53" s="162"/>
      <c r="JLG53" s="162"/>
      <c r="JLH53" s="162"/>
      <c r="JLI53" s="162"/>
      <c r="JLJ53" s="162"/>
      <c r="JLK53" s="162"/>
      <c r="JLL53" s="162"/>
      <c r="JLM53" s="162"/>
      <c r="JLN53" s="162"/>
      <c r="JLO53" s="162"/>
      <c r="JLP53" s="162"/>
      <c r="JLQ53" s="162"/>
      <c r="JLR53" s="162"/>
      <c r="JLS53" s="162"/>
      <c r="JLT53" s="162"/>
      <c r="JLU53" s="162"/>
      <c r="JLV53" s="162"/>
      <c r="JLW53" s="162"/>
      <c r="JLX53" s="162"/>
      <c r="JLY53" s="162"/>
      <c r="JLZ53" s="162"/>
      <c r="JMA53" s="162"/>
      <c r="JMB53" s="162"/>
      <c r="JMC53" s="162"/>
      <c r="JMD53" s="162"/>
      <c r="JME53" s="162"/>
      <c r="JMF53" s="162"/>
      <c r="JMG53" s="162"/>
      <c r="JMH53" s="162"/>
      <c r="JMI53" s="162"/>
      <c r="JMJ53" s="162"/>
      <c r="JMK53" s="162"/>
      <c r="JML53" s="162"/>
      <c r="JMM53" s="162"/>
      <c r="JMN53" s="162"/>
      <c r="JMO53" s="162"/>
      <c r="JMP53" s="162"/>
      <c r="JMQ53" s="162"/>
      <c r="JMR53" s="162"/>
      <c r="JMS53" s="162"/>
      <c r="JMT53" s="162"/>
      <c r="JMU53" s="162"/>
      <c r="JMV53" s="162"/>
      <c r="JMW53" s="162"/>
      <c r="JMX53" s="162"/>
      <c r="JMY53" s="162"/>
      <c r="JMZ53" s="162"/>
      <c r="JNA53" s="162"/>
      <c r="JNB53" s="162"/>
      <c r="JNC53" s="162"/>
      <c r="JND53" s="162"/>
      <c r="JNE53" s="162"/>
      <c r="JNF53" s="162"/>
      <c r="JNG53" s="162"/>
      <c r="JNH53" s="162"/>
      <c r="JNI53" s="162"/>
      <c r="JNJ53" s="162"/>
      <c r="JNK53" s="162"/>
      <c r="JNL53" s="162"/>
      <c r="JNM53" s="162"/>
      <c r="JNN53" s="162"/>
      <c r="JNO53" s="162"/>
      <c r="JNP53" s="162"/>
      <c r="JNQ53" s="162"/>
      <c r="JNR53" s="162"/>
      <c r="JNS53" s="162"/>
      <c r="JNT53" s="162"/>
      <c r="JNU53" s="162"/>
      <c r="JNV53" s="162"/>
      <c r="JNW53" s="162"/>
      <c r="JNX53" s="162"/>
      <c r="JNY53" s="162"/>
      <c r="JNZ53" s="162"/>
      <c r="JOA53" s="162"/>
      <c r="JOB53" s="162"/>
      <c r="JOC53" s="162"/>
      <c r="JOD53" s="162"/>
      <c r="JOE53" s="162"/>
      <c r="JOF53" s="162"/>
      <c r="JOG53" s="162"/>
      <c r="JOH53" s="162"/>
      <c r="JOI53" s="162"/>
      <c r="JOJ53" s="162"/>
      <c r="JOK53" s="162"/>
      <c r="JOL53" s="162"/>
      <c r="JOM53" s="162"/>
      <c r="JON53" s="162"/>
      <c r="JOO53" s="162"/>
      <c r="JOP53" s="162"/>
      <c r="JOQ53" s="162"/>
      <c r="JOR53" s="162"/>
      <c r="JOS53" s="162"/>
      <c r="JOT53" s="162"/>
      <c r="JOU53" s="162"/>
      <c r="JOV53" s="162"/>
      <c r="JOW53" s="162"/>
      <c r="JOX53" s="162"/>
      <c r="JOY53" s="162"/>
      <c r="JOZ53" s="162"/>
      <c r="JPA53" s="162"/>
      <c r="JPB53" s="162"/>
      <c r="JPC53" s="162"/>
      <c r="JPD53" s="162"/>
      <c r="JPE53" s="162"/>
      <c r="JPF53" s="162"/>
      <c r="JPG53" s="162"/>
      <c r="JPH53" s="162"/>
      <c r="JPI53" s="162"/>
      <c r="JPJ53" s="162"/>
      <c r="JPK53" s="162"/>
      <c r="JPL53" s="162"/>
      <c r="JPM53" s="162"/>
      <c r="JPN53" s="162"/>
      <c r="JPO53" s="162"/>
      <c r="JPP53" s="162"/>
      <c r="JPQ53" s="162"/>
      <c r="JPR53" s="162"/>
      <c r="JPS53" s="162"/>
      <c r="JPT53" s="162"/>
      <c r="JPU53" s="162"/>
      <c r="JPV53" s="162"/>
      <c r="JPW53" s="162"/>
      <c r="JPX53" s="162"/>
      <c r="JPY53" s="162"/>
      <c r="JPZ53" s="162"/>
      <c r="JQA53" s="162"/>
      <c r="JQB53" s="162"/>
      <c r="JQC53" s="162"/>
      <c r="JQD53" s="162"/>
      <c r="JQE53" s="162"/>
      <c r="JQF53" s="162"/>
      <c r="JQG53" s="162"/>
      <c r="JQH53" s="162"/>
      <c r="JQI53" s="162"/>
      <c r="JQJ53" s="162"/>
      <c r="JQK53" s="162"/>
      <c r="JQL53" s="162"/>
      <c r="JQM53" s="162"/>
      <c r="JQN53" s="162"/>
      <c r="JQO53" s="162"/>
      <c r="JQP53" s="162"/>
      <c r="JQQ53" s="162"/>
      <c r="JQR53" s="162"/>
      <c r="JQS53" s="162"/>
      <c r="JQT53" s="162"/>
      <c r="JQU53" s="162"/>
      <c r="JQV53" s="162"/>
      <c r="JQW53" s="162"/>
      <c r="JQX53" s="162"/>
      <c r="JQY53" s="162"/>
      <c r="JQZ53" s="162"/>
      <c r="JRA53" s="162"/>
      <c r="JRB53" s="162"/>
      <c r="JRC53" s="162"/>
      <c r="JRD53" s="162"/>
      <c r="JRE53" s="162"/>
      <c r="JRF53" s="162"/>
      <c r="JRG53" s="162"/>
      <c r="JRH53" s="162"/>
      <c r="JRI53" s="162"/>
      <c r="JRJ53" s="162"/>
      <c r="JRK53" s="162"/>
      <c r="JRL53" s="162"/>
      <c r="JRM53" s="162"/>
      <c r="JRN53" s="162"/>
      <c r="JRO53" s="162"/>
      <c r="JRP53" s="162"/>
      <c r="JRQ53" s="162"/>
      <c r="JRR53" s="162"/>
      <c r="JRS53" s="162"/>
      <c r="JRT53" s="162"/>
      <c r="JRU53" s="162"/>
      <c r="JRV53" s="162"/>
      <c r="JRW53" s="162"/>
      <c r="JRX53" s="162"/>
      <c r="JRY53" s="162"/>
      <c r="JRZ53" s="162"/>
      <c r="JSA53" s="162"/>
      <c r="JSB53" s="162"/>
      <c r="JSC53" s="162"/>
      <c r="JSD53" s="162"/>
      <c r="JSE53" s="162"/>
      <c r="JSF53" s="162"/>
      <c r="JSG53" s="162"/>
      <c r="JSH53" s="162"/>
      <c r="JSI53" s="162"/>
      <c r="JSJ53" s="162"/>
      <c r="JSK53" s="162"/>
      <c r="JSL53" s="162"/>
      <c r="JSM53" s="162"/>
      <c r="JSN53" s="162"/>
      <c r="JSO53" s="162"/>
      <c r="JSP53" s="162"/>
      <c r="JSQ53" s="162"/>
      <c r="JSR53" s="162"/>
      <c r="JSS53" s="162"/>
      <c r="JST53" s="162"/>
      <c r="JSU53" s="162"/>
      <c r="JSV53" s="162"/>
      <c r="JSW53" s="162"/>
      <c r="JSX53" s="162"/>
      <c r="JSY53" s="162"/>
      <c r="JSZ53" s="162"/>
      <c r="JTA53" s="162"/>
      <c r="JTB53" s="162"/>
      <c r="JTC53" s="162"/>
      <c r="JTD53" s="162"/>
      <c r="JTE53" s="162"/>
      <c r="JTF53" s="162"/>
      <c r="JTG53" s="162"/>
      <c r="JTH53" s="162"/>
      <c r="JTI53" s="162"/>
      <c r="JTJ53" s="162"/>
      <c r="JTK53" s="162"/>
      <c r="JTL53" s="162"/>
      <c r="JTM53" s="162"/>
      <c r="JTN53" s="162"/>
      <c r="JTO53" s="162"/>
      <c r="JTP53" s="162"/>
      <c r="JTQ53" s="162"/>
      <c r="JTR53" s="162"/>
      <c r="JTS53" s="162"/>
      <c r="JTT53" s="162"/>
      <c r="JTU53" s="162"/>
      <c r="JTV53" s="162"/>
      <c r="JTW53" s="162"/>
      <c r="JTX53" s="162"/>
      <c r="JTY53" s="162"/>
      <c r="JTZ53" s="162"/>
      <c r="JUA53" s="162"/>
      <c r="JUB53" s="162"/>
      <c r="JUC53" s="162"/>
      <c r="JUD53" s="162"/>
      <c r="JUE53" s="162"/>
      <c r="JUF53" s="162"/>
      <c r="JUG53" s="162"/>
      <c r="JUH53" s="162"/>
      <c r="JUI53" s="162"/>
      <c r="JUJ53" s="162"/>
      <c r="JUK53" s="162"/>
      <c r="JUL53" s="162"/>
      <c r="JUM53" s="162"/>
      <c r="JUN53" s="162"/>
      <c r="JUO53" s="162"/>
      <c r="JUP53" s="162"/>
      <c r="JUQ53" s="162"/>
      <c r="JUR53" s="162"/>
      <c r="JUS53" s="162"/>
      <c r="JUT53" s="162"/>
      <c r="JUU53" s="162"/>
      <c r="JUV53" s="162"/>
      <c r="JUW53" s="162"/>
      <c r="JUX53" s="162"/>
      <c r="JUY53" s="162"/>
      <c r="JUZ53" s="162"/>
      <c r="JVA53" s="162"/>
      <c r="JVB53" s="162"/>
      <c r="JVC53" s="162"/>
      <c r="JVD53" s="162"/>
      <c r="JVE53" s="162"/>
      <c r="JVF53" s="162"/>
      <c r="JVG53" s="162"/>
      <c r="JVH53" s="162"/>
      <c r="JVI53" s="162"/>
      <c r="JVJ53" s="162"/>
      <c r="JVK53" s="162"/>
      <c r="JVL53" s="162"/>
      <c r="JVM53" s="162"/>
      <c r="JVN53" s="162"/>
      <c r="JVO53" s="162"/>
      <c r="JVP53" s="162"/>
      <c r="JVQ53" s="162"/>
      <c r="JVR53" s="162"/>
      <c r="JVS53" s="162"/>
      <c r="JVT53" s="162"/>
      <c r="JVU53" s="162"/>
      <c r="JVV53" s="162"/>
      <c r="JVW53" s="162"/>
      <c r="JVX53" s="162"/>
      <c r="JVY53" s="162"/>
      <c r="JVZ53" s="162"/>
      <c r="JWA53" s="162"/>
      <c r="JWB53" s="162"/>
      <c r="JWC53" s="162"/>
      <c r="JWD53" s="162"/>
      <c r="JWE53" s="162"/>
      <c r="JWF53" s="162"/>
      <c r="JWG53" s="162"/>
      <c r="JWH53" s="162"/>
      <c r="JWI53" s="162"/>
      <c r="JWJ53" s="162"/>
      <c r="JWK53" s="162"/>
      <c r="JWL53" s="162"/>
      <c r="JWM53" s="162"/>
      <c r="JWN53" s="162"/>
      <c r="JWO53" s="162"/>
      <c r="JWP53" s="162"/>
      <c r="JWQ53" s="162"/>
      <c r="JWR53" s="162"/>
      <c r="JWS53" s="162"/>
      <c r="JWT53" s="162"/>
      <c r="JWU53" s="162"/>
      <c r="JWV53" s="162"/>
      <c r="JWW53" s="162"/>
      <c r="JWX53" s="162"/>
      <c r="JWY53" s="162"/>
      <c r="JWZ53" s="162"/>
      <c r="JXA53" s="162"/>
      <c r="JXB53" s="162"/>
      <c r="JXC53" s="162"/>
      <c r="JXD53" s="162"/>
      <c r="JXE53" s="162"/>
      <c r="JXF53" s="162"/>
      <c r="JXG53" s="162"/>
      <c r="JXH53" s="162"/>
      <c r="JXI53" s="162"/>
      <c r="JXJ53" s="162"/>
      <c r="JXK53" s="162"/>
      <c r="JXL53" s="162"/>
      <c r="JXM53" s="162"/>
      <c r="JXN53" s="162"/>
      <c r="JXO53" s="162"/>
      <c r="JXP53" s="162"/>
      <c r="JXQ53" s="162"/>
      <c r="JXR53" s="162"/>
      <c r="JXS53" s="162"/>
      <c r="JXT53" s="162"/>
      <c r="JXU53" s="162"/>
      <c r="JXV53" s="162"/>
      <c r="JXW53" s="162"/>
      <c r="JXX53" s="162"/>
      <c r="JXY53" s="162"/>
      <c r="JXZ53" s="162"/>
      <c r="JYA53" s="162"/>
      <c r="JYB53" s="162"/>
      <c r="JYC53" s="162"/>
      <c r="JYD53" s="162"/>
      <c r="JYE53" s="162"/>
      <c r="JYF53" s="162"/>
      <c r="JYG53" s="162"/>
      <c r="JYH53" s="162"/>
      <c r="JYI53" s="162"/>
      <c r="JYJ53" s="162"/>
      <c r="JYK53" s="162"/>
      <c r="JYL53" s="162"/>
      <c r="JYM53" s="162"/>
      <c r="JYN53" s="162"/>
      <c r="JYO53" s="162"/>
      <c r="JYP53" s="162"/>
      <c r="JYQ53" s="162"/>
      <c r="JYR53" s="162"/>
      <c r="JYS53" s="162"/>
      <c r="JYT53" s="162"/>
      <c r="JYU53" s="162"/>
      <c r="JYV53" s="162"/>
      <c r="JYW53" s="162"/>
      <c r="JYX53" s="162"/>
      <c r="JYY53" s="162"/>
      <c r="JYZ53" s="162"/>
      <c r="JZA53" s="162"/>
      <c r="JZB53" s="162"/>
      <c r="JZC53" s="162"/>
      <c r="JZD53" s="162"/>
      <c r="JZE53" s="162"/>
      <c r="JZF53" s="162"/>
      <c r="JZG53" s="162"/>
      <c r="JZH53" s="162"/>
      <c r="JZI53" s="162"/>
      <c r="JZJ53" s="162"/>
      <c r="JZK53" s="162"/>
      <c r="JZL53" s="162"/>
      <c r="JZM53" s="162"/>
      <c r="JZN53" s="162"/>
      <c r="JZO53" s="162"/>
      <c r="JZP53" s="162"/>
      <c r="JZQ53" s="162"/>
      <c r="JZR53" s="162"/>
      <c r="JZS53" s="162"/>
      <c r="JZT53" s="162"/>
      <c r="JZU53" s="162"/>
      <c r="JZV53" s="162"/>
      <c r="JZW53" s="162"/>
      <c r="JZX53" s="162"/>
      <c r="JZY53" s="162"/>
      <c r="JZZ53" s="162"/>
      <c r="KAA53" s="162"/>
      <c r="KAB53" s="162"/>
      <c r="KAC53" s="162"/>
      <c r="KAD53" s="162"/>
      <c r="KAE53" s="162"/>
      <c r="KAF53" s="162"/>
      <c r="KAG53" s="162"/>
      <c r="KAH53" s="162"/>
      <c r="KAI53" s="162"/>
      <c r="KAJ53" s="162"/>
      <c r="KAK53" s="162"/>
      <c r="KAL53" s="162"/>
      <c r="KAM53" s="162"/>
      <c r="KAN53" s="162"/>
      <c r="KAO53" s="162"/>
      <c r="KAP53" s="162"/>
      <c r="KAQ53" s="162"/>
      <c r="KAR53" s="162"/>
      <c r="KAS53" s="162"/>
      <c r="KAT53" s="162"/>
      <c r="KAU53" s="162"/>
      <c r="KAV53" s="162"/>
      <c r="KAW53" s="162"/>
      <c r="KAX53" s="162"/>
      <c r="KAY53" s="162"/>
      <c r="KAZ53" s="162"/>
      <c r="KBA53" s="162"/>
      <c r="KBB53" s="162"/>
      <c r="KBC53" s="162"/>
      <c r="KBD53" s="162"/>
      <c r="KBE53" s="162"/>
      <c r="KBF53" s="162"/>
      <c r="KBG53" s="162"/>
      <c r="KBH53" s="162"/>
      <c r="KBI53" s="162"/>
      <c r="KBJ53" s="162"/>
      <c r="KBK53" s="162"/>
      <c r="KBL53" s="162"/>
      <c r="KBM53" s="162"/>
      <c r="KBN53" s="162"/>
      <c r="KBO53" s="162"/>
      <c r="KBP53" s="162"/>
      <c r="KBQ53" s="162"/>
      <c r="KBR53" s="162"/>
      <c r="KBS53" s="162"/>
      <c r="KBT53" s="162"/>
      <c r="KBU53" s="162"/>
      <c r="KBV53" s="162"/>
      <c r="KBW53" s="162"/>
      <c r="KBX53" s="162"/>
      <c r="KBY53" s="162"/>
      <c r="KBZ53" s="162"/>
      <c r="KCA53" s="162"/>
      <c r="KCB53" s="162"/>
      <c r="KCC53" s="162"/>
      <c r="KCD53" s="162"/>
      <c r="KCE53" s="162"/>
      <c r="KCF53" s="162"/>
      <c r="KCG53" s="162"/>
      <c r="KCH53" s="162"/>
      <c r="KCI53" s="162"/>
      <c r="KCJ53" s="162"/>
      <c r="KCK53" s="162"/>
      <c r="KCL53" s="162"/>
      <c r="KCM53" s="162"/>
      <c r="KCN53" s="162"/>
      <c r="KCO53" s="162"/>
      <c r="KCP53" s="162"/>
      <c r="KCQ53" s="162"/>
      <c r="KCR53" s="162"/>
      <c r="KCS53" s="162"/>
      <c r="KCT53" s="162"/>
      <c r="KCU53" s="162"/>
      <c r="KCV53" s="162"/>
      <c r="KCW53" s="162"/>
      <c r="KCX53" s="162"/>
      <c r="KCY53" s="162"/>
      <c r="KCZ53" s="162"/>
      <c r="KDA53" s="162"/>
      <c r="KDB53" s="162"/>
      <c r="KDC53" s="162"/>
      <c r="KDD53" s="162"/>
      <c r="KDE53" s="162"/>
      <c r="KDF53" s="162"/>
      <c r="KDG53" s="162"/>
      <c r="KDH53" s="162"/>
      <c r="KDI53" s="162"/>
      <c r="KDJ53" s="162"/>
      <c r="KDK53" s="162"/>
      <c r="KDL53" s="162"/>
      <c r="KDM53" s="162"/>
      <c r="KDN53" s="162"/>
      <c r="KDO53" s="162"/>
      <c r="KDP53" s="162"/>
      <c r="KDQ53" s="162"/>
      <c r="KDR53" s="162"/>
      <c r="KDS53" s="162"/>
      <c r="KDT53" s="162"/>
      <c r="KDU53" s="162"/>
      <c r="KDV53" s="162"/>
      <c r="KDW53" s="162"/>
      <c r="KDX53" s="162"/>
      <c r="KDY53" s="162"/>
      <c r="KDZ53" s="162"/>
      <c r="KEA53" s="162"/>
      <c r="KEB53" s="162"/>
      <c r="KEC53" s="162"/>
      <c r="KED53" s="162"/>
      <c r="KEE53" s="162"/>
      <c r="KEF53" s="162"/>
      <c r="KEG53" s="162"/>
      <c r="KEH53" s="162"/>
      <c r="KEI53" s="162"/>
      <c r="KEJ53" s="162"/>
      <c r="KEK53" s="162"/>
      <c r="KEL53" s="162"/>
      <c r="KEM53" s="162"/>
      <c r="KEN53" s="162"/>
      <c r="KEO53" s="162"/>
      <c r="KEP53" s="162"/>
      <c r="KEQ53" s="162"/>
      <c r="KER53" s="162"/>
      <c r="KES53" s="162"/>
      <c r="KET53" s="162"/>
      <c r="KEU53" s="162"/>
      <c r="KEV53" s="162"/>
      <c r="KEW53" s="162"/>
      <c r="KEX53" s="162"/>
      <c r="KEY53" s="162"/>
      <c r="KEZ53" s="162"/>
      <c r="KFA53" s="162"/>
      <c r="KFB53" s="162"/>
      <c r="KFC53" s="162"/>
      <c r="KFD53" s="162"/>
      <c r="KFE53" s="162"/>
      <c r="KFF53" s="162"/>
      <c r="KFG53" s="162"/>
      <c r="KFH53" s="162"/>
      <c r="KFI53" s="162"/>
      <c r="KFJ53" s="162"/>
      <c r="KFK53" s="162"/>
      <c r="KFL53" s="162"/>
      <c r="KFM53" s="162"/>
      <c r="KFN53" s="162"/>
      <c r="KFO53" s="162"/>
      <c r="KFP53" s="162"/>
      <c r="KFQ53" s="162"/>
      <c r="KFR53" s="162"/>
      <c r="KFS53" s="162"/>
      <c r="KFT53" s="162"/>
      <c r="KFU53" s="162"/>
      <c r="KFV53" s="162"/>
      <c r="KFW53" s="162"/>
      <c r="KFX53" s="162"/>
      <c r="KFY53" s="162"/>
      <c r="KFZ53" s="162"/>
      <c r="KGA53" s="162"/>
      <c r="KGB53" s="162"/>
      <c r="KGC53" s="162"/>
      <c r="KGD53" s="162"/>
      <c r="KGE53" s="162"/>
      <c r="KGF53" s="162"/>
      <c r="KGG53" s="162"/>
      <c r="KGH53" s="162"/>
      <c r="KGI53" s="162"/>
      <c r="KGJ53" s="162"/>
      <c r="KGK53" s="162"/>
      <c r="KGL53" s="162"/>
      <c r="KGM53" s="162"/>
      <c r="KGN53" s="162"/>
      <c r="KGO53" s="162"/>
      <c r="KGP53" s="162"/>
      <c r="KGQ53" s="162"/>
      <c r="KGR53" s="162"/>
      <c r="KGS53" s="162"/>
      <c r="KGT53" s="162"/>
      <c r="KGU53" s="162"/>
      <c r="KGV53" s="162"/>
      <c r="KGW53" s="162"/>
      <c r="KGX53" s="162"/>
      <c r="KGY53" s="162"/>
      <c r="KGZ53" s="162"/>
      <c r="KHA53" s="162"/>
      <c r="KHB53" s="162"/>
      <c r="KHC53" s="162"/>
      <c r="KHD53" s="162"/>
      <c r="KHE53" s="162"/>
      <c r="KHF53" s="162"/>
      <c r="KHG53" s="162"/>
      <c r="KHH53" s="162"/>
      <c r="KHI53" s="162"/>
      <c r="KHJ53" s="162"/>
      <c r="KHK53" s="162"/>
      <c r="KHL53" s="162"/>
      <c r="KHM53" s="162"/>
      <c r="KHN53" s="162"/>
      <c r="KHO53" s="162"/>
      <c r="KHP53" s="162"/>
      <c r="KHQ53" s="162"/>
      <c r="KHR53" s="162"/>
      <c r="KHS53" s="162"/>
      <c r="KHT53" s="162"/>
      <c r="KHU53" s="162"/>
      <c r="KHV53" s="162"/>
      <c r="KHW53" s="162"/>
      <c r="KHX53" s="162"/>
      <c r="KHY53" s="162"/>
      <c r="KHZ53" s="162"/>
      <c r="KIA53" s="162"/>
      <c r="KIB53" s="162"/>
      <c r="KIC53" s="162"/>
      <c r="KID53" s="162"/>
      <c r="KIE53" s="162"/>
      <c r="KIF53" s="162"/>
      <c r="KIG53" s="162"/>
      <c r="KIH53" s="162"/>
      <c r="KII53" s="162"/>
      <c r="KIJ53" s="162"/>
      <c r="KIK53" s="162"/>
      <c r="KIL53" s="162"/>
      <c r="KIM53" s="162"/>
      <c r="KIN53" s="162"/>
      <c r="KIO53" s="162"/>
      <c r="KIP53" s="162"/>
      <c r="KIQ53" s="162"/>
      <c r="KIR53" s="162"/>
      <c r="KIS53" s="162"/>
      <c r="KIT53" s="162"/>
      <c r="KIU53" s="162"/>
      <c r="KIV53" s="162"/>
      <c r="KIW53" s="162"/>
      <c r="KIX53" s="162"/>
      <c r="KIY53" s="162"/>
      <c r="KIZ53" s="162"/>
      <c r="KJA53" s="162"/>
      <c r="KJB53" s="162"/>
      <c r="KJC53" s="162"/>
      <c r="KJD53" s="162"/>
      <c r="KJE53" s="162"/>
      <c r="KJF53" s="162"/>
      <c r="KJG53" s="162"/>
      <c r="KJH53" s="162"/>
      <c r="KJI53" s="162"/>
      <c r="KJJ53" s="162"/>
      <c r="KJK53" s="162"/>
      <c r="KJL53" s="162"/>
      <c r="KJM53" s="162"/>
      <c r="KJN53" s="162"/>
      <c r="KJO53" s="162"/>
      <c r="KJP53" s="162"/>
      <c r="KJQ53" s="162"/>
      <c r="KJR53" s="162"/>
      <c r="KJS53" s="162"/>
      <c r="KJT53" s="162"/>
      <c r="KJU53" s="162"/>
      <c r="KJV53" s="162"/>
      <c r="KJW53" s="162"/>
      <c r="KJX53" s="162"/>
      <c r="KJY53" s="162"/>
      <c r="KJZ53" s="162"/>
      <c r="KKA53" s="162"/>
      <c r="KKB53" s="162"/>
      <c r="KKC53" s="162"/>
      <c r="KKD53" s="162"/>
      <c r="KKE53" s="162"/>
      <c r="KKF53" s="162"/>
      <c r="KKG53" s="162"/>
      <c r="KKH53" s="162"/>
      <c r="KKI53" s="162"/>
      <c r="KKJ53" s="162"/>
      <c r="KKK53" s="162"/>
      <c r="KKL53" s="162"/>
      <c r="KKM53" s="162"/>
      <c r="KKN53" s="162"/>
      <c r="KKO53" s="162"/>
      <c r="KKP53" s="162"/>
      <c r="KKQ53" s="162"/>
      <c r="KKR53" s="162"/>
      <c r="KKS53" s="162"/>
      <c r="KKT53" s="162"/>
      <c r="KKU53" s="162"/>
      <c r="KKV53" s="162"/>
      <c r="KKW53" s="162"/>
      <c r="KKX53" s="162"/>
      <c r="KKY53" s="162"/>
      <c r="KKZ53" s="162"/>
      <c r="KLA53" s="162"/>
      <c r="KLB53" s="162"/>
      <c r="KLC53" s="162"/>
      <c r="KLD53" s="162"/>
      <c r="KLE53" s="162"/>
      <c r="KLF53" s="162"/>
      <c r="KLG53" s="162"/>
      <c r="KLH53" s="162"/>
      <c r="KLI53" s="162"/>
      <c r="KLJ53" s="162"/>
      <c r="KLK53" s="162"/>
      <c r="KLL53" s="162"/>
      <c r="KLM53" s="162"/>
      <c r="KLN53" s="162"/>
      <c r="KLO53" s="162"/>
      <c r="KLP53" s="162"/>
      <c r="KLQ53" s="162"/>
      <c r="KLR53" s="162"/>
      <c r="KLS53" s="162"/>
      <c r="KLT53" s="162"/>
      <c r="KLU53" s="162"/>
      <c r="KLV53" s="162"/>
      <c r="KLW53" s="162"/>
      <c r="KLX53" s="162"/>
      <c r="KLY53" s="162"/>
      <c r="KLZ53" s="162"/>
      <c r="KMA53" s="162"/>
      <c r="KMB53" s="162"/>
      <c r="KMC53" s="162"/>
      <c r="KMD53" s="162"/>
      <c r="KME53" s="162"/>
      <c r="KMF53" s="162"/>
      <c r="KMG53" s="162"/>
      <c r="KMH53" s="162"/>
      <c r="KMI53" s="162"/>
      <c r="KMJ53" s="162"/>
      <c r="KMK53" s="162"/>
      <c r="KML53" s="162"/>
      <c r="KMM53" s="162"/>
      <c r="KMN53" s="162"/>
      <c r="KMO53" s="162"/>
      <c r="KMP53" s="162"/>
      <c r="KMQ53" s="162"/>
      <c r="KMR53" s="162"/>
      <c r="KMS53" s="162"/>
      <c r="KMT53" s="162"/>
      <c r="KMU53" s="162"/>
      <c r="KMV53" s="162"/>
      <c r="KMW53" s="162"/>
      <c r="KMX53" s="162"/>
      <c r="KMY53" s="162"/>
      <c r="KMZ53" s="162"/>
      <c r="KNA53" s="162"/>
      <c r="KNB53" s="162"/>
      <c r="KNC53" s="162"/>
      <c r="KND53" s="162"/>
      <c r="KNE53" s="162"/>
      <c r="KNF53" s="162"/>
      <c r="KNG53" s="162"/>
      <c r="KNH53" s="162"/>
      <c r="KNI53" s="162"/>
      <c r="KNJ53" s="162"/>
      <c r="KNK53" s="162"/>
      <c r="KNL53" s="162"/>
      <c r="KNM53" s="162"/>
      <c r="KNN53" s="162"/>
      <c r="KNO53" s="162"/>
      <c r="KNP53" s="162"/>
      <c r="KNQ53" s="162"/>
      <c r="KNR53" s="162"/>
      <c r="KNS53" s="162"/>
      <c r="KNT53" s="162"/>
      <c r="KNU53" s="162"/>
      <c r="KNV53" s="162"/>
      <c r="KNW53" s="162"/>
      <c r="KNX53" s="162"/>
      <c r="KNY53" s="162"/>
      <c r="KNZ53" s="162"/>
      <c r="KOA53" s="162"/>
      <c r="KOB53" s="162"/>
      <c r="KOC53" s="162"/>
      <c r="KOD53" s="162"/>
      <c r="KOE53" s="162"/>
      <c r="KOF53" s="162"/>
      <c r="KOG53" s="162"/>
      <c r="KOH53" s="162"/>
      <c r="KOI53" s="162"/>
      <c r="KOJ53" s="162"/>
      <c r="KOK53" s="162"/>
      <c r="KOL53" s="162"/>
      <c r="KOM53" s="162"/>
      <c r="KON53" s="162"/>
      <c r="KOO53" s="162"/>
      <c r="KOP53" s="162"/>
      <c r="KOQ53" s="162"/>
      <c r="KOR53" s="162"/>
      <c r="KOS53" s="162"/>
      <c r="KOT53" s="162"/>
      <c r="KOU53" s="162"/>
      <c r="KOV53" s="162"/>
      <c r="KOW53" s="162"/>
      <c r="KOX53" s="162"/>
      <c r="KOY53" s="162"/>
      <c r="KOZ53" s="162"/>
      <c r="KPA53" s="162"/>
      <c r="KPB53" s="162"/>
      <c r="KPC53" s="162"/>
      <c r="KPD53" s="162"/>
      <c r="KPE53" s="162"/>
      <c r="KPF53" s="162"/>
      <c r="KPG53" s="162"/>
      <c r="KPH53" s="162"/>
      <c r="KPI53" s="162"/>
      <c r="KPJ53" s="162"/>
      <c r="KPK53" s="162"/>
      <c r="KPL53" s="162"/>
      <c r="KPM53" s="162"/>
      <c r="KPN53" s="162"/>
      <c r="KPO53" s="162"/>
      <c r="KPP53" s="162"/>
      <c r="KPQ53" s="162"/>
      <c r="KPR53" s="162"/>
      <c r="KPS53" s="162"/>
      <c r="KPT53" s="162"/>
      <c r="KPU53" s="162"/>
      <c r="KPV53" s="162"/>
      <c r="KPW53" s="162"/>
      <c r="KPX53" s="162"/>
      <c r="KPY53" s="162"/>
      <c r="KPZ53" s="162"/>
      <c r="KQA53" s="162"/>
      <c r="KQB53" s="162"/>
      <c r="KQC53" s="162"/>
      <c r="KQD53" s="162"/>
      <c r="KQE53" s="162"/>
      <c r="KQF53" s="162"/>
      <c r="KQG53" s="162"/>
      <c r="KQH53" s="162"/>
      <c r="KQI53" s="162"/>
      <c r="KQJ53" s="162"/>
      <c r="KQK53" s="162"/>
      <c r="KQL53" s="162"/>
      <c r="KQM53" s="162"/>
      <c r="KQN53" s="162"/>
      <c r="KQO53" s="162"/>
      <c r="KQP53" s="162"/>
      <c r="KQQ53" s="162"/>
      <c r="KQR53" s="162"/>
      <c r="KQS53" s="162"/>
      <c r="KQT53" s="162"/>
      <c r="KQU53" s="162"/>
      <c r="KQV53" s="162"/>
      <c r="KQW53" s="162"/>
      <c r="KQX53" s="162"/>
      <c r="KQY53" s="162"/>
      <c r="KQZ53" s="162"/>
      <c r="KRA53" s="162"/>
      <c r="KRB53" s="162"/>
      <c r="KRC53" s="162"/>
      <c r="KRD53" s="162"/>
      <c r="KRE53" s="162"/>
      <c r="KRF53" s="162"/>
      <c r="KRG53" s="162"/>
      <c r="KRH53" s="162"/>
      <c r="KRI53" s="162"/>
      <c r="KRJ53" s="162"/>
      <c r="KRK53" s="162"/>
      <c r="KRL53" s="162"/>
      <c r="KRM53" s="162"/>
      <c r="KRN53" s="162"/>
      <c r="KRO53" s="162"/>
      <c r="KRP53" s="162"/>
      <c r="KRQ53" s="162"/>
      <c r="KRR53" s="162"/>
      <c r="KRS53" s="162"/>
      <c r="KRT53" s="162"/>
      <c r="KRU53" s="162"/>
      <c r="KRV53" s="162"/>
      <c r="KRW53" s="162"/>
      <c r="KRX53" s="162"/>
      <c r="KRY53" s="162"/>
      <c r="KRZ53" s="162"/>
      <c r="KSA53" s="162"/>
      <c r="KSB53" s="162"/>
      <c r="KSC53" s="162"/>
      <c r="KSD53" s="162"/>
      <c r="KSE53" s="162"/>
      <c r="KSF53" s="162"/>
      <c r="KSG53" s="162"/>
      <c r="KSH53" s="162"/>
      <c r="KSI53" s="162"/>
      <c r="KSJ53" s="162"/>
      <c r="KSK53" s="162"/>
      <c r="KSL53" s="162"/>
      <c r="KSM53" s="162"/>
      <c r="KSN53" s="162"/>
      <c r="KSO53" s="162"/>
      <c r="KSP53" s="162"/>
      <c r="KSQ53" s="162"/>
      <c r="KSR53" s="162"/>
      <c r="KSS53" s="162"/>
      <c r="KST53" s="162"/>
      <c r="KSU53" s="162"/>
      <c r="KSV53" s="162"/>
      <c r="KSW53" s="162"/>
      <c r="KSX53" s="162"/>
      <c r="KSY53" s="162"/>
      <c r="KSZ53" s="162"/>
      <c r="KTA53" s="162"/>
      <c r="KTB53" s="162"/>
      <c r="KTC53" s="162"/>
      <c r="KTD53" s="162"/>
      <c r="KTE53" s="162"/>
      <c r="KTF53" s="162"/>
      <c r="KTG53" s="162"/>
      <c r="KTH53" s="162"/>
      <c r="KTI53" s="162"/>
      <c r="KTJ53" s="162"/>
      <c r="KTK53" s="162"/>
      <c r="KTL53" s="162"/>
      <c r="KTM53" s="162"/>
      <c r="KTN53" s="162"/>
      <c r="KTO53" s="162"/>
      <c r="KTP53" s="162"/>
      <c r="KTQ53" s="162"/>
      <c r="KTR53" s="162"/>
      <c r="KTS53" s="162"/>
      <c r="KTT53" s="162"/>
      <c r="KTU53" s="162"/>
      <c r="KTV53" s="162"/>
      <c r="KTW53" s="162"/>
      <c r="KTX53" s="162"/>
      <c r="KTY53" s="162"/>
      <c r="KTZ53" s="162"/>
      <c r="KUA53" s="162"/>
      <c r="KUB53" s="162"/>
      <c r="KUC53" s="162"/>
      <c r="KUD53" s="162"/>
      <c r="KUE53" s="162"/>
      <c r="KUF53" s="162"/>
      <c r="KUG53" s="162"/>
      <c r="KUH53" s="162"/>
      <c r="KUI53" s="162"/>
      <c r="KUJ53" s="162"/>
      <c r="KUK53" s="162"/>
      <c r="KUL53" s="162"/>
      <c r="KUM53" s="162"/>
      <c r="KUN53" s="162"/>
      <c r="KUO53" s="162"/>
      <c r="KUP53" s="162"/>
      <c r="KUQ53" s="162"/>
      <c r="KUR53" s="162"/>
      <c r="KUS53" s="162"/>
      <c r="KUT53" s="162"/>
      <c r="KUU53" s="162"/>
      <c r="KUV53" s="162"/>
      <c r="KUW53" s="162"/>
      <c r="KUX53" s="162"/>
      <c r="KUY53" s="162"/>
      <c r="KUZ53" s="162"/>
      <c r="KVA53" s="162"/>
      <c r="KVB53" s="162"/>
      <c r="KVC53" s="162"/>
      <c r="KVD53" s="162"/>
      <c r="KVE53" s="162"/>
      <c r="KVF53" s="162"/>
      <c r="KVG53" s="162"/>
      <c r="KVH53" s="162"/>
      <c r="KVI53" s="162"/>
      <c r="KVJ53" s="162"/>
      <c r="KVK53" s="162"/>
      <c r="KVL53" s="162"/>
      <c r="KVM53" s="162"/>
      <c r="KVN53" s="162"/>
      <c r="KVO53" s="162"/>
      <c r="KVP53" s="162"/>
      <c r="KVQ53" s="162"/>
      <c r="KVR53" s="162"/>
      <c r="KVS53" s="162"/>
      <c r="KVT53" s="162"/>
      <c r="KVU53" s="162"/>
      <c r="KVV53" s="162"/>
      <c r="KVW53" s="162"/>
      <c r="KVX53" s="162"/>
      <c r="KVY53" s="162"/>
      <c r="KVZ53" s="162"/>
      <c r="KWA53" s="162"/>
      <c r="KWB53" s="162"/>
      <c r="KWC53" s="162"/>
      <c r="KWD53" s="162"/>
      <c r="KWE53" s="162"/>
      <c r="KWF53" s="162"/>
      <c r="KWG53" s="162"/>
      <c r="KWH53" s="162"/>
      <c r="KWI53" s="162"/>
      <c r="KWJ53" s="162"/>
      <c r="KWK53" s="162"/>
      <c r="KWL53" s="162"/>
      <c r="KWM53" s="162"/>
      <c r="KWN53" s="162"/>
      <c r="KWO53" s="162"/>
      <c r="KWP53" s="162"/>
      <c r="KWQ53" s="162"/>
      <c r="KWR53" s="162"/>
      <c r="KWS53" s="162"/>
      <c r="KWT53" s="162"/>
      <c r="KWU53" s="162"/>
      <c r="KWV53" s="162"/>
      <c r="KWW53" s="162"/>
      <c r="KWX53" s="162"/>
      <c r="KWY53" s="162"/>
      <c r="KWZ53" s="162"/>
      <c r="KXA53" s="162"/>
      <c r="KXB53" s="162"/>
      <c r="KXC53" s="162"/>
      <c r="KXD53" s="162"/>
      <c r="KXE53" s="162"/>
      <c r="KXF53" s="162"/>
      <c r="KXG53" s="162"/>
      <c r="KXH53" s="162"/>
      <c r="KXI53" s="162"/>
      <c r="KXJ53" s="162"/>
      <c r="KXK53" s="162"/>
      <c r="KXL53" s="162"/>
      <c r="KXM53" s="162"/>
      <c r="KXN53" s="162"/>
      <c r="KXO53" s="162"/>
      <c r="KXP53" s="162"/>
      <c r="KXQ53" s="162"/>
      <c r="KXR53" s="162"/>
      <c r="KXS53" s="162"/>
      <c r="KXT53" s="162"/>
      <c r="KXU53" s="162"/>
      <c r="KXV53" s="162"/>
      <c r="KXW53" s="162"/>
      <c r="KXX53" s="162"/>
      <c r="KXY53" s="162"/>
      <c r="KXZ53" s="162"/>
      <c r="KYA53" s="162"/>
      <c r="KYB53" s="162"/>
      <c r="KYC53" s="162"/>
      <c r="KYD53" s="162"/>
      <c r="KYE53" s="162"/>
      <c r="KYF53" s="162"/>
      <c r="KYG53" s="162"/>
      <c r="KYH53" s="162"/>
      <c r="KYI53" s="162"/>
      <c r="KYJ53" s="162"/>
      <c r="KYK53" s="162"/>
      <c r="KYL53" s="162"/>
      <c r="KYM53" s="162"/>
      <c r="KYN53" s="162"/>
      <c r="KYO53" s="162"/>
      <c r="KYP53" s="162"/>
      <c r="KYQ53" s="162"/>
      <c r="KYR53" s="162"/>
      <c r="KYS53" s="162"/>
      <c r="KYT53" s="162"/>
      <c r="KYU53" s="162"/>
      <c r="KYV53" s="162"/>
      <c r="KYW53" s="162"/>
      <c r="KYX53" s="162"/>
      <c r="KYY53" s="162"/>
      <c r="KYZ53" s="162"/>
      <c r="KZA53" s="162"/>
      <c r="KZB53" s="162"/>
      <c r="KZC53" s="162"/>
      <c r="KZD53" s="162"/>
      <c r="KZE53" s="162"/>
      <c r="KZF53" s="162"/>
      <c r="KZG53" s="162"/>
      <c r="KZH53" s="162"/>
      <c r="KZI53" s="162"/>
      <c r="KZJ53" s="162"/>
      <c r="KZK53" s="162"/>
      <c r="KZL53" s="162"/>
      <c r="KZM53" s="162"/>
      <c r="KZN53" s="162"/>
      <c r="KZO53" s="162"/>
      <c r="KZP53" s="162"/>
      <c r="KZQ53" s="162"/>
      <c r="KZR53" s="162"/>
      <c r="KZS53" s="162"/>
      <c r="KZT53" s="162"/>
      <c r="KZU53" s="162"/>
      <c r="KZV53" s="162"/>
      <c r="KZW53" s="162"/>
      <c r="KZX53" s="162"/>
      <c r="KZY53" s="162"/>
      <c r="KZZ53" s="162"/>
      <c r="LAA53" s="162"/>
      <c r="LAB53" s="162"/>
      <c r="LAC53" s="162"/>
      <c r="LAD53" s="162"/>
      <c r="LAE53" s="162"/>
      <c r="LAF53" s="162"/>
      <c r="LAG53" s="162"/>
      <c r="LAH53" s="162"/>
      <c r="LAI53" s="162"/>
      <c r="LAJ53" s="162"/>
      <c r="LAK53" s="162"/>
      <c r="LAL53" s="162"/>
      <c r="LAM53" s="162"/>
      <c r="LAN53" s="162"/>
      <c r="LAO53" s="162"/>
      <c r="LAP53" s="162"/>
      <c r="LAQ53" s="162"/>
      <c r="LAR53" s="162"/>
      <c r="LAS53" s="162"/>
      <c r="LAT53" s="162"/>
      <c r="LAU53" s="162"/>
      <c r="LAV53" s="162"/>
      <c r="LAW53" s="162"/>
      <c r="LAX53" s="162"/>
      <c r="LAY53" s="162"/>
      <c r="LAZ53" s="162"/>
      <c r="LBA53" s="162"/>
      <c r="LBB53" s="162"/>
      <c r="LBC53" s="162"/>
      <c r="LBD53" s="162"/>
      <c r="LBE53" s="162"/>
      <c r="LBF53" s="162"/>
      <c r="LBG53" s="162"/>
      <c r="LBH53" s="162"/>
      <c r="LBI53" s="162"/>
      <c r="LBJ53" s="162"/>
      <c r="LBK53" s="162"/>
      <c r="LBL53" s="162"/>
      <c r="LBM53" s="162"/>
      <c r="LBN53" s="162"/>
      <c r="LBO53" s="162"/>
      <c r="LBP53" s="162"/>
      <c r="LBQ53" s="162"/>
      <c r="LBR53" s="162"/>
      <c r="LBS53" s="162"/>
      <c r="LBT53" s="162"/>
      <c r="LBU53" s="162"/>
      <c r="LBV53" s="162"/>
      <c r="LBW53" s="162"/>
      <c r="LBX53" s="162"/>
      <c r="LBY53" s="162"/>
      <c r="LBZ53" s="162"/>
      <c r="LCA53" s="162"/>
      <c r="LCB53" s="162"/>
      <c r="LCC53" s="162"/>
      <c r="LCD53" s="162"/>
      <c r="LCE53" s="162"/>
      <c r="LCF53" s="162"/>
      <c r="LCG53" s="162"/>
      <c r="LCH53" s="162"/>
      <c r="LCI53" s="162"/>
      <c r="LCJ53" s="162"/>
      <c r="LCK53" s="162"/>
      <c r="LCL53" s="162"/>
      <c r="LCM53" s="162"/>
      <c r="LCN53" s="162"/>
      <c r="LCO53" s="162"/>
      <c r="LCP53" s="162"/>
      <c r="LCQ53" s="162"/>
      <c r="LCR53" s="162"/>
      <c r="LCS53" s="162"/>
      <c r="LCT53" s="162"/>
      <c r="LCU53" s="162"/>
      <c r="LCV53" s="162"/>
      <c r="LCW53" s="162"/>
      <c r="LCX53" s="162"/>
      <c r="LCY53" s="162"/>
      <c r="LCZ53" s="162"/>
      <c r="LDA53" s="162"/>
      <c r="LDB53" s="162"/>
      <c r="LDC53" s="162"/>
      <c r="LDD53" s="162"/>
      <c r="LDE53" s="162"/>
      <c r="LDF53" s="162"/>
      <c r="LDG53" s="162"/>
      <c r="LDH53" s="162"/>
      <c r="LDI53" s="162"/>
      <c r="LDJ53" s="162"/>
      <c r="LDK53" s="162"/>
      <c r="LDL53" s="162"/>
      <c r="LDM53" s="162"/>
      <c r="LDN53" s="162"/>
      <c r="LDO53" s="162"/>
      <c r="LDP53" s="162"/>
      <c r="LDQ53" s="162"/>
      <c r="LDR53" s="162"/>
      <c r="LDS53" s="162"/>
      <c r="LDT53" s="162"/>
      <c r="LDU53" s="162"/>
      <c r="LDV53" s="162"/>
      <c r="LDW53" s="162"/>
      <c r="LDX53" s="162"/>
      <c r="LDY53" s="162"/>
      <c r="LDZ53" s="162"/>
      <c r="LEA53" s="162"/>
      <c r="LEB53" s="162"/>
      <c r="LEC53" s="162"/>
      <c r="LED53" s="162"/>
      <c r="LEE53" s="162"/>
      <c r="LEF53" s="162"/>
      <c r="LEG53" s="162"/>
      <c r="LEH53" s="162"/>
      <c r="LEI53" s="162"/>
      <c r="LEJ53" s="162"/>
      <c r="LEK53" s="162"/>
      <c r="LEL53" s="162"/>
      <c r="LEM53" s="162"/>
      <c r="LEN53" s="162"/>
      <c r="LEO53" s="162"/>
      <c r="LEP53" s="162"/>
      <c r="LEQ53" s="162"/>
      <c r="LER53" s="162"/>
      <c r="LES53" s="162"/>
      <c r="LET53" s="162"/>
      <c r="LEU53" s="162"/>
      <c r="LEV53" s="162"/>
      <c r="LEW53" s="162"/>
      <c r="LEX53" s="162"/>
      <c r="LEY53" s="162"/>
      <c r="LEZ53" s="162"/>
      <c r="LFA53" s="162"/>
      <c r="LFB53" s="162"/>
      <c r="LFC53" s="162"/>
      <c r="LFD53" s="162"/>
      <c r="LFE53" s="162"/>
      <c r="LFF53" s="162"/>
      <c r="LFG53" s="162"/>
      <c r="LFH53" s="162"/>
      <c r="LFI53" s="162"/>
      <c r="LFJ53" s="162"/>
      <c r="LFK53" s="162"/>
      <c r="LFL53" s="162"/>
      <c r="LFM53" s="162"/>
      <c r="LFN53" s="162"/>
      <c r="LFO53" s="162"/>
      <c r="LFP53" s="162"/>
      <c r="LFQ53" s="162"/>
      <c r="LFR53" s="162"/>
      <c r="LFS53" s="162"/>
      <c r="LFT53" s="162"/>
      <c r="LFU53" s="162"/>
      <c r="LFV53" s="162"/>
      <c r="LFW53" s="162"/>
      <c r="LFX53" s="162"/>
      <c r="LFY53" s="162"/>
      <c r="LFZ53" s="162"/>
      <c r="LGA53" s="162"/>
      <c r="LGB53" s="162"/>
      <c r="LGC53" s="162"/>
      <c r="LGD53" s="162"/>
      <c r="LGE53" s="162"/>
      <c r="LGF53" s="162"/>
      <c r="LGG53" s="162"/>
      <c r="LGH53" s="162"/>
      <c r="LGI53" s="162"/>
      <c r="LGJ53" s="162"/>
      <c r="LGK53" s="162"/>
      <c r="LGL53" s="162"/>
      <c r="LGM53" s="162"/>
      <c r="LGN53" s="162"/>
      <c r="LGO53" s="162"/>
      <c r="LGP53" s="162"/>
      <c r="LGQ53" s="162"/>
      <c r="LGR53" s="162"/>
      <c r="LGS53" s="162"/>
      <c r="LGT53" s="162"/>
      <c r="LGU53" s="162"/>
      <c r="LGV53" s="162"/>
      <c r="LGW53" s="162"/>
      <c r="LGX53" s="162"/>
      <c r="LGY53" s="162"/>
      <c r="LGZ53" s="162"/>
      <c r="LHA53" s="162"/>
      <c r="LHB53" s="162"/>
      <c r="LHC53" s="162"/>
      <c r="LHD53" s="162"/>
      <c r="LHE53" s="162"/>
      <c r="LHF53" s="162"/>
      <c r="LHG53" s="162"/>
      <c r="LHH53" s="162"/>
      <c r="LHI53" s="162"/>
      <c r="LHJ53" s="162"/>
      <c r="LHK53" s="162"/>
      <c r="LHL53" s="162"/>
      <c r="LHM53" s="162"/>
      <c r="LHN53" s="162"/>
      <c r="LHO53" s="162"/>
      <c r="LHP53" s="162"/>
      <c r="LHQ53" s="162"/>
      <c r="LHR53" s="162"/>
      <c r="LHS53" s="162"/>
      <c r="LHT53" s="162"/>
      <c r="LHU53" s="162"/>
      <c r="LHV53" s="162"/>
      <c r="LHW53" s="162"/>
      <c r="LHX53" s="162"/>
      <c r="LHY53" s="162"/>
      <c r="LHZ53" s="162"/>
      <c r="LIA53" s="162"/>
      <c r="LIB53" s="162"/>
      <c r="LIC53" s="162"/>
      <c r="LID53" s="162"/>
      <c r="LIE53" s="162"/>
      <c r="LIF53" s="162"/>
      <c r="LIG53" s="162"/>
      <c r="LIH53" s="162"/>
      <c r="LII53" s="162"/>
      <c r="LIJ53" s="162"/>
      <c r="LIK53" s="162"/>
      <c r="LIL53" s="162"/>
      <c r="LIM53" s="162"/>
      <c r="LIN53" s="162"/>
      <c r="LIO53" s="162"/>
      <c r="LIP53" s="162"/>
      <c r="LIQ53" s="162"/>
      <c r="LIR53" s="162"/>
      <c r="LIS53" s="162"/>
      <c r="LIT53" s="162"/>
      <c r="LIU53" s="162"/>
      <c r="LIV53" s="162"/>
      <c r="LIW53" s="162"/>
      <c r="LIX53" s="162"/>
      <c r="LIY53" s="162"/>
      <c r="LIZ53" s="162"/>
      <c r="LJA53" s="162"/>
      <c r="LJB53" s="162"/>
      <c r="LJC53" s="162"/>
      <c r="LJD53" s="162"/>
      <c r="LJE53" s="162"/>
      <c r="LJF53" s="162"/>
      <c r="LJG53" s="162"/>
      <c r="LJH53" s="162"/>
      <c r="LJI53" s="162"/>
      <c r="LJJ53" s="162"/>
      <c r="LJK53" s="162"/>
      <c r="LJL53" s="162"/>
      <c r="LJM53" s="162"/>
      <c r="LJN53" s="162"/>
      <c r="LJO53" s="162"/>
      <c r="LJP53" s="162"/>
      <c r="LJQ53" s="162"/>
      <c r="LJR53" s="162"/>
      <c r="LJS53" s="162"/>
      <c r="LJT53" s="162"/>
      <c r="LJU53" s="162"/>
      <c r="LJV53" s="162"/>
      <c r="LJW53" s="162"/>
      <c r="LJX53" s="162"/>
      <c r="LJY53" s="162"/>
      <c r="LJZ53" s="162"/>
      <c r="LKA53" s="162"/>
      <c r="LKB53" s="162"/>
      <c r="LKC53" s="162"/>
      <c r="LKD53" s="162"/>
      <c r="LKE53" s="162"/>
      <c r="LKF53" s="162"/>
      <c r="LKG53" s="162"/>
      <c r="LKH53" s="162"/>
      <c r="LKI53" s="162"/>
      <c r="LKJ53" s="162"/>
      <c r="LKK53" s="162"/>
      <c r="LKL53" s="162"/>
      <c r="LKM53" s="162"/>
      <c r="LKN53" s="162"/>
      <c r="LKO53" s="162"/>
      <c r="LKP53" s="162"/>
      <c r="LKQ53" s="162"/>
      <c r="LKR53" s="162"/>
      <c r="LKS53" s="162"/>
      <c r="LKT53" s="162"/>
      <c r="LKU53" s="162"/>
      <c r="LKV53" s="162"/>
      <c r="LKW53" s="162"/>
      <c r="LKX53" s="162"/>
      <c r="LKY53" s="162"/>
      <c r="LKZ53" s="162"/>
      <c r="LLA53" s="162"/>
      <c r="LLB53" s="162"/>
      <c r="LLC53" s="162"/>
      <c r="LLD53" s="162"/>
      <c r="LLE53" s="162"/>
      <c r="LLF53" s="162"/>
      <c r="LLG53" s="162"/>
      <c r="LLH53" s="162"/>
      <c r="LLI53" s="162"/>
      <c r="LLJ53" s="162"/>
      <c r="LLK53" s="162"/>
      <c r="LLL53" s="162"/>
      <c r="LLM53" s="162"/>
      <c r="LLN53" s="162"/>
      <c r="LLO53" s="162"/>
      <c r="LLP53" s="162"/>
      <c r="LLQ53" s="162"/>
      <c r="LLR53" s="162"/>
      <c r="LLS53" s="162"/>
      <c r="LLT53" s="162"/>
      <c r="LLU53" s="162"/>
      <c r="LLV53" s="162"/>
      <c r="LLW53" s="162"/>
      <c r="LLX53" s="162"/>
      <c r="LLY53" s="162"/>
      <c r="LLZ53" s="162"/>
      <c r="LMA53" s="162"/>
      <c r="LMB53" s="162"/>
      <c r="LMC53" s="162"/>
      <c r="LMD53" s="162"/>
      <c r="LME53" s="162"/>
      <c r="LMF53" s="162"/>
      <c r="LMG53" s="162"/>
      <c r="LMH53" s="162"/>
      <c r="LMI53" s="162"/>
      <c r="LMJ53" s="162"/>
      <c r="LMK53" s="162"/>
      <c r="LML53" s="162"/>
      <c r="LMM53" s="162"/>
      <c r="LMN53" s="162"/>
      <c r="LMO53" s="162"/>
      <c r="LMP53" s="162"/>
      <c r="LMQ53" s="162"/>
      <c r="LMR53" s="162"/>
      <c r="LMS53" s="162"/>
      <c r="LMT53" s="162"/>
      <c r="LMU53" s="162"/>
      <c r="LMV53" s="162"/>
      <c r="LMW53" s="162"/>
      <c r="LMX53" s="162"/>
      <c r="LMY53" s="162"/>
      <c r="LMZ53" s="162"/>
      <c r="LNA53" s="162"/>
      <c r="LNB53" s="162"/>
      <c r="LNC53" s="162"/>
      <c r="LND53" s="162"/>
      <c r="LNE53" s="162"/>
      <c r="LNF53" s="162"/>
      <c r="LNG53" s="162"/>
      <c r="LNH53" s="162"/>
      <c r="LNI53" s="162"/>
      <c r="LNJ53" s="162"/>
      <c r="LNK53" s="162"/>
      <c r="LNL53" s="162"/>
      <c r="LNM53" s="162"/>
      <c r="LNN53" s="162"/>
      <c r="LNO53" s="162"/>
      <c r="LNP53" s="162"/>
      <c r="LNQ53" s="162"/>
      <c r="LNR53" s="162"/>
      <c r="LNS53" s="162"/>
      <c r="LNT53" s="162"/>
      <c r="LNU53" s="162"/>
      <c r="LNV53" s="162"/>
      <c r="LNW53" s="162"/>
      <c r="LNX53" s="162"/>
      <c r="LNY53" s="162"/>
      <c r="LNZ53" s="162"/>
      <c r="LOA53" s="162"/>
      <c r="LOB53" s="162"/>
      <c r="LOC53" s="162"/>
      <c r="LOD53" s="162"/>
      <c r="LOE53" s="162"/>
      <c r="LOF53" s="162"/>
      <c r="LOG53" s="162"/>
      <c r="LOH53" s="162"/>
      <c r="LOI53" s="162"/>
      <c r="LOJ53" s="162"/>
      <c r="LOK53" s="162"/>
      <c r="LOL53" s="162"/>
      <c r="LOM53" s="162"/>
      <c r="LON53" s="162"/>
      <c r="LOO53" s="162"/>
      <c r="LOP53" s="162"/>
      <c r="LOQ53" s="162"/>
      <c r="LOR53" s="162"/>
      <c r="LOS53" s="162"/>
      <c r="LOT53" s="162"/>
      <c r="LOU53" s="162"/>
      <c r="LOV53" s="162"/>
      <c r="LOW53" s="162"/>
      <c r="LOX53" s="162"/>
      <c r="LOY53" s="162"/>
      <c r="LOZ53" s="162"/>
      <c r="LPA53" s="162"/>
      <c r="LPB53" s="162"/>
      <c r="LPC53" s="162"/>
      <c r="LPD53" s="162"/>
      <c r="LPE53" s="162"/>
      <c r="LPF53" s="162"/>
      <c r="LPG53" s="162"/>
      <c r="LPH53" s="162"/>
      <c r="LPI53" s="162"/>
      <c r="LPJ53" s="162"/>
      <c r="LPK53" s="162"/>
      <c r="LPL53" s="162"/>
      <c r="LPM53" s="162"/>
      <c r="LPN53" s="162"/>
      <c r="LPO53" s="162"/>
      <c r="LPP53" s="162"/>
      <c r="LPQ53" s="162"/>
      <c r="LPR53" s="162"/>
      <c r="LPS53" s="162"/>
      <c r="LPT53" s="162"/>
      <c r="LPU53" s="162"/>
      <c r="LPV53" s="162"/>
      <c r="LPW53" s="162"/>
      <c r="LPX53" s="162"/>
      <c r="LPY53" s="162"/>
      <c r="LPZ53" s="162"/>
      <c r="LQA53" s="162"/>
      <c r="LQB53" s="162"/>
      <c r="LQC53" s="162"/>
      <c r="LQD53" s="162"/>
      <c r="LQE53" s="162"/>
      <c r="LQF53" s="162"/>
      <c r="LQG53" s="162"/>
      <c r="LQH53" s="162"/>
      <c r="LQI53" s="162"/>
      <c r="LQJ53" s="162"/>
      <c r="LQK53" s="162"/>
      <c r="LQL53" s="162"/>
      <c r="LQM53" s="162"/>
      <c r="LQN53" s="162"/>
      <c r="LQO53" s="162"/>
      <c r="LQP53" s="162"/>
      <c r="LQQ53" s="162"/>
      <c r="LQR53" s="162"/>
      <c r="LQS53" s="162"/>
      <c r="LQT53" s="162"/>
      <c r="LQU53" s="162"/>
      <c r="LQV53" s="162"/>
      <c r="LQW53" s="162"/>
      <c r="LQX53" s="162"/>
      <c r="LQY53" s="162"/>
      <c r="LQZ53" s="162"/>
      <c r="LRA53" s="162"/>
      <c r="LRB53" s="162"/>
      <c r="LRC53" s="162"/>
      <c r="LRD53" s="162"/>
      <c r="LRE53" s="162"/>
      <c r="LRF53" s="162"/>
      <c r="LRG53" s="162"/>
      <c r="LRH53" s="162"/>
      <c r="LRI53" s="162"/>
      <c r="LRJ53" s="162"/>
      <c r="LRK53" s="162"/>
      <c r="LRL53" s="162"/>
      <c r="LRM53" s="162"/>
      <c r="LRN53" s="162"/>
      <c r="LRO53" s="162"/>
      <c r="LRP53" s="162"/>
      <c r="LRQ53" s="162"/>
      <c r="LRR53" s="162"/>
      <c r="LRS53" s="162"/>
      <c r="LRT53" s="162"/>
      <c r="LRU53" s="162"/>
      <c r="LRV53" s="162"/>
      <c r="LRW53" s="162"/>
      <c r="LRX53" s="162"/>
      <c r="LRY53" s="162"/>
      <c r="LRZ53" s="162"/>
      <c r="LSA53" s="162"/>
      <c r="LSB53" s="162"/>
      <c r="LSC53" s="162"/>
      <c r="LSD53" s="162"/>
      <c r="LSE53" s="162"/>
      <c r="LSF53" s="162"/>
      <c r="LSG53" s="162"/>
      <c r="LSH53" s="162"/>
      <c r="LSI53" s="162"/>
      <c r="LSJ53" s="162"/>
      <c r="LSK53" s="162"/>
      <c r="LSL53" s="162"/>
      <c r="LSM53" s="162"/>
      <c r="LSN53" s="162"/>
      <c r="LSO53" s="162"/>
      <c r="LSP53" s="162"/>
      <c r="LSQ53" s="162"/>
      <c r="LSR53" s="162"/>
      <c r="LSS53" s="162"/>
      <c r="LST53" s="162"/>
      <c r="LSU53" s="162"/>
      <c r="LSV53" s="162"/>
      <c r="LSW53" s="162"/>
      <c r="LSX53" s="162"/>
      <c r="LSY53" s="162"/>
      <c r="LSZ53" s="162"/>
      <c r="LTA53" s="162"/>
      <c r="LTB53" s="162"/>
      <c r="LTC53" s="162"/>
      <c r="LTD53" s="162"/>
      <c r="LTE53" s="162"/>
      <c r="LTF53" s="162"/>
      <c r="LTG53" s="162"/>
      <c r="LTH53" s="162"/>
      <c r="LTI53" s="162"/>
      <c r="LTJ53" s="162"/>
      <c r="LTK53" s="162"/>
      <c r="LTL53" s="162"/>
      <c r="LTM53" s="162"/>
      <c r="LTN53" s="162"/>
      <c r="LTO53" s="162"/>
      <c r="LTP53" s="162"/>
      <c r="LTQ53" s="162"/>
      <c r="LTR53" s="162"/>
      <c r="LTS53" s="162"/>
      <c r="LTT53" s="162"/>
      <c r="LTU53" s="162"/>
      <c r="LTV53" s="162"/>
      <c r="LTW53" s="162"/>
      <c r="LTX53" s="162"/>
      <c r="LTY53" s="162"/>
      <c r="LTZ53" s="162"/>
      <c r="LUA53" s="162"/>
      <c r="LUB53" s="162"/>
      <c r="LUC53" s="162"/>
      <c r="LUD53" s="162"/>
      <c r="LUE53" s="162"/>
      <c r="LUF53" s="162"/>
      <c r="LUG53" s="162"/>
      <c r="LUH53" s="162"/>
      <c r="LUI53" s="162"/>
      <c r="LUJ53" s="162"/>
      <c r="LUK53" s="162"/>
      <c r="LUL53" s="162"/>
      <c r="LUM53" s="162"/>
      <c r="LUN53" s="162"/>
      <c r="LUO53" s="162"/>
      <c r="LUP53" s="162"/>
      <c r="LUQ53" s="162"/>
      <c r="LUR53" s="162"/>
      <c r="LUS53" s="162"/>
      <c r="LUT53" s="162"/>
      <c r="LUU53" s="162"/>
      <c r="LUV53" s="162"/>
      <c r="LUW53" s="162"/>
      <c r="LUX53" s="162"/>
      <c r="LUY53" s="162"/>
      <c r="LUZ53" s="162"/>
      <c r="LVA53" s="162"/>
      <c r="LVB53" s="162"/>
      <c r="LVC53" s="162"/>
      <c r="LVD53" s="162"/>
      <c r="LVE53" s="162"/>
      <c r="LVF53" s="162"/>
      <c r="LVG53" s="162"/>
      <c r="LVH53" s="162"/>
      <c r="LVI53" s="162"/>
      <c r="LVJ53" s="162"/>
      <c r="LVK53" s="162"/>
      <c r="LVL53" s="162"/>
      <c r="LVM53" s="162"/>
      <c r="LVN53" s="162"/>
      <c r="LVO53" s="162"/>
      <c r="LVP53" s="162"/>
      <c r="LVQ53" s="162"/>
      <c r="LVR53" s="162"/>
      <c r="LVS53" s="162"/>
      <c r="LVT53" s="162"/>
      <c r="LVU53" s="162"/>
      <c r="LVV53" s="162"/>
      <c r="LVW53" s="162"/>
      <c r="LVX53" s="162"/>
      <c r="LVY53" s="162"/>
      <c r="LVZ53" s="162"/>
      <c r="LWA53" s="162"/>
      <c r="LWB53" s="162"/>
      <c r="LWC53" s="162"/>
      <c r="LWD53" s="162"/>
      <c r="LWE53" s="162"/>
      <c r="LWF53" s="162"/>
      <c r="LWG53" s="162"/>
      <c r="LWH53" s="162"/>
      <c r="LWI53" s="162"/>
      <c r="LWJ53" s="162"/>
      <c r="LWK53" s="162"/>
      <c r="LWL53" s="162"/>
      <c r="LWM53" s="162"/>
      <c r="LWN53" s="162"/>
      <c r="LWO53" s="162"/>
      <c r="LWP53" s="162"/>
      <c r="LWQ53" s="162"/>
      <c r="LWR53" s="162"/>
      <c r="LWS53" s="162"/>
      <c r="LWT53" s="162"/>
      <c r="LWU53" s="162"/>
      <c r="LWV53" s="162"/>
      <c r="LWW53" s="162"/>
      <c r="LWX53" s="162"/>
      <c r="LWY53" s="162"/>
      <c r="LWZ53" s="162"/>
      <c r="LXA53" s="162"/>
      <c r="LXB53" s="162"/>
      <c r="LXC53" s="162"/>
      <c r="LXD53" s="162"/>
      <c r="LXE53" s="162"/>
      <c r="LXF53" s="162"/>
      <c r="LXG53" s="162"/>
      <c r="LXH53" s="162"/>
      <c r="LXI53" s="162"/>
      <c r="LXJ53" s="162"/>
      <c r="LXK53" s="162"/>
      <c r="LXL53" s="162"/>
      <c r="LXM53" s="162"/>
      <c r="LXN53" s="162"/>
      <c r="LXO53" s="162"/>
      <c r="LXP53" s="162"/>
      <c r="LXQ53" s="162"/>
      <c r="LXR53" s="162"/>
      <c r="LXS53" s="162"/>
      <c r="LXT53" s="162"/>
      <c r="LXU53" s="162"/>
      <c r="LXV53" s="162"/>
      <c r="LXW53" s="162"/>
      <c r="LXX53" s="162"/>
      <c r="LXY53" s="162"/>
      <c r="LXZ53" s="162"/>
      <c r="LYA53" s="162"/>
      <c r="LYB53" s="162"/>
      <c r="LYC53" s="162"/>
      <c r="LYD53" s="162"/>
      <c r="LYE53" s="162"/>
      <c r="LYF53" s="162"/>
      <c r="LYG53" s="162"/>
      <c r="LYH53" s="162"/>
      <c r="LYI53" s="162"/>
      <c r="LYJ53" s="162"/>
      <c r="LYK53" s="162"/>
      <c r="LYL53" s="162"/>
      <c r="LYM53" s="162"/>
      <c r="LYN53" s="162"/>
      <c r="LYO53" s="162"/>
      <c r="LYP53" s="162"/>
      <c r="LYQ53" s="162"/>
      <c r="LYR53" s="162"/>
      <c r="LYS53" s="162"/>
      <c r="LYT53" s="162"/>
      <c r="LYU53" s="162"/>
      <c r="LYV53" s="162"/>
      <c r="LYW53" s="162"/>
      <c r="LYX53" s="162"/>
      <c r="LYY53" s="162"/>
      <c r="LYZ53" s="162"/>
      <c r="LZA53" s="162"/>
      <c r="LZB53" s="162"/>
      <c r="LZC53" s="162"/>
      <c r="LZD53" s="162"/>
      <c r="LZE53" s="162"/>
      <c r="LZF53" s="162"/>
      <c r="LZG53" s="162"/>
      <c r="LZH53" s="162"/>
      <c r="LZI53" s="162"/>
      <c r="LZJ53" s="162"/>
      <c r="LZK53" s="162"/>
      <c r="LZL53" s="162"/>
      <c r="LZM53" s="162"/>
      <c r="LZN53" s="162"/>
      <c r="LZO53" s="162"/>
      <c r="LZP53" s="162"/>
      <c r="LZQ53" s="162"/>
      <c r="LZR53" s="162"/>
      <c r="LZS53" s="162"/>
      <c r="LZT53" s="162"/>
      <c r="LZU53" s="162"/>
      <c r="LZV53" s="162"/>
      <c r="LZW53" s="162"/>
      <c r="LZX53" s="162"/>
      <c r="LZY53" s="162"/>
      <c r="LZZ53" s="162"/>
      <c r="MAA53" s="162"/>
      <c r="MAB53" s="162"/>
      <c r="MAC53" s="162"/>
      <c r="MAD53" s="162"/>
      <c r="MAE53" s="162"/>
      <c r="MAF53" s="162"/>
      <c r="MAG53" s="162"/>
      <c r="MAH53" s="162"/>
      <c r="MAI53" s="162"/>
      <c r="MAJ53" s="162"/>
      <c r="MAK53" s="162"/>
      <c r="MAL53" s="162"/>
      <c r="MAM53" s="162"/>
      <c r="MAN53" s="162"/>
      <c r="MAO53" s="162"/>
      <c r="MAP53" s="162"/>
      <c r="MAQ53" s="162"/>
      <c r="MAR53" s="162"/>
      <c r="MAS53" s="162"/>
      <c r="MAT53" s="162"/>
      <c r="MAU53" s="162"/>
      <c r="MAV53" s="162"/>
      <c r="MAW53" s="162"/>
      <c r="MAX53" s="162"/>
      <c r="MAY53" s="162"/>
      <c r="MAZ53" s="162"/>
      <c r="MBA53" s="162"/>
      <c r="MBB53" s="162"/>
      <c r="MBC53" s="162"/>
      <c r="MBD53" s="162"/>
      <c r="MBE53" s="162"/>
      <c r="MBF53" s="162"/>
      <c r="MBG53" s="162"/>
      <c r="MBH53" s="162"/>
      <c r="MBI53" s="162"/>
      <c r="MBJ53" s="162"/>
      <c r="MBK53" s="162"/>
      <c r="MBL53" s="162"/>
      <c r="MBM53" s="162"/>
      <c r="MBN53" s="162"/>
      <c r="MBO53" s="162"/>
      <c r="MBP53" s="162"/>
      <c r="MBQ53" s="162"/>
      <c r="MBR53" s="162"/>
      <c r="MBS53" s="162"/>
      <c r="MBT53" s="162"/>
      <c r="MBU53" s="162"/>
      <c r="MBV53" s="162"/>
      <c r="MBW53" s="162"/>
      <c r="MBX53" s="162"/>
      <c r="MBY53" s="162"/>
      <c r="MBZ53" s="162"/>
      <c r="MCA53" s="162"/>
      <c r="MCB53" s="162"/>
      <c r="MCC53" s="162"/>
      <c r="MCD53" s="162"/>
      <c r="MCE53" s="162"/>
      <c r="MCF53" s="162"/>
      <c r="MCG53" s="162"/>
      <c r="MCH53" s="162"/>
      <c r="MCI53" s="162"/>
      <c r="MCJ53" s="162"/>
      <c r="MCK53" s="162"/>
      <c r="MCL53" s="162"/>
      <c r="MCM53" s="162"/>
      <c r="MCN53" s="162"/>
      <c r="MCO53" s="162"/>
      <c r="MCP53" s="162"/>
      <c r="MCQ53" s="162"/>
      <c r="MCR53" s="162"/>
      <c r="MCS53" s="162"/>
      <c r="MCT53" s="162"/>
      <c r="MCU53" s="162"/>
      <c r="MCV53" s="162"/>
      <c r="MCW53" s="162"/>
      <c r="MCX53" s="162"/>
      <c r="MCY53" s="162"/>
      <c r="MCZ53" s="162"/>
      <c r="MDA53" s="162"/>
      <c r="MDB53" s="162"/>
      <c r="MDC53" s="162"/>
      <c r="MDD53" s="162"/>
      <c r="MDE53" s="162"/>
      <c r="MDF53" s="162"/>
      <c r="MDG53" s="162"/>
      <c r="MDH53" s="162"/>
      <c r="MDI53" s="162"/>
      <c r="MDJ53" s="162"/>
      <c r="MDK53" s="162"/>
      <c r="MDL53" s="162"/>
      <c r="MDM53" s="162"/>
      <c r="MDN53" s="162"/>
      <c r="MDO53" s="162"/>
      <c r="MDP53" s="162"/>
      <c r="MDQ53" s="162"/>
      <c r="MDR53" s="162"/>
      <c r="MDS53" s="162"/>
      <c r="MDT53" s="162"/>
      <c r="MDU53" s="162"/>
      <c r="MDV53" s="162"/>
      <c r="MDW53" s="162"/>
      <c r="MDX53" s="162"/>
      <c r="MDY53" s="162"/>
      <c r="MDZ53" s="162"/>
      <c r="MEA53" s="162"/>
      <c r="MEB53" s="162"/>
      <c r="MEC53" s="162"/>
      <c r="MED53" s="162"/>
      <c r="MEE53" s="162"/>
      <c r="MEF53" s="162"/>
      <c r="MEG53" s="162"/>
      <c r="MEH53" s="162"/>
      <c r="MEI53" s="162"/>
      <c r="MEJ53" s="162"/>
      <c r="MEK53" s="162"/>
      <c r="MEL53" s="162"/>
      <c r="MEM53" s="162"/>
      <c r="MEN53" s="162"/>
      <c r="MEO53" s="162"/>
      <c r="MEP53" s="162"/>
      <c r="MEQ53" s="162"/>
      <c r="MER53" s="162"/>
      <c r="MES53" s="162"/>
      <c r="MET53" s="162"/>
      <c r="MEU53" s="162"/>
      <c r="MEV53" s="162"/>
      <c r="MEW53" s="162"/>
      <c r="MEX53" s="162"/>
      <c r="MEY53" s="162"/>
      <c r="MEZ53" s="162"/>
      <c r="MFA53" s="162"/>
      <c r="MFB53" s="162"/>
      <c r="MFC53" s="162"/>
      <c r="MFD53" s="162"/>
      <c r="MFE53" s="162"/>
      <c r="MFF53" s="162"/>
      <c r="MFG53" s="162"/>
      <c r="MFH53" s="162"/>
      <c r="MFI53" s="162"/>
      <c r="MFJ53" s="162"/>
      <c r="MFK53" s="162"/>
      <c r="MFL53" s="162"/>
      <c r="MFM53" s="162"/>
      <c r="MFN53" s="162"/>
      <c r="MFO53" s="162"/>
      <c r="MFP53" s="162"/>
      <c r="MFQ53" s="162"/>
      <c r="MFR53" s="162"/>
      <c r="MFS53" s="162"/>
      <c r="MFT53" s="162"/>
      <c r="MFU53" s="162"/>
      <c r="MFV53" s="162"/>
      <c r="MFW53" s="162"/>
      <c r="MFX53" s="162"/>
      <c r="MFY53" s="162"/>
      <c r="MFZ53" s="162"/>
      <c r="MGA53" s="162"/>
      <c r="MGB53" s="162"/>
      <c r="MGC53" s="162"/>
      <c r="MGD53" s="162"/>
      <c r="MGE53" s="162"/>
      <c r="MGF53" s="162"/>
      <c r="MGG53" s="162"/>
      <c r="MGH53" s="162"/>
      <c r="MGI53" s="162"/>
      <c r="MGJ53" s="162"/>
      <c r="MGK53" s="162"/>
      <c r="MGL53" s="162"/>
      <c r="MGM53" s="162"/>
      <c r="MGN53" s="162"/>
      <c r="MGO53" s="162"/>
      <c r="MGP53" s="162"/>
      <c r="MGQ53" s="162"/>
      <c r="MGR53" s="162"/>
      <c r="MGS53" s="162"/>
      <c r="MGT53" s="162"/>
      <c r="MGU53" s="162"/>
      <c r="MGV53" s="162"/>
      <c r="MGW53" s="162"/>
      <c r="MGX53" s="162"/>
      <c r="MGY53" s="162"/>
      <c r="MGZ53" s="162"/>
      <c r="MHA53" s="162"/>
      <c r="MHB53" s="162"/>
      <c r="MHC53" s="162"/>
      <c r="MHD53" s="162"/>
      <c r="MHE53" s="162"/>
      <c r="MHF53" s="162"/>
      <c r="MHG53" s="162"/>
      <c r="MHH53" s="162"/>
      <c r="MHI53" s="162"/>
      <c r="MHJ53" s="162"/>
      <c r="MHK53" s="162"/>
      <c r="MHL53" s="162"/>
      <c r="MHM53" s="162"/>
      <c r="MHN53" s="162"/>
      <c r="MHO53" s="162"/>
      <c r="MHP53" s="162"/>
      <c r="MHQ53" s="162"/>
      <c r="MHR53" s="162"/>
      <c r="MHS53" s="162"/>
      <c r="MHT53" s="162"/>
      <c r="MHU53" s="162"/>
      <c r="MHV53" s="162"/>
      <c r="MHW53" s="162"/>
      <c r="MHX53" s="162"/>
      <c r="MHY53" s="162"/>
      <c r="MHZ53" s="162"/>
      <c r="MIA53" s="162"/>
      <c r="MIB53" s="162"/>
      <c r="MIC53" s="162"/>
      <c r="MID53" s="162"/>
      <c r="MIE53" s="162"/>
      <c r="MIF53" s="162"/>
      <c r="MIG53" s="162"/>
      <c r="MIH53" s="162"/>
      <c r="MII53" s="162"/>
      <c r="MIJ53" s="162"/>
      <c r="MIK53" s="162"/>
      <c r="MIL53" s="162"/>
      <c r="MIM53" s="162"/>
      <c r="MIN53" s="162"/>
      <c r="MIO53" s="162"/>
      <c r="MIP53" s="162"/>
      <c r="MIQ53" s="162"/>
      <c r="MIR53" s="162"/>
      <c r="MIS53" s="162"/>
      <c r="MIT53" s="162"/>
      <c r="MIU53" s="162"/>
      <c r="MIV53" s="162"/>
      <c r="MIW53" s="162"/>
      <c r="MIX53" s="162"/>
      <c r="MIY53" s="162"/>
      <c r="MIZ53" s="162"/>
      <c r="MJA53" s="162"/>
      <c r="MJB53" s="162"/>
      <c r="MJC53" s="162"/>
      <c r="MJD53" s="162"/>
      <c r="MJE53" s="162"/>
      <c r="MJF53" s="162"/>
      <c r="MJG53" s="162"/>
      <c r="MJH53" s="162"/>
      <c r="MJI53" s="162"/>
      <c r="MJJ53" s="162"/>
      <c r="MJK53" s="162"/>
      <c r="MJL53" s="162"/>
      <c r="MJM53" s="162"/>
      <c r="MJN53" s="162"/>
      <c r="MJO53" s="162"/>
      <c r="MJP53" s="162"/>
      <c r="MJQ53" s="162"/>
      <c r="MJR53" s="162"/>
      <c r="MJS53" s="162"/>
      <c r="MJT53" s="162"/>
      <c r="MJU53" s="162"/>
      <c r="MJV53" s="162"/>
      <c r="MJW53" s="162"/>
      <c r="MJX53" s="162"/>
      <c r="MJY53" s="162"/>
      <c r="MJZ53" s="162"/>
      <c r="MKA53" s="162"/>
      <c r="MKB53" s="162"/>
      <c r="MKC53" s="162"/>
      <c r="MKD53" s="162"/>
      <c r="MKE53" s="162"/>
      <c r="MKF53" s="162"/>
      <c r="MKG53" s="162"/>
      <c r="MKH53" s="162"/>
      <c r="MKI53" s="162"/>
      <c r="MKJ53" s="162"/>
      <c r="MKK53" s="162"/>
      <c r="MKL53" s="162"/>
      <c r="MKM53" s="162"/>
      <c r="MKN53" s="162"/>
      <c r="MKO53" s="162"/>
      <c r="MKP53" s="162"/>
      <c r="MKQ53" s="162"/>
      <c r="MKR53" s="162"/>
      <c r="MKS53" s="162"/>
      <c r="MKT53" s="162"/>
      <c r="MKU53" s="162"/>
      <c r="MKV53" s="162"/>
      <c r="MKW53" s="162"/>
      <c r="MKX53" s="162"/>
      <c r="MKY53" s="162"/>
      <c r="MKZ53" s="162"/>
      <c r="MLA53" s="162"/>
      <c r="MLB53" s="162"/>
      <c r="MLC53" s="162"/>
      <c r="MLD53" s="162"/>
      <c r="MLE53" s="162"/>
      <c r="MLF53" s="162"/>
      <c r="MLG53" s="162"/>
      <c r="MLH53" s="162"/>
      <c r="MLI53" s="162"/>
      <c r="MLJ53" s="162"/>
      <c r="MLK53" s="162"/>
      <c r="MLL53" s="162"/>
      <c r="MLM53" s="162"/>
      <c r="MLN53" s="162"/>
      <c r="MLO53" s="162"/>
      <c r="MLP53" s="162"/>
      <c r="MLQ53" s="162"/>
      <c r="MLR53" s="162"/>
      <c r="MLS53" s="162"/>
      <c r="MLT53" s="162"/>
      <c r="MLU53" s="162"/>
      <c r="MLV53" s="162"/>
      <c r="MLW53" s="162"/>
      <c r="MLX53" s="162"/>
      <c r="MLY53" s="162"/>
      <c r="MLZ53" s="162"/>
      <c r="MMA53" s="162"/>
      <c r="MMB53" s="162"/>
      <c r="MMC53" s="162"/>
      <c r="MMD53" s="162"/>
      <c r="MME53" s="162"/>
      <c r="MMF53" s="162"/>
      <c r="MMG53" s="162"/>
      <c r="MMH53" s="162"/>
      <c r="MMI53" s="162"/>
      <c r="MMJ53" s="162"/>
      <c r="MMK53" s="162"/>
      <c r="MML53" s="162"/>
      <c r="MMM53" s="162"/>
      <c r="MMN53" s="162"/>
      <c r="MMO53" s="162"/>
      <c r="MMP53" s="162"/>
      <c r="MMQ53" s="162"/>
      <c r="MMR53" s="162"/>
      <c r="MMS53" s="162"/>
      <c r="MMT53" s="162"/>
      <c r="MMU53" s="162"/>
      <c r="MMV53" s="162"/>
      <c r="MMW53" s="162"/>
      <c r="MMX53" s="162"/>
      <c r="MMY53" s="162"/>
      <c r="MMZ53" s="162"/>
      <c r="MNA53" s="162"/>
      <c r="MNB53" s="162"/>
      <c r="MNC53" s="162"/>
      <c r="MND53" s="162"/>
      <c r="MNE53" s="162"/>
      <c r="MNF53" s="162"/>
      <c r="MNG53" s="162"/>
      <c r="MNH53" s="162"/>
      <c r="MNI53" s="162"/>
      <c r="MNJ53" s="162"/>
      <c r="MNK53" s="162"/>
      <c r="MNL53" s="162"/>
      <c r="MNM53" s="162"/>
      <c r="MNN53" s="162"/>
      <c r="MNO53" s="162"/>
      <c r="MNP53" s="162"/>
      <c r="MNQ53" s="162"/>
      <c r="MNR53" s="162"/>
      <c r="MNS53" s="162"/>
      <c r="MNT53" s="162"/>
      <c r="MNU53" s="162"/>
      <c r="MNV53" s="162"/>
      <c r="MNW53" s="162"/>
      <c r="MNX53" s="162"/>
      <c r="MNY53" s="162"/>
      <c r="MNZ53" s="162"/>
      <c r="MOA53" s="162"/>
      <c r="MOB53" s="162"/>
      <c r="MOC53" s="162"/>
      <c r="MOD53" s="162"/>
      <c r="MOE53" s="162"/>
      <c r="MOF53" s="162"/>
      <c r="MOG53" s="162"/>
      <c r="MOH53" s="162"/>
      <c r="MOI53" s="162"/>
      <c r="MOJ53" s="162"/>
      <c r="MOK53" s="162"/>
      <c r="MOL53" s="162"/>
      <c r="MOM53" s="162"/>
      <c r="MON53" s="162"/>
      <c r="MOO53" s="162"/>
      <c r="MOP53" s="162"/>
      <c r="MOQ53" s="162"/>
      <c r="MOR53" s="162"/>
      <c r="MOS53" s="162"/>
      <c r="MOT53" s="162"/>
      <c r="MOU53" s="162"/>
      <c r="MOV53" s="162"/>
      <c r="MOW53" s="162"/>
      <c r="MOX53" s="162"/>
      <c r="MOY53" s="162"/>
      <c r="MOZ53" s="162"/>
      <c r="MPA53" s="162"/>
      <c r="MPB53" s="162"/>
      <c r="MPC53" s="162"/>
      <c r="MPD53" s="162"/>
      <c r="MPE53" s="162"/>
      <c r="MPF53" s="162"/>
      <c r="MPG53" s="162"/>
      <c r="MPH53" s="162"/>
      <c r="MPI53" s="162"/>
      <c r="MPJ53" s="162"/>
      <c r="MPK53" s="162"/>
      <c r="MPL53" s="162"/>
      <c r="MPM53" s="162"/>
      <c r="MPN53" s="162"/>
      <c r="MPO53" s="162"/>
      <c r="MPP53" s="162"/>
      <c r="MPQ53" s="162"/>
      <c r="MPR53" s="162"/>
      <c r="MPS53" s="162"/>
      <c r="MPT53" s="162"/>
      <c r="MPU53" s="162"/>
      <c r="MPV53" s="162"/>
      <c r="MPW53" s="162"/>
      <c r="MPX53" s="162"/>
      <c r="MPY53" s="162"/>
      <c r="MPZ53" s="162"/>
      <c r="MQA53" s="162"/>
      <c r="MQB53" s="162"/>
      <c r="MQC53" s="162"/>
      <c r="MQD53" s="162"/>
      <c r="MQE53" s="162"/>
      <c r="MQF53" s="162"/>
      <c r="MQG53" s="162"/>
      <c r="MQH53" s="162"/>
      <c r="MQI53" s="162"/>
      <c r="MQJ53" s="162"/>
      <c r="MQK53" s="162"/>
      <c r="MQL53" s="162"/>
      <c r="MQM53" s="162"/>
      <c r="MQN53" s="162"/>
      <c r="MQO53" s="162"/>
      <c r="MQP53" s="162"/>
      <c r="MQQ53" s="162"/>
      <c r="MQR53" s="162"/>
      <c r="MQS53" s="162"/>
      <c r="MQT53" s="162"/>
      <c r="MQU53" s="162"/>
      <c r="MQV53" s="162"/>
      <c r="MQW53" s="162"/>
      <c r="MQX53" s="162"/>
      <c r="MQY53" s="162"/>
      <c r="MQZ53" s="162"/>
      <c r="MRA53" s="162"/>
      <c r="MRB53" s="162"/>
      <c r="MRC53" s="162"/>
      <c r="MRD53" s="162"/>
      <c r="MRE53" s="162"/>
      <c r="MRF53" s="162"/>
      <c r="MRG53" s="162"/>
      <c r="MRH53" s="162"/>
      <c r="MRI53" s="162"/>
      <c r="MRJ53" s="162"/>
      <c r="MRK53" s="162"/>
      <c r="MRL53" s="162"/>
      <c r="MRM53" s="162"/>
      <c r="MRN53" s="162"/>
      <c r="MRO53" s="162"/>
      <c r="MRP53" s="162"/>
      <c r="MRQ53" s="162"/>
      <c r="MRR53" s="162"/>
      <c r="MRS53" s="162"/>
      <c r="MRT53" s="162"/>
      <c r="MRU53" s="162"/>
      <c r="MRV53" s="162"/>
      <c r="MRW53" s="162"/>
      <c r="MRX53" s="162"/>
      <c r="MRY53" s="162"/>
      <c r="MRZ53" s="162"/>
      <c r="MSA53" s="162"/>
      <c r="MSB53" s="162"/>
      <c r="MSC53" s="162"/>
      <c r="MSD53" s="162"/>
      <c r="MSE53" s="162"/>
      <c r="MSF53" s="162"/>
      <c r="MSG53" s="162"/>
      <c r="MSH53" s="162"/>
      <c r="MSI53" s="162"/>
      <c r="MSJ53" s="162"/>
      <c r="MSK53" s="162"/>
      <c r="MSL53" s="162"/>
      <c r="MSM53" s="162"/>
      <c r="MSN53" s="162"/>
      <c r="MSO53" s="162"/>
      <c r="MSP53" s="162"/>
      <c r="MSQ53" s="162"/>
      <c r="MSR53" s="162"/>
      <c r="MSS53" s="162"/>
      <c r="MST53" s="162"/>
      <c r="MSU53" s="162"/>
      <c r="MSV53" s="162"/>
      <c r="MSW53" s="162"/>
      <c r="MSX53" s="162"/>
      <c r="MSY53" s="162"/>
      <c r="MSZ53" s="162"/>
      <c r="MTA53" s="162"/>
      <c r="MTB53" s="162"/>
      <c r="MTC53" s="162"/>
      <c r="MTD53" s="162"/>
      <c r="MTE53" s="162"/>
      <c r="MTF53" s="162"/>
      <c r="MTG53" s="162"/>
      <c r="MTH53" s="162"/>
      <c r="MTI53" s="162"/>
      <c r="MTJ53" s="162"/>
      <c r="MTK53" s="162"/>
      <c r="MTL53" s="162"/>
      <c r="MTM53" s="162"/>
      <c r="MTN53" s="162"/>
      <c r="MTO53" s="162"/>
      <c r="MTP53" s="162"/>
      <c r="MTQ53" s="162"/>
      <c r="MTR53" s="162"/>
      <c r="MTS53" s="162"/>
      <c r="MTT53" s="162"/>
      <c r="MTU53" s="162"/>
      <c r="MTV53" s="162"/>
      <c r="MTW53" s="162"/>
      <c r="MTX53" s="162"/>
      <c r="MTY53" s="162"/>
      <c r="MTZ53" s="162"/>
      <c r="MUA53" s="162"/>
      <c r="MUB53" s="162"/>
      <c r="MUC53" s="162"/>
      <c r="MUD53" s="162"/>
      <c r="MUE53" s="162"/>
      <c r="MUF53" s="162"/>
      <c r="MUG53" s="162"/>
      <c r="MUH53" s="162"/>
      <c r="MUI53" s="162"/>
      <c r="MUJ53" s="162"/>
      <c r="MUK53" s="162"/>
      <c r="MUL53" s="162"/>
      <c r="MUM53" s="162"/>
      <c r="MUN53" s="162"/>
      <c r="MUO53" s="162"/>
      <c r="MUP53" s="162"/>
      <c r="MUQ53" s="162"/>
      <c r="MUR53" s="162"/>
      <c r="MUS53" s="162"/>
      <c r="MUT53" s="162"/>
      <c r="MUU53" s="162"/>
      <c r="MUV53" s="162"/>
      <c r="MUW53" s="162"/>
      <c r="MUX53" s="162"/>
      <c r="MUY53" s="162"/>
      <c r="MUZ53" s="162"/>
      <c r="MVA53" s="162"/>
      <c r="MVB53" s="162"/>
      <c r="MVC53" s="162"/>
      <c r="MVD53" s="162"/>
      <c r="MVE53" s="162"/>
      <c r="MVF53" s="162"/>
      <c r="MVG53" s="162"/>
      <c r="MVH53" s="162"/>
      <c r="MVI53" s="162"/>
      <c r="MVJ53" s="162"/>
      <c r="MVK53" s="162"/>
      <c r="MVL53" s="162"/>
      <c r="MVM53" s="162"/>
      <c r="MVN53" s="162"/>
      <c r="MVO53" s="162"/>
      <c r="MVP53" s="162"/>
      <c r="MVQ53" s="162"/>
      <c r="MVR53" s="162"/>
      <c r="MVS53" s="162"/>
      <c r="MVT53" s="162"/>
      <c r="MVU53" s="162"/>
      <c r="MVV53" s="162"/>
      <c r="MVW53" s="162"/>
      <c r="MVX53" s="162"/>
      <c r="MVY53" s="162"/>
      <c r="MVZ53" s="162"/>
      <c r="MWA53" s="162"/>
      <c r="MWB53" s="162"/>
      <c r="MWC53" s="162"/>
      <c r="MWD53" s="162"/>
      <c r="MWE53" s="162"/>
      <c r="MWF53" s="162"/>
      <c r="MWG53" s="162"/>
      <c r="MWH53" s="162"/>
      <c r="MWI53" s="162"/>
      <c r="MWJ53" s="162"/>
      <c r="MWK53" s="162"/>
      <c r="MWL53" s="162"/>
      <c r="MWM53" s="162"/>
      <c r="MWN53" s="162"/>
      <c r="MWO53" s="162"/>
      <c r="MWP53" s="162"/>
      <c r="MWQ53" s="162"/>
      <c r="MWR53" s="162"/>
      <c r="MWS53" s="162"/>
      <c r="MWT53" s="162"/>
      <c r="MWU53" s="162"/>
      <c r="MWV53" s="162"/>
      <c r="MWW53" s="162"/>
      <c r="MWX53" s="162"/>
      <c r="MWY53" s="162"/>
      <c r="MWZ53" s="162"/>
      <c r="MXA53" s="162"/>
      <c r="MXB53" s="162"/>
      <c r="MXC53" s="162"/>
      <c r="MXD53" s="162"/>
      <c r="MXE53" s="162"/>
      <c r="MXF53" s="162"/>
      <c r="MXG53" s="162"/>
      <c r="MXH53" s="162"/>
      <c r="MXI53" s="162"/>
      <c r="MXJ53" s="162"/>
      <c r="MXK53" s="162"/>
      <c r="MXL53" s="162"/>
      <c r="MXM53" s="162"/>
      <c r="MXN53" s="162"/>
      <c r="MXO53" s="162"/>
      <c r="MXP53" s="162"/>
      <c r="MXQ53" s="162"/>
      <c r="MXR53" s="162"/>
      <c r="MXS53" s="162"/>
      <c r="MXT53" s="162"/>
      <c r="MXU53" s="162"/>
      <c r="MXV53" s="162"/>
      <c r="MXW53" s="162"/>
      <c r="MXX53" s="162"/>
      <c r="MXY53" s="162"/>
      <c r="MXZ53" s="162"/>
      <c r="MYA53" s="162"/>
      <c r="MYB53" s="162"/>
      <c r="MYC53" s="162"/>
      <c r="MYD53" s="162"/>
      <c r="MYE53" s="162"/>
      <c r="MYF53" s="162"/>
      <c r="MYG53" s="162"/>
      <c r="MYH53" s="162"/>
      <c r="MYI53" s="162"/>
      <c r="MYJ53" s="162"/>
      <c r="MYK53" s="162"/>
      <c r="MYL53" s="162"/>
      <c r="MYM53" s="162"/>
      <c r="MYN53" s="162"/>
      <c r="MYO53" s="162"/>
      <c r="MYP53" s="162"/>
      <c r="MYQ53" s="162"/>
      <c r="MYR53" s="162"/>
      <c r="MYS53" s="162"/>
      <c r="MYT53" s="162"/>
      <c r="MYU53" s="162"/>
      <c r="MYV53" s="162"/>
      <c r="MYW53" s="162"/>
      <c r="MYX53" s="162"/>
      <c r="MYY53" s="162"/>
      <c r="MYZ53" s="162"/>
      <c r="MZA53" s="162"/>
      <c r="MZB53" s="162"/>
      <c r="MZC53" s="162"/>
      <c r="MZD53" s="162"/>
      <c r="MZE53" s="162"/>
      <c r="MZF53" s="162"/>
      <c r="MZG53" s="162"/>
      <c r="MZH53" s="162"/>
      <c r="MZI53" s="162"/>
      <c r="MZJ53" s="162"/>
      <c r="MZK53" s="162"/>
      <c r="MZL53" s="162"/>
      <c r="MZM53" s="162"/>
      <c r="MZN53" s="162"/>
      <c r="MZO53" s="162"/>
      <c r="MZP53" s="162"/>
      <c r="MZQ53" s="162"/>
      <c r="MZR53" s="162"/>
      <c r="MZS53" s="162"/>
      <c r="MZT53" s="162"/>
      <c r="MZU53" s="162"/>
      <c r="MZV53" s="162"/>
      <c r="MZW53" s="162"/>
      <c r="MZX53" s="162"/>
      <c r="MZY53" s="162"/>
      <c r="MZZ53" s="162"/>
      <c r="NAA53" s="162"/>
      <c r="NAB53" s="162"/>
      <c r="NAC53" s="162"/>
      <c r="NAD53" s="162"/>
      <c r="NAE53" s="162"/>
      <c r="NAF53" s="162"/>
      <c r="NAG53" s="162"/>
      <c r="NAH53" s="162"/>
      <c r="NAI53" s="162"/>
      <c r="NAJ53" s="162"/>
      <c r="NAK53" s="162"/>
      <c r="NAL53" s="162"/>
      <c r="NAM53" s="162"/>
      <c r="NAN53" s="162"/>
      <c r="NAO53" s="162"/>
      <c r="NAP53" s="162"/>
      <c r="NAQ53" s="162"/>
      <c r="NAR53" s="162"/>
      <c r="NAS53" s="162"/>
      <c r="NAT53" s="162"/>
      <c r="NAU53" s="162"/>
      <c r="NAV53" s="162"/>
      <c r="NAW53" s="162"/>
      <c r="NAX53" s="162"/>
      <c r="NAY53" s="162"/>
      <c r="NAZ53" s="162"/>
      <c r="NBA53" s="162"/>
      <c r="NBB53" s="162"/>
      <c r="NBC53" s="162"/>
      <c r="NBD53" s="162"/>
      <c r="NBE53" s="162"/>
      <c r="NBF53" s="162"/>
      <c r="NBG53" s="162"/>
      <c r="NBH53" s="162"/>
      <c r="NBI53" s="162"/>
      <c r="NBJ53" s="162"/>
      <c r="NBK53" s="162"/>
      <c r="NBL53" s="162"/>
      <c r="NBM53" s="162"/>
      <c r="NBN53" s="162"/>
      <c r="NBO53" s="162"/>
      <c r="NBP53" s="162"/>
      <c r="NBQ53" s="162"/>
      <c r="NBR53" s="162"/>
      <c r="NBS53" s="162"/>
      <c r="NBT53" s="162"/>
      <c r="NBU53" s="162"/>
      <c r="NBV53" s="162"/>
      <c r="NBW53" s="162"/>
      <c r="NBX53" s="162"/>
      <c r="NBY53" s="162"/>
      <c r="NBZ53" s="162"/>
      <c r="NCA53" s="162"/>
      <c r="NCB53" s="162"/>
      <c r="NCC53" s="162"/>
      <c r="NCD53" s="162"/>
      <c r="NCE53" s="162"/>
      <c r="NCF53" s="162"/>
      <c r="NCG53" s="162"/>
      <c r="NCH53" s="162"/>
      <c r="NCI53" s="162"/>
      <c r="NCJ53" s="162"/>
      <c r="NCK53" s="162"/>
      <c r="NCL53" s="162"/>
      <c r="NCM53" s="162"/>
      <c r="NCN53" s="162"/>
      <c r="NCO53" s="162"/>
      <c r="NCP53" s="162"/>
      <c r="NCQ53" s="162"/>
      <c r="NCR53" s="162"/>
      <c r="NCS53" s="162"/>
      <c r="NCT53" s="162"/>
      <c r="NCU53" s="162"/>
      <c r="NCV53" s="162"/>
      <c r="NCW53" s="162"/>
      <c r="NCX53" s="162"/>
      <c r="NCY53" s="162"/>
      <c r="NCZ53" s="162"/>
      <c r="NDA53" s="162"/>
      <c r="NDB53" s="162"/>
      <c r="NDC53" s="162"/>
      <c r="NDD53" s="162"/>
      <c r="NDE53" s="162"/>
      <c r="NDF53" s="162"/>
      <c r="NDG53" s="162"/>
      <c r="NDH53" s="162"/>
      <c r="NDI53" s="162"/>
      <c r="NDJ53" s="162"/>
      <c r="NDK53" s="162"/>
      <c r="NDL53" s="162"/>
      <c r="NDM53" s="162"/>
      <c r="NDN53" s="162"/>
      <c r="NDO53" s="162"/>
      <c r="NDP53" s="162"/>
      <c r="NDQ53" s="162"/>
      <c r="NDR53" s="162"/>
      <c r="NDS53" s="162"/>
      <c r="NDT53" s="162"/>
      <c r="NDU53" s="162"/>
      <c r="NDV53" s="162"/>
      <c r="NDW53" s="162"/>
      <c r="NDX53" s="162"/>
      <c r="NDY53" s="162"/>
      <c r="NDZ53" s="162"/>
      <c r="NEA53" s="162"/>
      <c r="NEB53" s="162"/>
      <c r="NEC53" s="162"/>
      <c r="NED53" s="162"/>
      <c r="NEE53" s="162"/>
      <c r="NEF53" s="162"/>
      <c r="NEG53" s="162"/>
      <c r="NEH53" s="162"/>
      <c r="NEI53" s="162"/>
      <c r="NEJ53" s="162"/>
      <c r="NEK53" s="162"/>
      <c r="NEL53" s="162"/>
      <c r="NEM53" s="162"/>
      <c r="NEN53" s="162"/>
      <c r="NEO53" s="162"/>
      <c r="NEP53" s="162"/>
      <c r="NEQ53" s="162"/>
      <c r="NER53" s="162"/>
      <c r="NES53" s="162"/>
      <c r="NET53" s="162"/>
      <c r="NEU53" s="162"/>
      <c r="NEV53" s="162"/>
      <c r="NEW53" s="162"/>
      <c r="NEX53" s="162"/>
      <c r="NEY53" s="162"/>
      <c r="NEZ53" s="162"/>
      <c r="NFA53" s="162"/>
      <c r="NFB53" s="162"/>
      <c r="NFC53" s="162"/>
      <c r="NFD53" s="162"/>
      <c r="NFE53" s="162"/>
      <c r="NFF53" s="162"/>
      <c r="NFG53" s="162"/>
      <c r="NFH53" s="162"/>
      <c r="NFI53" s="162"/>
      <c r="NFJ53" s="162"/>
      <c r="NFK53" s="162"/>
      <c r="NFL53" s="162"/>
      <c r="NFM53" s="162"/>
      <c r="NFN53" s="162"/>
      <c r="NFO53" s="162"/>
      <c r="NFP53" s="162"/>
      <c r="NFQ53" s="162"/>
      <c r="NFR53" s="162"/>
      <c r="NFS53" s="162"/>
      <c r="NFT53" s="162"/>
      <c r="NFU53" s="162"/>
      <c r="NFV53" s="162"/>
      <c r="NFW53" s="162"/>
      <c r="NFX53" s="162"/>
      <c r="NFY53" s="162"/>
      <c r="NFZ53" s="162"/>
      <c r="NGA53" s="162"/>
      <c r="NGB53" s="162"/>
      <c r="NGC53" s="162"/>
      <c r="NGD53" s="162"/>
      <c r="NGE53" s="162"/>
      <c r="NGF53" s="162"/>
      <c r="NGG53" s="162"/>
      <c r="NGH53" s="162"/>
      <c r="NGI53" s="162"/>
      <c r="NGJ53" s="162"/>
      <c r="NGK53" s="162"/>
      <c r="NGL53" s="162"/>
      <c r="NGM53" s="162"/>
      <c r="NGN53" s="162"/>
      <c r="NGO53" s="162"/>
      <c r="NGP53" s="162"/>
      <c r="NGQ53" s="162"/>
      <c r="NGR53" s="162"/>
      <c r="NGS53" s="162"/>
      <c r="NGT53" s="162"/>
      <c r="NGU53" s="162"/>
      <c r="NGV53" s="162"/>
      <c r="NGW53" s="162"/>
      <c r="NGX53" s="162"/>
      <c r="NGY53" s="162"/>
      <c r="NGZ53" s="162"/>
      <c r="NHA53" s="162"/>
      <c r="NHB53" s="162"/>
      <c r="NHC53" s="162"/>
      <c r="NHD53" s="162"/>
      <c r="NHE53" s="162"/>
      <c r="NHF53" s="162"/>
      <c r="NHG53" s="162"/>
      <c r="NHH53" s="162"/>
      <c r="NHI53" s="162"/>
      <c r="NHJ53" s="162"/>
      <c r="NHK53" s="162"/>
      <c r="NHL53" s="162"/>
      <c r="NHM53" s="162"/>
      <c r="NHN53" s="162"/>
      <c r="NHO53" s="162"/>
      <c r="NHP53" s="162"/>
      <c r="NHQ53" s="162"/>
      <c r="NHR53" s="162"/>
      <c r="NHS53" s="162"/>
      <c r="NHT53" s="162"/>
      <c r="NHU53" s="162"/>
      <c r="NHV53" s="162"/>
      <c r="NHW53" s="162"/>
      <c r="NHX53" s="162"/>
      <c r="NHY53" s="162"/>
      <c r="NHZ53" s="162"/>
      <c r="NIA53" s="162"/>
      <c r="NIB53" s="162"/>
      <c r="NIC53" s="162"/>
      <c r="NID53" s="162"/>
      <c r="NIE53" s="162"/>
      <c r="NIF53" s="162"/>
      <c r="NIG53" s="162"/>
      <c r="NIH53" s="162"/>
      <c r="NII53" s="162"/>
      <c r="NIJ53" s="162"/>
      <c r="NIK53" s="162"/>
      <c r="NIL53" s="162"/>
      <c r="NIM53" s="162"/>
      <c r="NIN53" s="162"/>
      <c r="NIO53" s="162"/>
      <c r="NIP53" s="162"/>
      <c r="NIQ53" s="162"/>
      <c r="NIR53" s="162"/>
      <c r="NIS53" s="162"/>
      <c r="NIT53" s="162"/>
      <c r="NIU53" s="162"/>
      <c r="NIV53" s="162"/>
      <c r="NIW53" s="162"/>
      <c r="NIX53" s="162"/>
      <c r="NIY53" s="162"/>
      <c r="NIZ53" s="162"/>
      <c r="NJA53" s="162"/>
      <c r="NJB53" s="162"/>
      <c r="NJC53" s="162"/>
      <c r="NJD53" s="162"/>
      <c r="NJE53" s="162"/>
      <c r="NJF53" s="162"/>
      <c r="NJG53" s="162"/>
      <c r="NJH53" s="162"/>
      <c r="NJI53" s="162"/>
      <c r="NJJ53" s="162"/>
      <c r="NJK53" s="162"/>
      <c r="NJL53" s="162"/>
      <c r="NJM53" s="162"/>
      <c r="NJN53" s="162"/>
      <c r="NJO53" s="162"/>
      <c r="NJP53" s="162"/>
      <c r="NJQ53" s="162"/>
      <c r="NJR53" s="162"/>
      <c r="NJS53" s="162"/>
      <c r="NJT53" s="162"/>
      <c r="NJU53" s="162"/>
      <c r="NJV53" s="162"/>
      <c r="NJW53" s="162"/>
      <c r="NJX53" s="162"/>
      <c r="NJY53" s="162"/>
      <c r="NJZ53" s="162"/>
      <c r="NKA53" s="162"/>
      <c r="NKB53" s="162"/>
      <c r="NKC53" s="162"/>
      <c r="NKD53" s="162"/>
      <c r="NKE53" s="162"/>
      <c r="NKF53" s="162"/>
      <c r="NKG53" s="162"/>
      <c r="NKH53" s="162"/>
      <c r="NKI53" s="162"/>
      <c r="NKJ53" s="162"/>
      <c r="NKK53" s="162"/>
      <c r="NKL53" s="162"/>
      <c r="NKM53" s="162"/>
      <c r="NKN53" s="162"/>
      <c r="NKO53" s="162"/>
      <c r="NKP53" s="162"/>
      <c r="NKQ53" s="162"/>
      <c r="NKR53" s="162"/>
      <c r="NKS53" s="162"/>
      <c r="NKT53" s="162"/>
      <c r="NKU53" s="162"/>
      <c r="NKV53" s="162"/>
      <c r="NKW53" s="162"/>
      <c r="NKX53" s="162"/>
      <c r="NKY53" s="162"/>
      <c r="NKZ53" s="162"/>
      <c r="NLA53" s="162"/>
      <c r="NLB53" s="162"/>
      <c r="NLC53" s="162"/>
      <c r="NLD53" s="162"/>
      <c r="NLE53" s="162"/>
      <c r="NLF53" s="162"/>
      <c r="NLG53" s="162"/>
      <c r="NLH53" s="162"/>
      <c r="NLI53" s="162"/>
      <c r="NLJ53" s="162"/>
      <c r="NLK53" s="162"/>
      <c r="NLL53" s="162"/>
      <c r="NLM53" s="162"/>
      <c r="NLN53" s="162"/>
      <c r="NLO53" s="162"/>
      <c r="NLP53" s="162"/>
      <c r="NLQ53" s="162"/>
      <c r="NLR53" s="162"/>
      <c r="NLS53" s="162"/>
      <c r="NLT53" s="162"/>
      <c r="NLU53" s="162"/>
      <c r="NLV53" s="162"/>
      <c r="NLW53" s="162"/>
      <c r="NLX53" s="162"/>
      <c r="NLY53" s="162"/>
      <c r="NLZ53" s="162"/>
      <c r="NMA53" s="162"/>
      <c r="NMB53" s="162"/>
      <c r="NMC53" s="162"/>
      <c r="NMD53" s="162"/>
      <c r="NME53" s="162"/>
      <c r="NMF53" s="162"/>
      <c r="NMG53" s="162"/>
      <c r="NMH53" s="162"/>
      <c r="NMI53" s="162"/>
      <c r="NMJ53" s="162"/>
      <c r="NMK53" s="162"/>
      <c r="NML53" s="162"/>
      <c r="NMM53" s="162"/>
      <c r="NMN53" s="162"/>
      <c r="NMO53" s="162"/>
      <c r="NMP53" s="162"/>
      <c r="NMQ53" s="162"/>
      <c r="NMR53" s="162"/>
      <c r="NMS53" s="162"/>
      <c r="NMT53" s="162"/>
      <c r="NMU53" s="162"/>
      <c r="NMV53" s="162"/>
      <c r="NMW53" s="162"/>
      <c r="NMX53" s="162"/>
      <c r="NMY53" s="162"/>
      <c r="NMZ53" s="162"/>
      <c r="NNA53" s="162"/>
      <c r="NNB53" s="162"/>
      <c r="NNC53" s="162"/>
      <c r="NND53" s="162"/>
      <c r="NNE53" s="162"/>
      <c r="NNF53" s="162"/>
      <c r="NNG53" s="162"/>
      <c r="NNH53" s="162"/>
      <c r="NNI53" s="162"/>
      <c r="NNJ53" s="162"/>
      <c r="NNK53" s="162"/>
      <c r="NNL53" s="162"/>
      <c r="NNM53" s="162"/>
      <c r="NNN53" s="162"/>
      <c r="NNO53" s="162"/>
      <c r="NNP53" s="162"/>
      <c r="NNQ53" s="162"/>
      <c r="NNR53" s="162"/>
      <c r="NNS53" s="162"/>
      <c r="NNT53" s="162"/>
      <c r="NNU53" s="162"/>
      <c r="NNV53" s="162"/>
      <c r="NNW53" s="162"/>
      <c r="NNX53" s="162"/>
      <c r="NNY53" s="162"/>
      <c r="NNZ53" s="162"/>
      <c r="NOA53" s="162"/>
      <c r="NOB53" s="162"/>
      <c r="NOC53" s="162"/>
      <c r="NOD53" s="162"/>
      <c r="NOE53" s="162"/>
      <c r="NOF53" s="162"/>
      <c r="NOG53" s="162"/>
      <c r="NOH53" s="162"/>
      <c r="NOI53" s="162"/>
      <c r="NOJ53" s="162"/>
      <c r="NOK53" s="162"/>
      <c r="NOL53" s="162"/>
      <c r="NOM53" s="162"/>
      <c r="NON53" s="162"/>
      <c r="NOO53" s="162"/>
      <c r="NOP53" s="162"/>
      <c r="NOQ53" s="162"/>
      <c r="NOR53" s="162"/>
      <c r="NOS53" s="162"/>
      <c r="NOT53" s="162"/>
      <c r="NOU53" s="162"/>
      <c r="NOV53" s="162"/>
      <c r="NOW53" s="162"/>
      <c r="NOX53" s="162"/>
      <c r="NOY53" s="162"/>
      <c r="NOZ53" s="162"/>
      <c r="NPA53" s="162"/>
      <c r="NPB53" s="162"/>
      <c r="NPC53" s="162"/>
      <c r="NPD53" s="162"/>
      <c r="NPE53" s="162"/>
      <c r="NPF53" s="162"/>
      <c r="NPG53" s="162"/>
      <c r="NPH53" s="162"/>
      <c r="NPI53" s="162"/>
      <c r="NPJ53" s="162"/>
      <c r="NPK53" s="162"/>
      <c r="NPL53" s="162"/>
      <c r="NPM53" s="162"/>
      <c r="NPN53" s="162"/>
      <c r="NPO53" s="162"/>
      <c r="NPP53" s="162"/>
      <c r="NPQ53" s="162"/>
      <c r="NPR53" s="162"/>
      <c r="NPS53" s="162"/>
      <c r="NPT53" s="162"/>
      <c r="NPU53" s="162"/>
      <c r="NPV53" s="162"/>
      <c r="NPW53" s="162"/>
      <c r="NPX53" s="162"/>
      <c r="NPY53" s="162"/>
      <c r="NPZ53" s="162"/>
      <c r="NQA53" s="162"/>
      <c r="NQB53" s="162"/>
      <c r="NQC53" s="162"/>
      <c r="NQD53" s="162"/>
      <c r="NQE53" s="162"/>
      <c r="NQF53" s="162"/>
      <c r="NQG53" s="162"/>
      <c r="NQH53" s="162"/>
      <c r="NQI53" s="162"/>
      <c r="NQJ53" s="162"/>
      <c r="NQK53" s="162"/>
      <c r="NQL53" s="162"/>
      <c r="NQM53" s="162"/>
      <c r="NQN53" s="162"/>
      <c r="NQO53" s="162"/>
      <c r="NQP53" s="162"/>
      <c r="NQQ53" s="162"/>
      <c r="NQR53" s="162"/>
      <c r="NQS53" s="162"/>
      <c r="NQT53" s="162"/>
      <c r="NQU53" s="162"/>
      <c r="NQV53" s="162"/>
      <c r="NQW53" s="162"/>
      <c r="NQX53" s="162"/>
      <c r="NQY53" s="162"/>
      <c r="NQZ53" s="162"/>
      <c r="NRA53" s="162"/>
      <c r="NRB53" s="162"/>
      <c r="NRC53" s="162"/>
      <c r="NRD53" s="162"/>
      <c r="NRE53" s="162"/>
      <c r="NRF53" s="162"/>
      <c r="NRG53" s="162"/>
      <c r="NRH53" s="162"/>
      <c r="NRI53" s="162"/>
      <c r="NRJ53" s="162"/>
      <c r="NRK53" s="162"/>
      <c r="NRL53" s="162"/>
      <c r="NRM53" s="162"/>
      <c r="NRN53" s="162"/>
      <c r="NRO53" s="162"/>
      <c r="NRP53" s="162"/>
      <c r="NRQ53" s="162"/>
      <c r="NRR53" s="162"/>
      <c r="NRS53" s="162"/>
      <c r="NRT53" s="162"/>
      <c r="NRU53" s="162"/>
      <c r="NRV53" s="162"/>
      <c r="NRW53" s="162"/>
      <c r="NRX53" s="162"/>
      <c r="NRY53" s="162"/>
      <c r="NRZ53" s="162"/>
      <c r="NSA53" s="162"/>
      <c r="NSB53" s="162"/>
      <c r="NSC53" s="162"/>
      <c r="NSD53" s="162"/>
      <c r="NSE53" s="162"/>
      <c r="NSF53" s="162"/>
      <c r="NSG53" s="162"/>
      <c r="NSH53" s="162"/>
      <c r="NSI53" s="162"/>
      <c r="NSJ53" s="162"/>
      <c r="NSK53" s="162"/>
      <c r="NSL53" s="162"/>
      <c r="NSM53" s="162"/>
      <c r="NSN53" s="162"/>
      <c r="NSO53" s="162"/>
      <c r="NSP53" s="162"/>
      <c r="NSQ53" s="162"/>
      <c r="NSR53" s="162"/>
      <c r="NSS53" s="162"/>
      <c r="NST53" s="162"/>
      <c r="NSU53" s="162"/>
      <c r="NSV53" s="162"/>
      <c r="NSW53" s="162"/>
      <c r="NSX53" s="162"/>
      <c r="NSY53" s="162"/>
      <c r="NSZ53" s="162"/>
      <c r="NTA53" s="162"/>
      <c r="NTB53" s="162"/>
      <c r="NTC53" s="162"/>
      <c r="NTD53" s="162"/>
      <c r="NTE53" s="162"/>
      <c r="NTF53" s="162"/>
      <c r="NTG53" s="162"/>
      <c r="NTH53" s="162"/>
      <c r="NTI53" s="162"/>
      <c r="NTJ53" s="162"/>
      <c r="NTK53" s="162"/>
      <c r="NTL53" s="162"/>
      <c r="NTM53" s="162"/>
      <c r="NTN53" s="162"/>
      <c r="NTO53" s="162"/>
      <c r="NTP53" s="162"/>
      <c r="NTQ53" s="162"/>
      <c r="NTR53" s="162"/>
      <c r="NTS53" s="162"/>
      <c r="NTT53" s="162"/>
      <c r="NTU53" s="162"/>
      <c r="NTV53" s="162"/>
      <c r="NTW53" s="162"/>
      <c r="NTX53" s="162"/>
      <c r="NTY53" s="162"/>
      <c r="NTZ53" s="162"/>
      <c r="NUA53" s="162"/>
      <c r="NUB53" s="162"/>
      <c r="NUC53" s="162"/>
      <c r="NUD53" s="162"/>
      <c r="NUE53" s="162"/>
      <c r="NUF53" s="162"/>
      <c r="NUG53" s="162"/>
      <c r="NUH53" s="162"/>
      <c r="NUI53" s="162"/>
      <c r="NUJ53" s="162"/>
      <c r="NUK53" s="162"/>
      <c r="NUL53" s="162"/>
      <c r="NUM53" s="162"/>
      <c r="NUN53" s="162"/>
      <c r="NUO53" s="162"/>
      <c r="NUP53" s="162"/>
      <c r="NUQ53" s="162"/>
      <c r="NUR53" s="162"/>
      <c r="NUS53" s="162"/>
      <c r="NUT53" s="162"/>
      <c r="NUU53" s="162"/>
      <c r="NUV53" s="162"/>
      <c r="NUW53" s="162"/>
      <c r="NUX53" s="162"/>
      <c r="NUY53" s="162"/>
      <c r="NUZ53" s="162"/>
      <c r="NVA53" s="162"/>
      <c r="NVB53" s="162"/>
      <c r="NVC53" s="162"/>
      <c r="NVD53" s="162"/>
      <c r="NVE53" s="162"/>
      <c r="NVF53" s="162"/>
      <c r="NVG53" s="162"/>
      <c r="NVH53" s="162"/>
      <c r="NVI53" s="162"/>
      <c r="NVJ53" s="162"/>
      <c r="NVK53" s="162"/>
      <c r="NVL53" s="162"/>
      <c r="NVM53" s="162"/>
      <c r="NVN53" s="162"/>
      <c r="NVO53" s="162"/>
      <c r="NVP53" s="162"/>
      <c r="NVQ53" s="162"/>
      <c r="NVR53" s="162"/>
      <c r="NVS53" s="162"/>
      <c r="NVT53" s="162"/>
      <c r="NVU53" s="162"/>
      <c r="NVV53" s="162"/>
      <c r="NVW53" s="162"/>
      <c r="NVX53" s="162"/>
      <c r="NVY53" s="162"/>
      <c r="NVZ53" s="162"/>
      <c r="NWA53" s="162"/>
      <c r="NWB53" s="162"/>
      <c r="NWC53" s="162"/>
      <c r="NWD53" s="162"/>
      <c r="NWE53" s="162"/>
      <c r="NWF53" s="162"/>
      <c r="NWG53" s="162"/>
      <c r="NWH53" s="162"/>
      <c r="NWI53" s="162"/>
      <c r="NWJ53" s="162"/>
      <c r="NWK53" s="162"/>
      <c r="NWL53" s="162"/>
      <c r="NWM53" s="162"/>
      <c r="NWN53" s="162"/>
      <c r="NWO53" s="162"/>
      <c r="NWP53" s="162"/>
      <c r="NWQ53" s="162"/>
      <c r="NWR53" s="162"/>
      <c r="NWS53" s="162"/>
      <c r="NWT53" s="162"/>
      <c r="NWU53" s="162"/>
      <c r="NWV53" s="162"/>
      <c r="NWW53" s="162"/>
      <c r="NWX53" s="162"/>
      <c r="NWY53" s="162"/>
      <c r="NWZ53" s="162"/>
      <c r="NXA53" s="162"/>
      <c r="NXB53" s="162"/>
      <c r="NXC53" s="162"/>
      <c r="NXD53" s="162"/>
      <c r="NXE53" s="162"/>
      <c r="NXF53" s="162"/>
      <c r="NXG53" s="162"/>
      <c r="NXH53" s="162"/>
      <c r="NXI53" s="162"/>
      <c r="NXJ53" s="162"/>
      <c r="NXK53" s="162"/>
      <c r="NXL53" s="162"/>
      <c r="NXM53" s="162"/>
      <c r="NXN53" s="162"/>
      <c r="NXO53" s="162"/>
      <c r="NXP53" s="162"/>
      <c r="NXQ53" s="162"/>
      <c r="NXR53" s="162"/>
      <c r="NXS53" s="162"/>
      <c r="NXT53" s="162"/>
      <c r="NXU53" s="162"/>
      <c r="NXV53" s="162"/>
      <c r="NXW53" s="162"/>
      <c r="NXX53" s="162"/>
      <c r="NXY53" s="162"/>
      <c r="NXZ53" s="162"/>
      <c r="NYA53" s="162"/>
      <c r="NYB53" s="162"/>
      <c r="NYC53" s="162"/>
      <c r="NYD53" s="162"/>
      <c r="NYE53" s="162"/>
      <c r="NYF53" s="162"/>
      <c r="NYG53" s="162"/>
      <c r="NYH53" s="162"/>
      <c r="NYI53" s="162"/>
      <c r="NYJ53" s="162"/>
      <c r="NYK53" s="162"/>
      <c r="NYL53" s="162"/>
      <c r="NYM53" s="162"/>
      <c r="NYN53" s="162"/>
      <c r="NYO53" s="162"/>
      <c r="NYP53" s="162"/>
      <c r="NYQ53" s="162"/>
      <c r="NYR53" s="162"/>
      <c r="NYS53" s="162"/>
      <c r="NYT53" s="162"/>
      <c r="NYU53" s="162"/>
      <c r="NYV53" s="162"/>
      <c r="NYW53" s="162"/>
      <c r="NYX53" s="162"/>
      <c r="NYY53" s="162"/>
      <c r="NYZ53" s="162"/>
      <c r="NZA53" s="162"/>
      <c r="NZB53" s="162"/>
      <c r="NZC53" s="162"/>
      <c r="NZD53" s="162"/>
      <c r="NZE53" s="162"/>
      <c r="NZF53" s="162"/>
      <c r="NZG53" s="162"/>
      <c r="NZH53" s="162"/>
      <c r="NZI53" s="162"/>
      <c r="NZJ53" s="162"/>
      <c r="NZK53" s="162"/>
      <c r="NZL53" s="162"/>
      <c r="NZM53" s="162"/>
      <c r="NZN53" s="162"/>
      <c r="NZO53" s="162"/>
      <c r="NZP53" s="162"/>
      <c r="NZQ53" s="162"/>
      <c r="NZR53" s="162"/>
      <c r="NZS53" s="162"/>
      <c r="NZT53" s="162"/>
      <c r="NZU53" s="162"/>
      <c r="NZV53" s="162"/>
      <c r="NZW53" s="162"/>
      <c r="NZX53" s="162"/>
      <c r="NZY53" s="162"/>
      <c r="NZZ53" s="162"/>
      <c r="OAA53" s="162"/>
      <c r="OAB53" s="162"/>
      <c r="OAC53" s="162"/>
      <c r="OAD53" s="162"/>
      <c r="OAE53" s="162"/>
      <c r="OAF53" s="162"/>
      <c r="OAG53" s="162"/>
      <c r="OAH53" s="162"/>
      <c r="OAI53" s="162"/>
      <c r="OAJ53" s="162"/>
      <c r="OAK53" s="162"/>
      <c r="OAL53" s="162"/>
      <c r="OAM53" s="162"/>
      <c r="OAN53" s="162"/>
      <c r="OAO53" s="162"/>
      <c r="OAP53" s="162"/>
      <c r="OAQ53" s="162"/>
      <c r="OAR53" s="162"/>
      <c r="OAS53" s="162"/>
      <c r="OAT53" s="162"/>
      <c r="OAU53" s="162"/>
      <c r="OAV53" s="162"/>
      <c r="OAW53" s="162"/>
      <c r="OAX53" s="162"/>
      <c r="OAY53" s="162"/>
      <c r="OAZ53" s="162"/>
      <c r="OBA53" s="162"/>
      <c r="OBB53" s="162"/>
      <c r="OBC53" s="162"/>
      <c r="OBD53" s="162"/>
      <c r="OBE53" s="162"/>
      <c r="OBF53" s="162"/>
      <c r="OBG53" s="162"/>
      <c r="OBH53" s="162"/>
      <c r="OBI53" s="162"/>
      <c r="OBJ53" s="162"/>
      <c r="OBK53" s="162"/>
      <c r="OBL53" s="162"/>
      <c r="OBM53" s="162"/>
      <c r="OBN53" s="162"/>
      <c r="OBO53" s="162"/>
      <c r="OBP53" s="162"/>
      <c r="OBQ53" s="162"/>
      <c r="OBR53" s="162"/>
      <c r="OBS53" s="162"/>
      <c r="OBT53" s="162"/>
      <c r="OBU53" s="162"/>
      <c r="OBV53" s="162"/>
      <c r="OBW53" s="162"/>
      <c r="OBX53" s="162"/>
      <c r="OBY53" s="162"/>
      <c r="OBZ53" s="162"/>
      <c r="OCA53" s="162"/>
      <c r="OCB53" s="162"/>
      <c r="OCC53" s="162"/>
      <c r="OCD53" s="162"/>
      <c r="OCE53" s="162"/>
      <c r="OCF53" s="162"/>
      <c r="OCG53" s="162"/>
      <c r="OCH53" s="162"/>
      <c r="OCI53" s="162"/>
      <c r="OCJ53" s="162"/>
      <c r="OCK53" s="162"/>
      <c r="OCL53" s="162"/>
      <c r="OCM53" s="162"/>
      <c r="OCN53" s="162"/>
      <c r="OCO53" s="162"/>
      <c r="OCP53" s="162"/>
      <c r="OCQ53" s="162"/>
      <c r="OCR53" s="162"/>
      <c r="OCS53" s="162"/>
      <c r="OCT53" s="162"/>
      <c r="OCU53" s="162"/>
      <c r="OCV53" s="162"/>
      <c r="OCW53" s="162"/>
      <c r="OCX53" s="162"/>
      <c r="OCY53" s="162"/>
      <c r="OCZ53" s="162"/>
      <c r="ODA53" s="162"/>
      <c r="ODB53" s="162"/>
      <c r="ODC53" s="162"/>
      <c r="ODD53" s="162"/>
      <c r="ODE53" s="162"/>
      <c r="ODF53" s="162"/>
      <c r="ODG53" s="162"/>
      <c r="ODH53" s="162"/>
      <c r="ODI53" s="162"/>
      <c r="ODJ53" s="162"/>
      <c r="ODK53" s="162"/>
      <c r="ODL53" s="162"/>
      <c r="ODM53" s="162"/>
      <c r="ODN53" s="162"/>
      <c r="ODO53" s="162"/>
      <c r="ODP53" s="162"/>
      <c r="ODQ53" s="162"/>
      <c r="ODR53" s="162"/>
      <c r="ODS53" s="162"/>
      <c r="ODT53" s="162"/>
      <c r="ODU53" s="162"/>
      <c r="ODV53" s="162"/>
      <c r="ODW53" s="162"/>
      <c r="ODX53" s="162"/>
      <c r="ODY53" s="162"/>
      <c r="ODZ53" s="162"/>
      <c r="OEA53" s="162"/>
      <c r="OEB53" s="162"/>
      <c r="OEC53" s="162"/>
      <c r="OED53" s="162"/>
      <c r="OEE53" s="162"/>
      <c r="OEF53" s="162"/>
      <c r="OEG53" s="162"/>
      <c r="OEH53" s="162"/>
      <c r="OEI53" s="162"/>
      <c r="OEJ53" s="162"/>
      <c r="OEK53" s="162"/>
      <c r="OEL53" s="162"/>
      <c r="OEM53" s="162"/>
      <c r="OEN53" s="162"/>
      <c r="OEO53" s="162"/>
      <c r="OEP53" s="162"/>
      <c r="OEQ53" s="162"/>
      <c r="OER53" s="162"/>
      <c r="OES53" s="162"/>
      <c r="OET53" s="162"/>
      <c r="OEU53" s="162"/>
      <c r="OEV53" s="162"/>
      <c r="OEW53" s="162"/>
      <c r="OEX53" s="162"/>
      <c r="OEY53" s="162"/>
      <c r="OEZ53" s="162"/>
      <c r="OFA53" s="162"/>
      <c r="OFB53" s="162"/>
      <c r="OFC53" s="162"/>
      <c r="OFD53" s="162"/>
      <c r="OFE53" s="162"/>
      <c r="OFF53" s="162"/>
      <c r="OFG53" s="162"/>
      <c r="OFH53" s="162"/>
      <c r="OFI53" s="162"/>
      <c r="OFJ53" s="162"/>
      <c r="OFK53" s="162"/>
      <c r="OFL53" s="162"/>
      <c r="OFM53" s="162"/>
      <c r="OFN53" s="162"/>
      <c r="OFO53" s="162"/>
      <c r="OFP53" s="162"/>
      <c r="OFQ53" s="162"/>
      <c r="OFR53" s="162"/>
      <c r="OFS53" s="162"/>
      <c r="OFT53" s="162"/>
      <c r="OFU53" s="162"/>
      <c r="OFV53" s="162"/>
      <c r="OFW53" s="162"/>
      <c r="OFX53" s="162"/>
      <c r="OFY53" s="162"/>
      <c r="OFZ53" s="162"/>
      <c r="OGA53" s="162"/>
      <c r="OGB53" s="162"/>
      <c r="OGC53" s="162"/>
      <c r="OGD53" s="162"/>
      <c r="OGE53" s="162"/>
      <c r="OGF53" s="162"/>
      <c r="OGG53" s="162"/>
      <c r="OGH53" s="162"/>
      <c r="OGI53" s="162"/>
      <c r="OGJ53" s="162"/>
      <c r="OGK53" s="162"/>
      <c r="OGL53" s="162"/>
      <c r="OGM53" s="162"/>
      <c r="OGN53" s="162"/>
      <c r="OGO53" s="162"/>
      <c r="OGP53" s="162"/>
      <c r="OGQ53" s="162"/>
      <c r="OGR53" s="162"/>
      <c r="OGS53" s="162"/>
      <c r="OGT53" s="162"/>
      <c r="OGU53" s="162"/>
      <c r="OGV53" s="162"/>
      <c r="OGW53" s="162"/>
      <c r="OGX53" s="162"/>
      <c r="OGY53" s="162"/>
      <c r="OGZ53" s="162"/>
      <c r="OHA53" s="162"/>
      <c r="OHB53" s="162"/>
      <c r="OHC53" s="162"/>
      <c r="OHD53" s="162"/>
      <c r="OHE53" s="162"/>
      <c r="OHF53" s="162"/>
      <c r="OHG53" s="162"/>
      <c r="OHH53" s="162"/>
      <c r="OHI53" s="162"/>
      <c r="OHJ53" s="162"/>
      <c r="OHK53" s="162"/>
      <c r="OHL53" s="162"/>
      <c r="OHM53" s="162"/>
      <c r="OHN53" s="162"/>
      <c r="OHO53" s="162"/>
      <c r="OHP53" s="162"/>
      <c r="OHQ53" s="162"/>
      <c r="OHR53" s="162"/>
      <c r="OHS53" s="162"/>
      <c r="OHT53" s="162"/>
      <c r="OHU53" s="162"/>
      <c r="OHV53" s="162"/>
      <c r="OHW53" s="162"/>
      <c r="OHX53" s="162"/>
      <c r="OHY53" s="162"/>
      <c r="OHZ53" s="162"/>
      <c r="OIA53" s="162"/>
      <c r="OIB53" s="162"/>
      <c r="OIC53" s="162"/>
      <c r="OID53" s="162"/>
      <c r="OIE53" s="162"/>
      <c r="OIF53" s="162"/>
      <c r="OIG53" s="162"/>
      <c r="OIH53" s="162"/>
      <c r="OII53" s="162"/>
      <c r="OIJ53" s="162"/>
      <c r="OIK53" s="162"/>
      <c r="OIL53" s="162"/>
      <c r="OIM53" s="162"/>
      <c r="OIN53" s="162"/>
      <c r="OIO53" s="162"/>
      <c r="OIP53" s="162"/>
      <c r="OIQ53" s="162"/>
      <c r="OIR53" s="162"/>
      <c r="OIS53" s="162"/>
      <c r="OIT53" s="162"/>
      <c r="OIU53" s="162"/>
      <c r="OIV53" s="162"/>
      <c r="OIW53" s="162"/>
      <c r="OIX53" s="162"/>
      <c r="OIY53" s="162"/>
      <c r="OIZ53" s="162"/>
      <c r="OJA53" s="162"/>
      <c r="OJB53" s="162"/>
      <c r="OJC53" s="162"/>
      <c r="OJD53" s="162"/>
      <c r="OJE53" s="162"/>
      <c r="OJF53" s="162"/>
      <c r="OJG53" s="162"/>
      <c r="OJH53" s="162"/>
      <c r="OJI53" s="162"/>
      <c r="OJJ53" s="162"/>
      <c r="OJK53" s="162"/>
      <c r="OJL53" s="162"/>
      <c r="OJM53" s="162"/>
      <c r="OJN53" s="162"/>
      <c r="OJO53" s="162"/>
      <c r="OJP53" s="162"/>
      <c r="OJQ53" s="162"/>
      <c r="OJR53" s="162"/>
      <c r="OJS53" s="162"/>
      <c r="OJT53" s="162"/>
      <c r="OJU53" s="162"/>
      <c r="OJV53" s="162"/>
      <c r="OJW53" s="162"/>
      <c r="OJX53" s="162"/>
      <c r="OJY53" s="162"/>
      <c r="OJZ53" s="162"/>
      <c r="OKA53" s="162"/>
      <c r="OKB53" s="162"/>
      <c r="OKC53" s="162"/>
      <c r="OKD53" s="162"/>
      <c r="OKE53" s="162"/>
      <c r="OKF53" s="162"/>
      <c r="OKG53" s="162"/>
      <c r="OKH53" s="162"/>
      <c r="OKI53" s="162"/>
      <c r="OKJ53" s="162"/>
      <c r="OKK53" s="162"/>
      <c r="OKL53" s="162"/>
      <c r="OKM53" s="162"/>
      <c r="OKN53" s="162"/>
      <c r="OKO53" s="162"/>
      <c r="OKP53" s="162"/>
      <c r="OKQ53" s="162"/>
      <c r="OKR53" s="162"/>
      <c r="OKS53" s="162"/>
      <c r="OKT53" s="162"/>
      <c r="OKU53" s="162"/>
      <c r="OKV53" s="162"/>
      <c r="OKW53" s="162"/>
      <c r="OKX53" s="162"/>
      <c r="OKY53" s="162"/>
      <c r="OKZ53" s="162"/>
      <c r="OLA53" s="162"/>
      <c r="OLB53" s="162"/>
      <c r="OLC53" s="162"/>
      <c r="OLD53" s="162"/>
      <c r="OLE53" s="162"/>
      <c r="OLF53" s="162"/>
      <c r="OLG53" s="162"/>
      <c r="OLH53" s="162"/>
      <c r="OLI53" s="162"/>
      <c r="OLJ53" s="162"/>
      <c r="OLK53" s="162"/>
      <c r="OLL53" s="162"/>
      <c r="OLM53" s="162"/>
      <c r="OLN53" s="162"/>
      <c r="OLO53" s="162"/>
      <c r="OLP53" s="162"/>
      <c r="OLQ53" s="162"/>
      <c r="OLR53" s="162"/>
      <c r="OLS53" s="162"/>
      <c r="OLT53" s="162"/>
      <c r="OLU53" s="162"/>
      <c r="OLV53" s="162"/>
      <c r="OLW53" s="162"/>
      <c r="OLX53" s="162"/>
      <c r="OLY53" s="162"/>
      <c r="OLZ53" s="162"/>
      <c r="OMA53" s="162"/>
      <c r="OMB53" s="162"/>
      <c r="OMC53" s="162"/>
      <c r="OMD53" s="162"/>
      <c r="OME53" s="162"/>
      <c r="OMF53" s="162"/>
      <c r="OMG53" s="162"/>
      <c r="OMH53" s="162"/>
      <c r="OMI53" s="162"/>
      <c r="OMJ53" s="162"/>
      <c r="OMK53" s="162"/>
      <c r="OML53" s="162"/>
      <c r="OMM53" s="162"/>
      <c r="OMN53" s="162"/>
      <c r="OMO53" s="162"/>
      <c r="OMP53" s="162"/>
      <c r="OMQ53" s="162"/>
      <c r="OMR53" s="162"/>
      <c r="OMS53" s="162"/>
      <c r="OMT53" s="162"/>
      <c r="OMU53" s="162"/>
      <c r="OMV53" s="162"/>
      <c r="OMW53" s="162"/>
      <c r="OMX53" s="162"/>
      <c r="OMY53" s="162"/>
      <c r="OMZ53" s="162"/>
      <c r="ONA53" s="162"/>
      <c r="ONB53" s="162"/>
      <c r="ONC53" s="162"/>
      <c r="OND53" s="162"/>
      <c r="ONE53" s="162"/>
      <c r="ONF53" s="162"/>
      <c r="ONG53" s="162"/>
      <c r="ONH53" s="162"/>
      <c r="ONI53" s="162"/>
      <c r="ONJ53" s="162"/>
      <c r="ONK53" s="162"/>
      <c r="ONL53" s="162"/>
      <c r="ONM53" s="162"/>
      <c r="ONN53" s="162"/>
      <c r="ONO53" s="162"/>
      <c r="ONP53" s="162"/>
      <c r="ONQ53" s="162"/>
      <c r="ONR53" s="162"/>
      <c r="ONS53" s="162"/>
      <c r="ONT53" s="162"/>
      <c r="ONU53" s="162"/>
      <c r="ONV53" s="162"/>
      <c r="ONW53" s="162"/>
      <c r="ONX53" s="162"/>
      <c r="ONY53" s="162"/>
      <c r="ONZ53" s="162"/>
      <c r="OOA53" s="162"/>
      <c r="OOB53" s="162"/>
      <c r="OOC53" s="162"/>
      <c r="OOD53" s="162"/>
      <c r="OOE53" s="162"/>
      <c r="OOF53" s="162"/>
      <c r="OOG53" s="162"/>
      <c r="OOH53" s="162"/>
      <c r="OOI53" s="162"/>
      <c r="OOJ53" s="162"/>
      <c r="OOK53" s="162"/>
      <c r="OOL53" s="162"/>
      <c r="OOM53" s="162"/>
      <c r="OON53" s="162"/>
      <c r="OOO53" s="162"/>
      <c r="OOP53" s="162"/>
      <c r="OOQ53" s="162"/>
      <c r="OOR53" s="162"/>
      <c r="OOS53" s="162"/>
      <c r="OOT53" s="162"/>
      <c r="OOU53" s="162"/>
      <c r="OOV53" s="162"/>
      <c r="OOW53" s="162"/>
      <c r="OOX53" s="162"/>
      <c r="OOY53" s="162"/>
      <c r="OOZ53" s="162"/>
      <c r="OPA53" s="162"/>
      <c r="OPB53" s="162"/>
      <c r="OPC53" s="162"/>
      <c r="OPD53" s="162"/>
      <c r="OPE53" s="162"/>
      <c r="OPF53" s="162"/>
      <c r="OPG53" s="162"/>
      <c r="OPH53" s="162"/>
      <c r="OPI53" s="162"/>
      <c r="OPJ53" s="162"/>
      <c r="OPK53" s="162"/>
      <c r="OPL53" s="162"/>
      <c r="OPM53" s="162"/>
      <c r="OPN53" s="162"/>
      <c r="OPO53" s="162"/>
      <c r="OPP53" s="162"/>
      <c r="OPQ53" s="162"/>
      <c r="OPR53" s="162"/>
      <c r="OPS53" s="162"/>
      <c r="OPT53" s="162"/>
      <c r="OPU53" s="162"/>
      <c r="OPV53" s="162"/>
      <c r="OPW53" s="162"/>
      <c r="OPX53" s="162"/>
      <c r="OPY53" s="162"/>
      <c r="OPZ53" s="162"/>
      <c r="OQA53" s="162"/>
      <c r="OQB53" s="162"/>
      <c r="OQC53" s="162"/>
      <c r="OQD53" s="162"/>
      <c r="OQE53" s="162"/>
      <c r="OQF53" s="162"/>
      <c r="OQG53" s="162"/>
      <c r="OQH53" s="162"/>
      <c r="OQI53" s="162"/>
      <c r="OQJ53" s="162"/>
      <c r="OQK53" s="162"/>
      <c r="OQL53" s="162"/>
      <c r="OQM53" s="162"/>
      <c r="OQN53" s="162"/>
      <c r="OQO53" s="162"/>
      <c r="OQP53" s="162"/>
      <c r="OQQ53" s="162"/>
      <c r="OQR53" s="162"/>
      <c r="OQS53" s="162"/>
      <c r="OQT53" s="162"/>
      <c r="OQU53" s="162"/>
      <c r="OQV53" s="162"/>
      <c r="OQW53" s="162"/>
      <c r="OQX53" s="162"/>
      <c r="OQY53" s="162"/>
      <c r="OQZ53" s="162"/>
      <c r="ORA53" s="162"/>
      <c r="ORB53" s="162"/>
      <c r="ORC53" s="162"/>
      <c r="ORD53" s="162"/>
      <c r="ORE53" s="162"/>
      <c r="ORF53" s="162"/>
      <c r="ORG53" s="162"/>
      <c r="ORH53" s="162"/>
      <c r="ORI53" s="162"/>
      <c r="ORJ53" s="162"/>
      <c r="ORK53" s="162"/>
      <c r="ORL53" s="162"/>
      <c r="ORM53" s="162"/>
      <c r="ORN53" s="162"/>
      <c r="ORO53" s="162"/>
      <c r="ORP53" s="162"/>
      <c r="ORQ53" s="162"/>
      <c r="ORR53" s="162"/>
      <c r="ORS53" s="162"/>
      <c r="ORT53" s="162"/>
      <c r="ORU53" s="162"/>
      <c r="ORV53" s="162"/>
      <c r="ORW53" s="162"/>
      <c r="ORX53" s="162"/>
      <c r="ORY53" s="162"/>
      <c r="ORZ53" s="162"/>
      <c r="OSA53" s="162"/>
      <c r="OSB53" s="162"/>
      <c r="OSC53" s="162"/>
      <c r="OSD53" s="162"/>
      <c r="OSE53" s="162"/>
      <c r="OSF53" s="162"/>
      <c r="OSG53" s="162"/>
      <c r="OSH53" s="162"/>
      <c r="OSI53" s="162"/>
      <c r="OSJ53" s="162"/>
      <c r="OSK53" s="162"/>
      <c r="OSL53" s="162"/>
      <c r="OSM53" s="162"/>
      <c r="OSN53" s="162"/>
      <c r="OSO53" s="162"/>
      <c r="OSP53" s="162"/>
      <c r="OSQ53" s="162"/>
      <c r="OSR53" s="162"/>
      <c r="OSS53" s="162"/>
      <c r="OST53" s="162"/>
      <c r="OSU53" s="162"/>
      <c r="OSV53" s="162"/>
      <c r="OSW53" s="162"/>
      <c r="OSX53" s="162"/>
      <c r="OSY53" s="162"/>
      <c r="OSZ53" s="162"/>
      <c r="OTA53" s="162"/>
      <c r="OTB53" s="162"/>
      <c r="OTC53" s="162"/>
      <c r="OTD53" s="162"/>
      <c r="OTE53" s="162"/>
      <c r="OTF53" s="162"/>
      <c r="OTG53" s="162"/>
      <c r="OTH53" s="162"/>
      <c r="OTI53" s="162"/>
      <c r="OTJ53" s="162"/>
      <c r="OTK53" s="162"/>
      <c r="OTL53" s="162"/>
      <c r="OTM53" s="162"/>
      <c r="OTN53" s="162"/>
      <c r="OTO53" s="162"/>
      <c r="OTP53" s="162"/>
      <c r="OTQ53" s="162"/>
      <c r="OTR53" s="162"/>
      <c r="OTS53" s="162"/>
      <c r="OTT53" s="162"/>
      <c r="OTU53" s="162"/>
      <c r="OTV53" s="162"/>
      <c r="OTW53" s="162"/>
      <c r="OTX53" s="162"/>
      <c r="OTY53" s="162"/>
      <c r="OTZ53" s="162"/>
      <c r="OUA53" s="162"/>
      <c r="OUB53" s="162"/>
      <c r="OUC53" s="162"/>
      <c r="OUD53" s="162"/>
      <c r="OUE53" s="162"/>
      <c r="OUF53" s="162"/>
      <c r="OUG53" s="162"/>
      <c r="OUH53" s="162"/>
      <c r="OUI53" s="162"/>
      <c r="OUJ53" s="162"/>
      <c r="OUK53" s="162"/>
      <c r="OUL53" s="162"/>
      <c r="OUM53" s="162"/>
      <c r="OUN53" s="162"/>
      <c r="OUO53" s="162"/>
      <c r="OUP53" s="162"/>
      <c r="OUQ53" s="162"/>
      <c r="OUR53" s="162"/>
      <c r="OUS53" s="162"/>
      <c r="OUT53" s="162"/>
      <c r="OUU53" s="162"/>
      <c r="OUV53" s="162"/>
      <c r="OUW53" s="162"/>
      <c r="OUX53" s="162"/>
      <c r="OUY53" s="162"/>
      <c r="OUZ53" s="162"/>
      <c r="OVA53" s="162"/>
      <c r="OVB53" s="162"/>
      <c r="OVC53" s="162"/>
      <c r="OVD53" s="162"/>
      <c r="OVE53" s="162"/>
      <c r="OVF53" s="162"/>
      <c r="OVG53" s="162"/>
      <c r="OVH53" s="162"/>
      <c r="OVI53" s="162"/>
      <c r="OVJ53" s="162"/>
      <c r="OVK53" s="162"/>
      <c r="OVL53" s="162"/>
      <c r="OVM53" s="162"/>
      <c r="OVN53" s="162"/>
      <c r="OVO53" s="162"/>
      <c r="OVP53" s="162"/>
      <c r="OVQ53" s="162"/>
      <c r="OVR53" s="162"/>
      <c r="OVS53" s="162"/>
      <c r="OVT53" s="162"/>
      <c r="OVU53" s="162"/>
      <c r="OVV53" s="162"/>
      <c r="OVW53" s="162"/>
      <c r="OVX53" s="162"/>
      <c r="OVY53" s="162"/>
      <c r="OVZ53" s="162"/>
      <c r="OWA53" s="162"/>
      <c r="OWB53" s="162"/>
      <c r="OWC53" s="162"/>
      <c r="OWD53" s="162"/>
      <c r="OWE53" s="162"/>
      <c r="OWF53" s="162"/>
      <c r="OWG53" s="162"/>
      <c r="OWH53" s="162"/>
      <c r="OWI53" s="162"/>
      <c r="OWJ53" s="162"/>
      <c r="OWK53" s="162"/>
      <c r="OWL53" s="162"/>
      <c r="OWM53" s="162"/>
      <c r="OWN53" s="162"/>
      <c r="OWO53" s="162"/>
      <c r="OWP53" s="162"/>
      <c r="OWQ53" s="162"/>
      <c r="OWR53" s="162"/>
      <c r="OWS53" s="162"/>
      <c r="OWT53" s="162"/>
      <c r="OWU53" s="162"/>
      <c r="OWV53" s="162"/>
      <c r="OWW53" s="162"/>
      <c r="OWX53" s="162"/>
      <c r="OWY53" s="162"/>
      <c r="OWZ53" s="162"/>
      <c r="OXA53" s="162"/>
      <c r="OXB53" s="162"/>
      <c r="OXC53" s="162"/>
      <c r="OXD53" s="162"/>
      <c r="OXE53" s="162"/>
      <c r="OXF53" s="162"/>
      <c r="OXG53" s="162"/>
      <c r="OXH53" s="162"/>
      <c r="OXI53" s="162"/>
      <c r="OXJ53" s="162"/>
      <c r="OXK53" s="162"/>
      <c r="OXL53" s="162"/>
      <c r="OXM53" s="162"/>
      <c r="OXN53" s="162"/>
      <c r="OXO53" s="162"/>
      <c r="OXP53" s="162"/>
      <c r="OXQ53" s="162"/>
      <c r="OXR53" s="162"/>
      <c r="OXS53" s="162"/>
      <c r="OXT53" s="162"/>
      <c r="OXU53" s="162"/>
      <c r="OXV53" s="162"/>
      <c r="OXW53" s="162"/>
      <c r="OXX53" s="162"/>
      <c r="OXY53" s="162"/>
      <c r="OXZ53" s="162"/>
      <c r="OYA53" s="162"/>
      <c r="OYB53" s="162"/>
      <c r="OYC53" s="162"/>
      <c r="OYD53" s="162"/>
      <c r="OYE53" s="162"/>
      <c r="OYF53" s="162"/>
      <c r="OYG53" s="162"/>
      <c r="OYH53" s="162"/>
      <c r="OYI53" s="162"/>
      <c r="OYJ53" s="162"/>
      <c r="OYK53" s="162"/>
      <c r="OYL53" s="162"/>
      <c r="OYM53" s="162"/>
      <c r="OYN53" s="162"/>
      <c r="OYO53" s="162"/>
      <c r="OYP53" s="162"/>
      <c r="OYQ53" s="162"/>
      <c r="OYR53" s="162"/>
      <c r="OYS53" s="162"/>
      <c r="OYT53" s="162"/>
      <c r="OYU53" s="162"/>
      <c r="OYV53" s="162"/>
      <c r="OYW53" s="162"/>
      <c r="OYX53" s="162"/>
      <c r="OYY53" s="162"/>
      <c r="OYZ53" s="162"/>
      <c r="OZA53" s="162"/>
      <c r="OZB53" s="162"/>
      <c r="OZC53" s="162"/>
      <c r="OZD53" s="162"/>
      <c r="OZE53" s="162"/>
      <c r="OZF53" s="162"/>
      <c r="OZG53" s="162"/>
      <c r="OZH53" s="162"/>
      <c r="OZI53" s="162"/>
      <c r="OZJ53" s="162"/>
      <c r="OZK53" s="162"/>
      <c r="OZL53" s="162"/>
      <c r="OZM53" s="162"/>
      <c r="OZN53" s="162"/>
      <c r="OZO53" s="162"/>
      <c r="OZP53" s="162"/>
      <c r="OZQ53" s="162"/>
      <c r="OZR53" s="162"/>
      <c r="OZS53" s="162"/>
      <c r="OZT53" s="162"/>
      <c r="OZU53" s="162"/>
      <c r="OZV53" s="162"/>
      <c r="OZW53" s="162"/>
      <c r="OZX53" s="162"/>
      <c r="OZY53" s="162"/>
      <c r="OZZ53" s="162"/>
      <c r="PAA53" s="162"/>
      <c r="PAB53" s="162"/>
      <c r="PAC53" s="162"/>
      <c r="PAD53" s="162"/>
      <c r="PAE53" s="162"/>
      <c r="PAF53" s="162"/>
      <c r="PAG53" s="162"/>
      <c r="PAH53" s="162"/>
      <c r="PAI53" s="162"/>
      <c r="PAJ53" s="162"/>
      <c r="PAK53" s="162"/>
      <c r="PAL53" s="162"/>
      <c r="PAM53" s="162"/>
      <c r="PAN53" s="162"/>
      <c r="PAO53" s="162"/>
      <c r="PAP53" s="162"/>
      <c r="PAQ53" s="162"/>
      <c r="PAR53" s="162"/>
      <c r="PAS53" s="162"/>
      <c r="PAT53" s="162"/>
      <c r="PAU53" s="162"/>
      <c r="PAV53" s="162"/>
      <c r="PAW53" s="162"/>
      <c r="PAX53" s="162"/>
      <c r="PAY53" s="162"/>
      <c r="PAZ53" s="162"/>
      <c r="PBA53" s="162"/>
      <c r="PBB53" s="162"/>
      <c r="PBC53" s="162"/>
      <c r="PBD53" s="162"/>
      <c r="PBE53" s="162"/>
      <c r="PBF53" s="162"/>
      <c r="PBG53" s="162"/>
      <c r="PBH53" s="162"/>
      <c r="PBI53" s="162"/>
      <c r="PBJ53" s="162"/>
      <c r="PBK53" s="162"/>
      <c r="PBL53" s="162"/>
      <c r="PBM53" s="162"/>
      <c r="PBN53" s="162"/>
      <c r="PBO53" s="162"/>
      <c r="PBP53" s="162"/>
      <c r="PBQ53" s="162"/>
      <c r="PBR53" s="162"/>
      <c r="PBS53" s="162"/>
      <c r="PBT53" s="162"/>
      <c r="PBU53" s="162"/>
      <c r="PBV53" s="162"/>
      <c r="PBW53" s="162"/>
      <c r="PBX53" s="162"/>
      <c r="PBY53" s="162"/>
      <c r="PBZ53" s="162"/>
      <c r="PCA53" s="162"/>
      <c r="PCB53" s="162"/>
      <c r="PCC53" s="162"/>
      <c r="PCD53" s="162"/>
      <c r="PCE53" s="162"/>
      <c r="PCF53" s="162"/>
      <c r="PCG53" s="162"/>
      <c r="PCH53" s="162"/>
      <c r="PCI53" s="162"/>
      <c r="PCJ53" s="162"/>
      <c r="PCK53" s="162"/>
      <c r="PCL53" s="162"/>
      <c r="PCM53" s="162"/>
      <c r="PCN53" s="162"/>
      <c r="PCO53" s="162"/>
      <c r="PCP53" s="162"/>
      <c r="PCQ53" s="162"/>
      <c r="PCR53" s="162"/>
      <c r="PCS53" s="162"/>
      <c r="PCT53" s="162"/>
      <c r="PCU53" s="162"/>
      <c r="PCV53" s="162"/>
      <c r="PCW53" s="162"/>
      <c r="PCX53" s="162"/>
      <c r="PCY53" s="162"/>
      <c r="PCZ53" s="162"/>
      <c r="PDA53" s="162"/>
      <c r="PDB53" s="162"/>
      <c r="PDC53" s="162"/>
      <c r="PDD53" s="162"/>
      <c r="PDE53" s="162"/>
      <c r="PDF53" s="162"/>
      <c r="PDG53" s="162"/>
      <c r="PDH53" s="162"/>
      <c r="PDI53" s="162"/>
      <c r="PDJ53" s="162"/>
      <c r="PDK53" s="162"/>
      <c r="PDL53" s="162"/>
      <c r="PDM53" s="162"/>
      <c r="PDN53" s="162"/>
      <c r="PDO53" s="162"/>
      <c r="PDP53" s="162"/>
      <c r="PDQ53" s="162"/>
      <c r="PDR53" s="162"/>
      <c r="PDS53" s="162"/>
      <c r="PDT53" s="162"/>
      <c r="PDU53" s="162"/>
      <c r="PDV53" s="162"/>
      <c r="PDW53" s="162"/>
      <c r="PDX53" s="162"/>
      <c r="PDY53" s="162"/>
      <c r="PDZ53" s="162"/>
      <c r="PEA53" s="162"/>
      <c r="PEB53" s="162"/>
      <c r="PEC53" s="162"/>
      <c r="PED53" s="162"/>
      <c r="PEE53" s="162"/>
      <c r="PEF53" s="162"/>
      <c r="PEG53" s="162"/>
      <c r="PEH53" s="162"/>
      <c r="PEI53" s="162"/>
      <c r="PEJ53" s="162"/>
      <c r="PEK53" s="162"/>
      <c r="PEL53" s="162"/>
      <c r="PEM53" s="162"/>
      <c r="PEN53" s="162"/>
      <c r="PEO53" s="162"/>
      <c r="PEP53" s="162"/>
      <c r="PEQ53" s="162"/>
      <c r="PER53" s="162"/>
      <c r="PES53" s="162"/>
      <c r="PET53" s="162"/>
      <c r="PEU53" s="162"/>
      <c r="PEV53" s="162"/>
      <c r="PEW53" s="162"/>
      <c r="PEX53" s="162"/>
      <c r="PEY53" s="162"/>
      <c r="PEZ53" s="162"/>
      <c r="PFA53" s="162"/>
      <c r="PFB53" s="162"/>
      <c r="PFC53" s="162"/>
      <c r="PFD53" s="162"/>
      <c r="PFE53" s="162"/>
      <c r="PFF53" s="162"/>
      <c r="PFG53" s="162"/>
      <c r="PFH53" s="162"/>
      <c r="PFI53" s="162"/>
      <c r="PFJ53" s="162"/>
      <c r="PFK53" s="162"/>
      <c r="PFL53" s="162"/>
      <c r="PFM53" s="162"/>
      <c r="PFN53" s="162"/>
      <c r="PFO53" s="162"/>
      <c r="PFP53" s="162"/>
      <c r="PFQ53" s="162"/>
      <c r="PFR53" s="162"/>
      <c r="PFS53" s="162"/>
      <c r="PFT53" s="162"/>
      <c r="PFU53" s="162"/>
      <c r="PFV53" s="162"/>
      <c r="PFW53" s="162"/>
      <c r="PFX53" s="162"/>
      <c r="PFY53" s="162"/>
      <c r="PFZ53" s="162"/>
      <c r="PGA53" s="162"/>
      <c r="PGB53" s="162"/>
      <c r="PGC53" s="162"/>
      <c r="PGD53" s="162"/>
      <c r="PGE53" s="162"/>
      <c r="PGF53" s="162"/>
      <c r="PGG53" s="162"/>
      <c r="PGH53" s="162"/>
      <c r="PGI53" s="162"/>
      <c r="PGJ53" s="162"/>
      <c r="PGK53" s="162"/>
      <c r="PGL53" s="162"/>
      <c r="PGM53" s="162"/>
      <c r="PGN53" s="162"/>
      <c r="PGO53" s="162"/>
      <c r="PGP53" s="162"/>
      <c r="PGQ53" s="162"/>
      <c r="PGR53" s="162"/>
      <c r="PGS53" s="162"/>
      <c r="PGT53" s="162"/>
      <c r="PGU53" s="162"/>
      <c r="PGV53" s="162"/>
      <c r="PGW53" s="162"/>
      <c r="PGX53" s="162"/>
      <c r="PGY53" s="162"/>
      <c r="PGZ53" s="162"/>
      <c r="PHA53" s="162"/>
      <c r="PHB53" s="162"/>
      <c r="PHC53" s="162"/>
      <c r="PHD53" s="162"/>
      <c r="PHE53" s="162"/>
      <c r="PHF53" s="162"/>
      <c r="PHG53" s="162"/>
      <c r="PHH53" s="162"/>
      <c r="PHI53" s="162"/>
      <c r="PHJ53" s="162"/>
      <c r="PHK53" s="162"/>
      <c r="PHL53" s="162"/>
      <c r="PHM53" s="162"/>
      <c r="PHN53" s="162"/>
      <c r="PHO53" s="162"/>
      <c r="PHP53" s="162"/>
      <c r="PHQ53" s="162"/>
      <c r="PHR53" s="162"/>
      <c r="PHS53" s="162"/>
      <c r="PHT53" s="162"/>
      <c r="PHU53" s="162"/>
      <c r="PHV53" s="162"/>
      <c r="PHW53" s="162"/>
      <c r="PHX53" s="162"/>
      <c r="PHY53" s="162"/>
      <c r="PHZ53" s="162"/>
      <c r="PIA53" s="162"/>
      <c r="PIB53" s="162"/>
      <c r="PIC53" s="162"/>
      <c r="PID53" s="162"/>
      <c r="PIE53" s="162"/>
      <c r="PIF53" s="162"/>
      <c r="PIG53" s="162"/>
      <c r="PIH53" s="162"/>
      <c r="PII53" s="162"/>
      <c r="PIJ53" s="162"/>
      <c r="PIK53" s="162"/>
      <c r="PIL53" s="162"/>
      <c r="PIM53" s="162"/>
      <c r="PIN53" s="162"/>
      <c r="PIO53" s="162"/>
      <c r="PIP53" s="162"/>
      <c r="PIQ53" s="162"/>
      <c r="PIR53" s="162"/>
      <c r="PIS53" s="162"/>
      <c r="PIT53" s="162"/>
      <c r="PIU53" s="162"/>
      <c r="PIV53" s="162"/>
      <c r="PIW53" s="162"/>
      <c r="PIX53" s="162"/>
      <c r="PIY53" s="162"/>
      <c r="PIZ53" s="162"/>
      <c r="PJA53" s="162"/>
      <c r="PJB53" s="162"/>
      <c r="PJC53" s="162"/>
      <c r="PJD53" s="162"/>
      <c r="PJE53" s="162"/>
      <c r="PJF53" s="162"/>
      <c r="PJG53" s="162"/>
      <c r="PJH53" s="162"/>
      <c r="PJI53" s="162"/>
      <c r="PJJ53" s="162"/>
      <c r="PJK53" s="162"/>
      <c r="PJL53" s="162"/>
      <c r="PJM53" s="162"/>
      <c r="PJN53" s="162"/>
      <c r="PJO53" s="162"/>
      <c r="PJP53" s="162"/>
      <c r="PJQ53" s="162"/>
      <c r="PJR53" s="162"/>
      <c r="PJS53" s="162"/>
      <c r="PJT53" s="162"/>
      <c r="PJU53" s="162"/>
      <c r="PJV53" s="162"/>
      <c r="PJW53" s="162"/>
      <c r="PJX53" s="162"/>
      <c r="PJY53" s="162"/>
      <c r="PJZ53" s="162"/>
      <c r="PKA53" s="162"/>
      <c r="PKB53" s="162"/>
      <c r="PKC53" s="162"/>
      <c r="PKD53" s="162"/>
      <c r="PKE53" s="162"/>
      <c r="PKF53" s="162"/>
      <c r="PKG53" s="162"/>
      <c r="PKH53" s="162"/>
      <c r="PKI53" s="162"/>
      <c r="PKJ53" s="162"/>
      <c r="PKK53" s="162"/>
      <c r="PKL53" s="162"/>
      <c r="PKM53" s="162"/>
      <c r="PKN53" s="162"/>
      <c r="PKO53" s="162"/>
      <c r="PKP53" s="162"/>
      <c r="PKQ53" s="162"/>
      <c r="PKR53" s="162"/>
      <c r="PKS53" s="162"/>
      <c r="PKT53" s="162"/>
      <c r="PKU53" s="162"/>
      <c r="PKV53" s="162"/>
      <c r="PKW53" s="162"/>
      <c r="PKX53" s="162"/>
      <c r="PKY53" s="162"/>
      <c r="PKZ53" s="162"/>
      <c r="PLA53" s="162"/>
      <c r="PLB53" s="162"/>
      <c r="PLC53" s="162"/>
      <c r="PLD53" s="162"/>
      <c r="PLE53" s="162"/>
      <c r="PLF53" s="162"/>
      <c r="PLG53" s="162"/>
      <c r="PLH53" s="162"/>
      <c r="PLI53" s="162"/>
      <c r="PLJ53" s="162"/>
      <c r="PLK53" s="162"/>
      <c r="PLL53" s="162"/>
      <c r="PLM53" s="162"/>
      <c r="PLN53" s="162"/>
      <c r="PLO53" s="162"/>
      <c r="PLP53" s="162"/>
      <c r="PLQ53" s="162"/>
      <c r="PLR53" s="162"/>
      <c r="PLS53" s="162"/>
      <c r="PLT53" s="162"/>
      <c r="PLU53" s="162"/>
      <c r="PLV53" s="162"/>
      <c r="PLW53" s="162"/>
      <c r="PLX53" s="162"/>
      <c r="PLY53" s="162"/>
      <c r="PLZ53" s="162"/>
      <c r="PMA53" s="162"/>
      <c r="PMB53" s="162"/>
      <c r="PMC53" s="162"/>
      <c r="PMD53" s="162"/>
      <c r="PME53" s="162"/>
      <c r="PMF53" s="162"/>
      <c r="PMG53" s="162"/>
      <c r="PMH53" s="162"/>
      <c r="PMI53" s="162"/>
      <c r="PMJ53" s="162"/>
      <c r="PMK53" s="162"/>
      <c r="PML53" s="162"/>
      <c r="PMM53" s="162"/>
      <c r="PMN53" s="162"/>
      <c r="PMO53" s="162"/>
      <c r="PMP53" s="162"/>
      <c r="PMQ53" s="162"/>
      <c r="PMR53" s="162"/>
      <c r="PMS53" s="162"/>
      <c r="PMT53" s="162"/>
      <c r="PMU53" s="162"/>
      <c r="PMV53" s="162"/>
      <c r="PMW53" s="162"/>
      <c r="PMX53" s="162"/>
      <c r="PMY53" s="162"/>
      <c r="PMZ53" s="162"/>
      <c r="PNA53" s="162"/>
      <c r="PNB53" s="162"/>
      <c r="PNC53" s="162"/>
      <c r="PND53" s="162"/>
      <c r="PNE53" s="162"/>
      <c r="PNF53" s="162"/>
      <c r="PNG53" s="162"/>
      <c r="PNH53" s="162"/>
      <c r="PNI53" s="162"/>
      <c r="PNJ53" s="162"/>
      <c r="PNK53" s="162"/>
      <c r="PNL53" s="162"/>
      <c r="PNM53" s="162"/>
      <c r="PNN53" s="162"/>
      <c r="PNO53" s="162"/>
      <c r="PNP53" s="162"/>
      <c r="PNQ53" s="162"/>
      <c r="PNR53" s="162"/>
      <c r="PNS53" s="162"/>
      <c r="PNT53" s="162"/>
      <c r="PNU53" s="162"/>
      <c r="PNV53" s="162"/>
      <c r="PNW53" s="162"/>
      <c r="PNX53" s="162"/>
      <c r="PNY53" s="162"/>
      <c r="PNZ53" s="162"/>
      <c r="POA53" s="162"/>
      <c r="POB53" s="162"/>
      <c r="POC53" s="162"/>
      <c r="POD53" s="162"/>
      <c r="POE53" s="162"/>
      <c r="POF53" s="162"/>
      <c r="POG53" s="162"/>
      <c r="POH53" s="162"/>
      <c r="POI53" s="162"/>
      <c r="POJ53" s="162"/>
      <c r="POK53" s="162"/>
      <c r="POL53" s="162"/>
      <c r="POM53" s="162"/>
      <c r="PON53" s="162"/>
      <c r="POO53" s="162"/>
      <c r="POP53" s="162"/>
      <c r="POQ53" s="162"/>
      <c r="POR53" s="162"/>
      <c r="POS53" s="162"/>
      <c r="POT53" s="162"/>
      <c r="POU53" s="162"/>
      <c r="POV53" s="162"/>
      <c r="POW53" s="162"/>
      <c r="POX53" s="162"/>
      <c r="POY53" s="162"/>
      <c r="POZ53" s="162"/>
      <c r="PPA53" s="162"/>
      <c r="PPB53" s="162"/>
      <c r="PPC53" s="162"/>
      <c r="PPD53" s="162"/>
      <c r="PPE53" s="162"/>
      <c r="PPF53" s="162"/>
      <c r="PPG53" s="162"/>
      <c r="PPH53" s="162"/>
      <c r="PPI53" s="162"/>
      <c r="PPJ53" s="162"/>
      <c r="PPK53" s="162"/>
      <c r="PPL53" s="162"/>
      <c r="PPM53" s="162"/>
      <c r="PPN53" s="162"/>
      <c r="PPO53" s="162"/>
      <c r="PPP53" s="162"/>
      <c r="PPQ53" s="162"/>
      <c r="PPR53" s="162"/>
      <c r="PPS53" s="162"/>
      <c r="PPT53" s="162"/>
      <c r="PPU53" s="162"/>
      <c r="PPV53" s="162"/>
      <c r="PPW53" s="162"/>
      <c r="PPX53" s="162"/>
      <c r="PPY53" s="162"/>
      <c r="PPZ53" s="162"/>
      <c r="PQA53" s="162"/>
      <c r="PQB53" s="162"/>
      <c r="PQC53" s="162"/>
      <c r="PQD53" s="162"/>
      <c r="PQE53" s="162"/>
      <c r="PQF53" s="162"/>
      <c r="PQG53" s="162"/>
      <c r="PQH53" s="162"/>
      <c r="PQI53" s="162"/>
      <c r="PQJ53" s="162"/>
      <c r="PQK53" s="162"/>
      <c r="PQL53" s="162"/>
      <c r="PQM53" s="162"/>
      <c r="PQN53" s="162"/>
      <c r="PQO53" s="162"/>
      <c r="PQP53" s="162"/>
      <c r="PQQ53" s="162"/>
      <c r="PQR53" s="162"/>
      <c r="PQS53" s="162"/>
      <c r="PQT53" s="162"/>
      <c r="PQU53" s="162"/>
      <c r="PQV53" s="162"/>
      <c r="PQW53" s="162"/>
      <c r="PQX53" s="162"/>
      <c r="PQY53" s="162"/>
      <c r="PQZ53" s="162"/>
      <c r="PRA53" s="162"/>
      <c r="PRB53" s="162"/>
      <c r="PRC53" s="162"/>
      <c r="PRD53" s="162"/>
      <c r="PRE53" s="162"/>
      <c r="PRF53" s="162"/>
      <c r="PRG53" s="162"/>
      <c r="PRH53" s="162"/>
      <c r="PRI53" s="162"/>
      <c r="PRJ53" s="162"/>
      <c r="PRK53" s="162"/>
      <c r="PRL53" s="162"/>
      <c r="PRM53" s="162"/>
      <c r="PRN53" s="162"/>
      <c r="PRO53" s="162"/>
      <c r="PRP53" s="162"/>
      <c r="PRQ53" s="162"/>
      <c r="PRR53" s="162"/>
      <c r="PRS53" s="162"/>
      <c r="PRT53" s="162"/>
      <c r="PRU53" s="162"/>
      <c r="PRV53" s="162"/>
      <c r="PRW53" s="162"/>
      <c r="PRX53" s="162"/>
      <c r="PRY53" s="162"/>
      <c r="PRZ53" s="162"/>
      <c r="PSA53" s="162"/>
      <c r="PSB53" s="162"/>
      <c r="PSC53" s="162"/>
      <c r="PSD53" s="162"/>
      <c r="PSE53" s="162"/>
      <c r="PSF53" s="162"/>
      <c r="PSG53" s="162"/>
      <c r="PSH53" s="162"/>
      <c r="PSI53" s="162"/>
      <c r="PSJ53" s="162"/>
      <c r="PSK53" s="162"/>
      <c r="PSL53" s="162"/>
      <c r="PSM53" s="162"/>
      <c r="PSN53" s="162"/>
      <c r="PSO53" s="162"/>
      <c r="PSP53" s="162"/>
      <c r="PSQ53" s="162"/>
      <c r="PSR53" s="162"/>
      <c r="PSS53" s="162"/>
      <c r="PST53" s="162"/>
      <c r="PSU53" s="162"/>
      <c r="PSV53" s="162"/>
      <c r="PSW53" s="162"/>
      <c r="PSX53" s="162"/>
      <c r="PSY53" s="162"/>
      <c r="PSZ53" s="162"/>
      <c r="PTA53" s="162"/>
      <c r="PTB53" s="162"/>
      <c r="PTC53" s="162"/>
      <c r="PTD53" s="162"/>
      <c r="PTE53" s="162"/>
      <c r="PTF53" s="162"/>
      <c r="PTG53" s="162"/>
      <c r="PTH53" s="162"/>
      <c r="PTI53" s="162"/>
      <c r="PTJ53" s="162"/>
      <c r="PTK53" s="162"/>
      <c r="PTL53" s="162"/>
      <c r="PTM53" s="162"/>
      <c r="PTN53" s="162"/>
      <c r="PTO53" s="162"/>
      <c r="PTP53" s="162"/>
      <c r="PTQ53" s="162"/>
      <c r="PTR53" s="162"/>
      <c r="PTS53" s="162"/>
      <c r="PTT53" s="162"/>
      <c r="PTU53" s="162"/>
      <c r="PTV53" s="162"/>
      <c r="PTW53" s="162"/>
      <c r="PTX53" s="162"/>
      <c r="PTY53" s="162"/>
      <c r="PTZ53" s="162"/>
      <c r="PUA53" s="162"/>
      <c r="PUB53" s="162"/>
      <c r="PUC53" s="162"/>
      <c r="PUD53" s="162"/>
      <c r="PUE53" s="162"/>
      <c r="PUF53" s="162"/>
      <c r="PUG53" s="162"/>
      <c r="PUH53" s="162"/>
      <c r="PUI53" s="162"/>
      <c r="PUJ53" s="162"/>
      <c r="PUK53" s="162"/>
      <c r="PUL53" s="162"/>
      <c r="PUM53" s="162"/>
      <c r="PUN53" s="162"/>
      <c r="PUO53" s="162"/>
      <c r="PUP53" s="162"/>
      <c r="PUQ53" s="162"/>
      <c r="PUR53" s="162"/>
      <c r="PUS53" s="162"/>
      <c r="PUT53" s="162"/>
      <c r="PUU53" s="162"/>
      <c r="PUV53" s="162"/>
      <c r="PUW53" s="162"/>
      <c r="PUX53" s="162"/>
      <c r="PUY53" s="162"/>
      <c r="PUZ53" s="162"/>
      <c r="PVA53" s="162"/>
      <c r="PVB53" s="162"/>
      <c r="PVC53" s="162"/>
      <c r="PVD53" s="162"/>
      <c r="PVE53" s="162"/>
      <c r="PVF53" s="162"/>
      <c r="PVG53" s="162"/>
      <c r="PVH53" s="162"/>
      <c r="PVI53" s="162"/>
      <c r="PVJ53" s="162"/>
      <c r="PVK53" s="162"/>
      <c r="PVL53" s="162"/>
      <c r="PVM53" s="162"/>
      <c r="PVN53" s="162"/>
      <c r="PVO53" s="162"/>
      <c r="PVP53" s="162"/>
      <c r="PVQ53" s="162"/>
      <c r="PVR53" s="162"/>
      <c r="PVS53" s="162"/>
      <c r="PVT53" s="162"/>
      <c r="PVU53" s="162"/>
      <c r="PVV53" s="162"/>
      <c r="PVW53" s="162"/>
      <c r="PVX53" s="162"/>
      <c r="PVY53" s="162"/>
      <c r="PVZ53" s="162"/>
      <c r="PWA53" s="162"/>
      <c r="PWB53" s="162"/>
      <c r="PWC53" s="162"/>
      <c r="PWD53" s="162"/>
      <c r="PWE53" s="162"/>
      <c r="PWF53" s="162"/>
      <c r="PWG53" s="162"/>
      <c r="PWH53" s="162"/>
      <c r="PWI53" s="162"/>
      <c r="PWJ53" s="162"/>
      <c r="PWK53" s="162"/>
      <c r="PWL53" s="162"/>
      <c r="PWM53" s="162"/>
      <c r="PWN53" s="162"/>
      <c r="PWO53" s="162"/>
      <c r="PWP53" s="162"/>
      <c r="PWQ53" s="162"/>
      <c r="PWR53" s="162"/>
      <c r="PWS53" s="162"/>
      <c r="PWT53" s="162"/>
      <c r="PWU53" s="162"/>
      <c r="PWV53" s="162"/>
      <c r="PWW53" s="162"/>
      <c r="PWX53" s="162"/>
      <c r="PWY53" s="162"/>
      <c r="PWZ53" s="162"/>
      <c r="PXA53" s="162"/>
      <c r="PXB53" s="162"/>
      <c r="PXC53" s="162"/>
      <c r="PXD53" s="162"/>
      <c r="PXE53" s="162"/>
      <c r="PXF53" s="162"/>
      <c r="PXG53" s="162"/>
      <c r="PXH53" s="162"/>
      <c r="PXI53" s="162"/>
      <c r="PXJ53" s="162"/>
      <c r="PXK53" s="162"/>
      <c r="PXL53" s="162"/>
      <c r="PXM53" s="162"/>
      <c r="PXN53" s="162"/>
      <c r="PXO53" s="162"/>
      <c r="PXP53" s="162"/>
      <c r="PXQ53" s="162"/>
      <c r="PXR53" s="162"/>
      <c r="PXS53" s="162"/>
      <c r="PXT53" s="162"/>
      <c r="PXU53" s="162"/>
      <c r="PXV53" s="162"/>
      <c r="PXW53" s="162"/>
      <c r="PXX53" s="162"/>
      <c r="PXY53" s="162"/>
      <c r="PXZ53" s="162"/>
      <c r="PYA53" s="162"/>
      <c r="PYB53" s="162"/>
      <c r="PYC53" s="162"/>
      <c r="PYD53" s="162"/>
      <c r="PYE53" s="162"/>
      <c r="PYF53" s="162"/>
      <c r="PYG53" s="162"/>
      <c r="PYH53" s="162"/>
      <c r="PYI53" s="162"/>
      <c r="PYJ53" s="162"/>
      <c r="PYK53" s="162"/>
      <c r="PYL53" s="162"/>
      <c r="PYM53" s="162"/>
      <c r="PYN53" s="162"/>
      <c r="PYO53" s="162"/>
      <c r="PYP53" s="162"/>
      <c r="PYQ53" s="162"/>
      <c r="PYR53" s="162"/>
      <c r="PYS53" s="162"/>
      <c r="PYT53" s="162"/>
      <c r="PYU53" s="162"/>
      <c r="PYV53" s="162"/>
      <c r="PYW53" s="162"/>
      <c r="PYX53" s="162"/>
      <c r="PYY53" s="162"/>
      <c r="PYZ53" s="162"/>
      <c r="PZA53" s="162"/>
      <c r="PZB53" s="162"/>
      <c r="PZC53" s="162"/>
      <c r="PZD53" s="162"/>
      <c r="PZE53" s="162"/>
      <c r="PZF53" s="162"/>
      <c r="PZG53" s="162"/>
      <c r="PZH53" s="162"/>
      <c r="PZI53" s="162"/>
      <c r="PZJ53" s="162"/>
      <c r="PZK53" s="162"/>
      <c r="PZL53" s="162"/>
      <c r="PZM53" s="162"/>
      <c r="PZN53" s="162"/>
      <c r="PZO53" s="162"/>
      <c r="PZP53" s="162"/>
      <c r="PZQ53" s="162"/>
      <c r="PZR53" s="162"/>
      <c r="PZS53" s="162"/>
      <c r="PZT53" s="162"/>
      <c r="PZU53" s="162"/>
      <c r="PZV53" s="162"/>
      <c r="PZW53" s="162"/>
      <c r="PZX53" s="162"/>
      <c r="PZY53" s="162"/>
      <c r="PZZ53" s="162"/>
      <c r="QAA53" s="162"/>
      <c r="QAB53" s="162"/>
      <c r="QAC53" s="162"/>
      <c r="QAD53" s="162"/>
      <c r="QAE53" s="162"/>
      <c r="QAF53" s="162"/>
      <c r="QAG53" s="162"/>
      <c r="QAH53" s="162"/>
      <c r="QAI53" s="162"/>
      <c r="QAJ53" s="162"/>
      <c r="QAK53" s="162"/>
      <c r="QAL53" s="162"/>
      <c r="QAM53" s="162"/>
      <c r="QAN53" s="162"/>
      <c r="QAO53" s="162"/>
      <c r="QAP53" s="162"/>
      <c r="QAQ53" s="162"/>
      <c r="QAR53" s="162"/>
      <c r="QAS53" s="162"/>
      <c r="QAT53" s="162"/>
      <c r="QAU53" s="162"/>
      <c r="QAV53" s="162"/>
      <c r="QAW53" s="162"/>
      <c r="QAX53" s="162"/>
      <c r="QAY53" s="162"/>
      <c r="QAZ53" s="162"/>
      <c r="QBA53" s="162"/>
      <c r="QBB53" s="162"/>
      <c r="QBC53" s="162"/>
      <c r="QBD53" s="162"/>
      <c r="QBE53" s="162"/>
      <c r="QBF53" s="162"/>
      <c r="QBG53" s="162"/>
      <c r="QBH53" s="162"/>
      <c r="QBI53" s="162"/>
      <c r="QBJ53" s="162"/>
      <c r="QBK53" s="162"/>
      <c r="QBL53" s="162"/>
      <c r="QBM53" s="162"/>
      <c r="QBN53" s="162"/>
      <c r="QBO53" s="162"/>
      <c r="QBP53" s="162"/>
      <c r="QBQ53" s="162"/>
      <c r="QBR53" s="162"/>
      <c r="QBS53" s="162"/>
      <c r="QBT53" s="162"/>
      <c r="QBU53" s="162"/>
      <c r="QBV53" s="162"/>
      <c r="QBW53" s="162"/>
      <c r="QBX53" s="162"/>
      <c r="QBY53" s="162"/>
      <c r="QBZ53" s="162"/>
      <c r="QCA53" s="162"/>
      <c r="QCB53" s="162"/>
      <c r="QCC53" s="162"/>
      <c r="QCD53" s="162"/>
      <c r="QCE53" s="162"/>
      <c r="QCF53" s="162"/>
      <c r="QCG53" s="162"/>
      <c r="QCH53" s="162"/>
      <c r="QCI53" s="162"/>
      <c r="QCJ53" s="162"/>
      <c r="QCK53" s="162"/>
      <c r="QCL53" s="162"/>
      <c r="QCM53" s="162"/>
      <c r="QCN53" s="162"/>
      <c r="QCO53" s="162"/>
      <c r="QCP53" s="162"/>
      <c r="QCQ53" s="162"/>
      <c r="QCR53" s="162"/>
      <c r="QCS53" s="162"/>
      <c r="QCT53" s="162"/>
      <c r="QCU53" s="162"/>
      <c r="QCV53" s="162"/>
      <c r="QCW53" s="162"/>
      <c r="QCX53" s="162"/>
      <c r="QCY53" s="162"/>
      <c r="QCZ53" s="162"/>
      <c r="QDA53" s="162"/>
      <c r="QDB53" s="162"/>
      <c r="QDC53" s="162"/>
      <c r="QDD53" s="162"/>
      <c r="QDE53" s="162"/>
      <c r="QDF53" s="162"/>
      <c r="QDG53" s="162"/>
      <c r="QDH53" s="162"/>
      <c r="QDI53" s="162"/>
      <c r="QDJ53" s="162"/>
      <c r="QDK53" s="162"/>
      <c r="QDL53" s="162"/>
      <c r="QDM53" s="162"/>
      <c r="QDN53" s="162"/>
      <c r="QDO53" s="162"/>
      <c r="QDP53" s="162"/>
      <c r="QDQ53" s="162"/>
      <c r="QDR53" s="162"/>
      <c r="QDS53" s="162"/>
      <c r="QDT53" s="162"/>
      <c r="QDU53" s="162"/>
      <c r="QDV53" s="162"/>
      <c r="QDW53" s="162"/>
      <c r="QDX53" s="162"/>
      <c r="QDY53" s="162"/>
      <c r="QDZ53" s="162"/>
      <c r="QEA53" s="162"/>
      <c r="QEB53" s="162"/>
      <c r="QEC53" s="162"/>
      <c r="QED53" s="162"/>
      <c r="QEE53" s="162"/>
      <c r="QEF53" s="162"/>
      <c r="QEG53" s="162"/>
      <c r="QEH53" s="162"/>
      <c r="QEI53" s="162"/>
      <c r="QEJ53" s="162"/>
      <c r="QEK53" s="162"/>
      <c r="QEL53" s="162"/>
      <c r="QEM53" s="162"/>
      <c r="QEN53" s="162"/>
      <c r="QEO53" s="162"/>
      <c r="QEP53" s="162"/>
      <c r="QEQ53" s="162"/>
      <c r="QER53" s="162"/>
      <c r="QES53" s="162"/>
      <c r="QET53" s="162"/>
      <c r="QEU53" s="162"/>
      <c r="QEV53" s="162"/>
      <c r="QEW53" s="162"/>
      <c r="QEX53" s="162"/>
      <c r="QEY53" s="162"/>
      <c r="QEZ53" s="162"/>
      <c r="QFA53" s="162"/>
      <c r="QFB53" s="162"/>
      <c r="QFC53" s="162"/>
      <c r="QFD53" s="162"/>
      <c r="QFE53" s="162"/>
      <c r="QFF53" s="162"/>
      <c r="QFG53" s="162"/>
      <c r="QFH53" s="162"/>
      <c r="QFI53" s="162"/>
      <c r="QFJ53" s="162"/>
      <c r="QFK53" s="162"/>
      <c r="QFL53" s="162"/>
      <c r="QFM53" s="162"/>
      <c r="QFN53" s="162"/>
      <c r="QFO53" s="162"/>
      <c r="QFP53" s="162"/>
      <c r="QFQ53" s="162"/>
      <c r="QFR53" s="162"/>
      <c r="QFS53" s="162"/>
      <c r="QFT53" s="162"/>
      <c r="QFU53" s="162"/>
      <c r="QFV53" s="162"/>
      <c r="QFW53" s="162"/>
      <c r="QFX53" s="162"/>
      <c r="QFY53" s="162"/>
      <c r="QFZ53" s="162"/>
      <c r="QGA53" s="162"/>
      <c r="QGB53" s="162"/>
      <c r="QGC53" s="162"/>
      <c r="QGD53" s="162"/>
      <c r="QGE53" s="162"/>
      <c r="QGF53" s="162"/>
      <c r="QGG53" s="162"/>
      <c r="QGH53" s="162"/>
      <c r="QGI53" s="162"/>
      <c r="QGJ53" s="162"/>
      <c r="QGK53" s="162"/>
      <c r="QGL53" s="162"/>
      <c r="QGM53" s="162"/>
      <c r="QGN53" s="162"/>
      <c r="QGO53" s="162"/>
      <c r="QGP53" s="162"/>
      <c r="QGQ53" s="162"/>
      <c r="QGR53" s="162"/>
      <c r="QGS53" s="162"/>
      <c r="QGT53" s="162"/>
      <c r="QGU53" s="162"/>
      <c r="QGV53" s="162"/>
      <c r="QGW53" s="162"/>
      <c r="QGX53" s="162"/>
      <c r="QGY53" s="162"/>
      <c r="QGZ53" s="162"/>
      <c r="QHA53" s="162"/>
      <c r="QHB53" s="162"/>
      <c r="QHC53" s="162"/>
      <c r="QHD53" s="162"/>
      <c r="QHE53" s="162"/>
      <c r="QHF53" s="162"/>
      <c r="QHG53" s="162"/>
      <c r="QHH53" s="162"/>
      <c r="QHI53" s="162"/>
      <c r="QHJ53" s="162"/>
      <c r="QHK53" s="162"/>
      <c r="QHL53" s="162"/>
      <c r="QHM53" s="162"/>
      <c r="QHN53" s="162"/>
      <c r="QHO53" s="162"/>
      <c r="QHP53" s="162"/>
      <c r="QHQ53" s="162"/>
      <c r="QHR53" s="162"/>
      <c r="QHS53" s="162"/>
      <c r="QHT53" s="162"/>
      <c r="QHU53" s="162"/>
      <c r="QHV53" s="162"/>
      <c r="QHW53" s="162"/>
      <c r="QHX53" s="162"/>
      <c r="QHY53" s="162"/>
      <c r="QHZ53" s="162"/>
      <c r="QIA53" s="162"/>
      <c r="QIB53" s="162"/>
      <c r="QIC53" s="162"/>
      <c r="QID53" s="162"/>
      <c r="QIE53" s="162"/>
      <c r="QIF53" s="162"/>
      <c r="QIG53" s="162"/>
      <c r="QIH53" s="162"/>
      <c r="QII53" s="162"/>
      <c r="QIJ53" s="162"/>
      <c r="QIK53" s="162"/>
      <c r="QIL53" s="162"/>
      <c r="QIM53" s="162"/>
      <c r="QIN53" s="162"/>
      <c r="QIO53" s="162"/>
      <c r="QIP53" s="162"/>
      <c r="QIQ53" s="162"/>
      <c r="QIR53" s="162"/>
      <c r="QIS53" s="162"/>
      <c r="QIT53" s="162"/>
      <c r="QIU53" s="162"/>
      <c r="QIV53" s="162"/>
      <c r="QIW53" s="162"/>
      <c r="QIX53" s="162"/>
      <c r="QIY53" s="162"/>
      <c r="QIZ53" s="162"/>
      <c r="QJA53" s="162"/>
      <c r="QJB53" s="162"/>
      <c r="QJC53" s="162"/>
      <c r="QJD53" s="162"/>
      <c r="QJE53" s="162"/>
      <c r="QJF53" s="162"/>
      <c r="QJG53" s="162"/>
      <c r="QJH53" s="162"/>
      <c r="QJI53" s="162"/>
      <c r="QJJ53" s="162"/>
      <c r="QJK53" s="162"/>
      <c r="QJL53" s="162"/>
      <c r="QJM53" s="162"/>
      <c r="QJN53" s="162"/>
      <c r="QJO53" s="162"/>
      <c r="QJP53" s="162"/>
      <c r="QJQ53" s="162"/>
      <c r="QJR53" s="162"/>
      <c r="QJS53" s="162"/>
      <c r="QJT53" s="162"/>
      <c r="QJU53" s="162"/>
      <c r="QJV53" s="162"/>
      <c r="QJW53" s="162"/>
      <c r="QJX53" s="162"/>
      <c r="QJY53" s="162"/>
      <c r="QJZ53" s="162"/>
      <c r="QKA53" s="162"/>
      <c r="QKB53" s="162"/>
      <c r="QKC53" s="162"/>
      <c r="QKD53" s="162"/>
      <c r="QKE53" s="162"/>
      <c r="QKF53" s="162"/>
      <c r="QKG53" s="162"/>
      <c r="QKH53" s="162"/>
      <c r="QKI53" s="162"/>
      <c r="QKJ53" s="162"/>
      <c r="QKK53" s="162"/>
      <c r="QKL53" s="162"/>
      <c r="QKM53" s="162"/>
      <c r="QKN53" s="162"/>
      <c r="QKO53" s="162"/>
      <c r="QKP53" s="162"/>
      <c r="QKQ53" s="162"/>
      <c r="QKR53" s="162"/>
      <c r="QKS53" s="162"/>
      <c r="QKT53" s="162"/>
      <c r="QKU53" s="162"/>
      <c r="QKV53" s="162"/>
      <c r="QKW53" s="162"/>
      <c r="QKX53" s="162"/>
      <c r="QKY53" s="162"/>
      <c r="QKZ53" s="162"/>
      <c r="QLA53" s="162"/>
      <c r="QLB53" s="162"/>
      <c r="QLC53" s="162"/>
      <c r="QLD53" s="162"/>
      <c r="QLE53" s="162"/>
      <c r="QLF53" s="162"/>
      <c r="QLG53" s="162"/>
      <c r="QLH53" s="162"/>
      <c r="QLI53" s="162"/>
      <c r="QLJ53" s="162"/>
      <c r="QLK53" s="162"/>
      <c r="QLL53" s="162"/>
      <c r="QLM53" s="162"/>
      <c r="QLN53" s="162"/>
      <c r="QLO53" s="162"/>
      <c r="QLP53" s="162"/>
      <c r="QLQ53" s="162"/>
      <c r="QLR53" s="162"/>
      <c r="QLS53" s="162"/>
      <c r="QLT53" s="162"/>
      <c r="QLU53" s="162"/>
      <c r="QLV53" s="162"/>
      <c r="QLW53" s="162"/>
      <c r="QLX53" s="162"/>
      <c r="QLY53" s="162"/>
      <c r="QLZ53" s="162"/>
      <c r="QMA53" s="162"/>
      <c r="QMB53" s="162"/>
      <c r="QMC53" s="162"/>
      <c r="QMD53" s="162"/>
      <c r="QME53" s="162"/>
      <c r="QMF53" s="162"/>
      <c r="QMG53" s="162"/>
      <c r="QMH53" s="162"/>
      <c r="QMI53" s="162"/>
      <c r="QMJ53" s="162"/>
      <c r="QMK53" s="162"/>
      <c r="QML53" s="162"/>
      <c r="QMM53" s="162"/>
      <c r="QMN53" s="162"/>
      <c r="QMO53" s="162"/>
      <c r="QMP53" s="162"/>
      <c r="QMQ53" s="162"/>
      <c r="QMR53" s="162"/>
      <c r="QMS53" s="162"/>
      <c r="QMT53" s="162"/>
      <c r="QMU53" s="162"/>
      <c r="QMV53" s="162"/>
      <c r="QMW53" s="162"/>
      <c r="QMX53" s="162"/>
      <c r="QMY53" s="162"/>
      <c r="QMZ53" s="162"/>
      <c r="QNA53" s="162"/>
      <c r="QNB53" s="162"/>
      <c r="QNC53" s="162"/>
      <c r="QND53" s="162"/>
      <c r="QNE53" s="162"/>
      <c r="QNF53" s="162"/>
      <c r="QNG53" s="162"/>
      <c r="QNH53" s="162"/>
      <c r="QNI53" s="162"/>
      <c r="QNJ53" s="162"/>
      <c r="QNK53" s="162"/>
      <c r="QNL53" s="162"/>
      <c r="QNM53" s="162"/>
      <c r="QNN53" s="162"/>
      <c r="QNO53" s="162"/>
      <c r="QNP53" s="162"/>
      <c r="QNQ53" s="162"/>
      <c r="QNR53" s="162"/>
      <c r="QNS53" s="162"/>
      <c r="QNT53" s="162"/>
      <c r="QNU53" s="162"/>
      <c r="QNV53" s="162"/>
      <c r="QNW53" s="162"/>
      <c r="QNX53" s="162"/>
      <c r="QNY53" s="162"/>
      <c r="QNZ53" s="162"/>
      <c r="QOA53" s="162"/>
      <c r="QOB53" s="162"/>
      <c r="QOC53" s="162"/>
      <c r="QOD53" s="162"/>
      <c r="QOE53" s="162"/>
      <c r="QOF53" s="162"/>
      <c r="QOG53" s="162"/>
      <c r="QOH53" s="162"/>
      <c r="QOI53" s="162"/>
      <c r="QOJ53" s="162"/>
      <c r="QOK53" s="162"/>
      <c r="QOL53" s="162"/>
      <c r="QOM53" s="162"/>
      <c r="QON53" s="162"/>
      <c r="QOO53" s="162"/>
      <c r="QOP53" s="162"/>
      <c r="QOQ53" s="162"/>
      <c r="QOR53" s="162"/>
      <c r="QOS53" s="162"/>
      <c r="QOT53" s="162"/>
      <c r="QOU53" s="162"/>
      <c r="QOV53" s="162"/>
      <c r="QOW53" s="162"/>
      <c r="QOX53" s="162"/>
      <c r="QOY53" s="162"/>
      <c r="QOZ53" s="162"/>
      <c r="QPA53" s="162"/>
      <c r="QPB53" s="162"/>
      <c r="QPC53" s="162"/>
      <c r="QPD53" s="162"/>
      <c r="QPE53" s="162"/>
      <c r="QPF53" s="162"/>
      <c r="QPG53" s="162"/>
      <c r="QPH53" s="162"/>
      <c r="QPI53" s="162"/>
      <c r="QPJ53" s="162"/>
      <c r="QPK53" s="162"/>
      <c r="QPL53" s="162"/>
      <c r="QPM53" s="162"/>
      <c r="QPN53" s="162"/>
      <c r="QPO53" s="162"/>
      <c r="QPP53" s="162"/>
      <c r="QPQ53" s="162"/>
      <c r="QPR53" s="162"/>
      <c r="QPS53" s="162"/>
      <c r="QPT53" s="162"/>
      <c r="QPU53" s="162"/>
      <c r="QPV53" s="162"/>
      <c r="QPW53" s="162"/>
      <c r="QPX53" s="162"/>
      <c r="QPY53" s="162"/>
      <c r="QPZ53" s="162"/>
      <c r="QQA53" s="162"/>
      <c r="QQB53" s="162"/>
      <c r="QQC53" s="162"/>
      <c r="QQD53" s="162"/>
      <c r="QQE53" s="162"/>
      <c r="QQF53" s="162"/>
      <c r="QQG53" s="162"/>
      <c r="QQH53" s="162"/>
      <c r="QQI53" s="162"/>
      <c r="QQJ53" s="162"/>
      <c r="QQK53" s="162"/>
      <c r="QQL53" s="162"/>
      <c r="QQM53" s="162"/>
      <c r="QQN53" s="162"/>
      <c r="QQO53" s="162"/>
      <c r="QQP53" s="162"/>
      <c r="QQQ53" s="162"/>
      <c r="QQR53" s="162"/>
      <c r="QQS53" s="162"/>
      <c r="QQT53" s="162"/>
      <c r="QQU53" s="162"/>
      <c r="QQV53" s="162"/>
      <c r="QQW53" s="162"/>
      <c r="QQX53" s="162"/>
      <c r="QQY53" s="162"/>
      <c r="QQZ53" s="162"/>
      <c r="QRA53" s="162"/>
      <c r="QRB53" s="162"/>
      <c r="QRC53" s="162"/>
      <c r="QRD53" s="162"/>
      <c r="QRE53" s="162"/>
      <c r="QRF53" s="162"/>
      <c r="QRG53" s="162"/>
      <c r="QRH53" s="162"/>
      <c r="QRI53" s="162"/>
      <c r="QRJ53" s="162"/>
      <c r="QRK53" s="162"/>
      <c r="QRL53" s="162"/>
      <c r="QRM53" s="162"/>
      <c r="QRN53" s="162"/>
      <c r="QRO53" s="162"/>
      <c r="QRP53" s="162"/>
      <c r="QRQ53" s="162"/>
      <c r="QRR53" s="162"/>
      <c r="QRS53" s="162"/>
      <c r="QRT53" s="162"/>
      <c r="QRU53" s="162"/>
      <c r="QRV53" s="162"/>
      <c r="QRW53" s="162"/>
      <c r="QRX53" s="162"/>
      <c r="QRY53" s="162"/>
      <c r="QRZ53" s="162"/>
      <c r="QSA53" s="162"/>
      <c r="QSB53" s="162"/>
      <c r="QSC53" s="162"/>
      <c r="QSD53" s="162"/>
      <c r="QSE53" s="162"/>
      <c r="QSF53" s="162"/>
      <c r="QSG53" s="162"/>
      <c r="QSH53" s="162"/>
      <c r="QSI53" s="162"/>
      <c r="QSJ53" s="162"/>
      <c r="QSK53" s="162"/>
      <c r="QSL53" s="162"/>
      <c r="QSM53" s="162"/>
      <c r="QSN53" s="162"/>
      <c r="QSO53" s="162"/>
      <c r="QSP53" s="162"/>
      <c r="QSQ53" s="162"/>
      <c r="QSR53" s="162"/>
      <c r="QSS53" s="162"/>
      <c r="QST53" s="162"/>
      <c r="QSU53" s="162"/>
      <c r="QSV53" s="162"/>
      <c r="QSW53" s="162"/>
      <c r="QSX53" s="162"/>
      <c r="QSY53" s="162"/>
      <c r="QSZ53" s="162"/>
      <c r="QTA53" s="162"/>
      <c r="QTB53" s="162"/>
      <c r="QTC53" s="162"/>
      <c r="QTD53" s="162"/>
      <c r="QTE53" s="162"/>
      <c r="QTF53" s="162"/>
      <c r="QTG53" s="162"/>
      <c r="QTH53" s="162"/>
      <c r="QTI53" s="162"/>
      <c r="QTJ53" s="162"/>
      <c r="QTK53" s="162"/>
      <c r="QTL53" s="162"/>
      <c r="QTM53" s="162"/>
      <c r="QTN53" s="162"/>
      <c r="QTO53" s="162"/>
      <c r="QTP53" s="162"/>
      <c r="QTQ53" s="162"/>
      <c r="QTR53" s="162"/>
      <c r="QTS53" s="162"/>
      <c r="QTT53" s="162"/>
      <c r="QTU53" s="162"/>
      <c r="QTV53" s="162"/>
      <c r="QTW53" s="162"/>
      <c r="QTX53" s="162"/>
      <c r="QTY53" s="162"/>
      <c r="QTZ53" s="162"/>
      <c r="QUA53" s="162"/>
      <c r="QUB53" s="162"/>
      <c r="QUC53" s="162"/>
      <c r="QUD53" s="162"/>
      <c r="QUE53" s="162"/>
      <c r="QUF53" s="162"/>
      <c r="QUG53" s="162"/>
      <c r="QUH53" s="162"/>
      <c r="QUI53" s="162"/>
      <c r="QUJ53" s="162"/>
      <c r="QUK53" s="162"/>
      <c r="QUL53" s="162"/>
      <c r="QUM53" s="162"/>
      <c r="QUN53" s="162"/>
      <c r="QUO53" s="162"/>
      <c r="QUP53" s="162"/>
      <c r="QUQ53" s="162"/>
      <c r="QUR53" s="162"/>
      <c r="QUS53" s="162"/>
      <c r="QUT53" s="162"/>
      <c r="QUU53" s="162"/>
      <c r="QUV53" s="162"/>
      <c r="QUW53" s="162"/>
      <c r="QUX53" s="162"/>
      <c r="QUY53" s="162"/>
      <c r="QUZ53" s="162"/>
      <c r="QVA53" s="162"/>
      <c r="QVB53" s="162"/>
      <c r="QVC53" s="162"/>
      <c r="QVD53" s="162"/>
      <c r="QVE53" s="162"/>
      <c r="QVF53" s="162"/>
      <c r="QVG53" s="162"/>
      <c r="QVH53" s="162"/>
      <c r="QVI53" s="162"/>
      <c r="QVJ53" s="162"/>
      <c r="QVK53" s="162"/>
      <c r="QVL53" s="162"/>
      <c r="QVM53" s="162"/>
      <c r="QVN53" s="162"/>
      <c r="QVO53" s="162"/>
      <c r="QVP53" s="162"/>
      <c r="QVQ53" s="162"/>
      <c r="QVR53" s="162"/>
      <c r="QVS53" s="162"/>
      <c r="QVT53" s="162"/>
      <c r="QVU53" s="162"/>
      <c r="QVV53" s="162"/>
      <c r="QVW53" s="162"/>
      <c r="QVX53" s="162"/>
      <c r="QVY53" s="162"/>
      <c r="QVZ53" s="162"/>
      <c r="QWA53" s="162"/>
      <c r="QWB53" s="162"/>
      <c r="QWC53" s="162"/>
      <c r="QWD53" s="162"/>
      <c r="QWE53" s="162"/>
      <c r="QWF53" s="162"/>
      <c r="QWG53" s="162"/>
      <c r="QWH53" s="162"/>
      <c r="QWI53" s="162"/>
      <c r="QWJ53" s="162"/>
      <c r="QWK53" s="162"/>
      <c r="QWL53" s="162"/>
      <c r="QWM53" s="162"/>
      <c r="QWN53" s="162"/>
      <c r="QWO53" s="162"/>
      <c r="QWP53" s="162"/>
      <c r="QWQ53" s="162"/>
      <c r="QWR53" s="162"/>
      <c r="QWS53" s="162"/>
      <c r="QWT53" s="162"/>
      <c r="QWU53" s="162"/>
      <c r="QWV53" s="162"/>
      <c r="QWW53" s="162"/>
      <c r="QWX53" s="162"/>
      <c r="QWY53" s="162"/>
      <c r="QWZ53" s="162"/>
      <c r="QXA53" s="162"/>
      <c r="QXB53" s="162"/>
      <c r="QXC53" s="162"/>
      <c r="QXD53" s="162"/>
      <c r="QXE53" s="162"/>
      <c r="QXF53" s="162"/>
      <c r="QXG53" s="162"/>
      <c r="QXH53" s="162"/>
      <c r="QXI53" s="162"/>
      <c r="QXJ53" s="162"/>
      <c r="QXK53" s="162"/>
      <c r="QXL53" s="162"/>
      <c r="QXM53" s="162"/>
      <c r="QXN53" s="162"/>
      <c r="QXO53" s="162"/>
      <c r="QXP53" s="162"/>
      <c r="QXQ53" s="162"/>
      <c r="QXR53" s="162"/>
      <c r="QXS53" s="162"/>
      <c r="QXT53" s="162"/>
      <c r="QXU53" s="162"/>
      <c r="QXV53" s="162"/>
      <c r="QXW53" s="162"/>
      <c r="QXX53" s="162"/>
      <c r="QXY53" s="162"/>
      <c r="QXZ53" s="162"/>
      <c r="QYA53" s="162"/>
      <c r="QYB53" s="162"/>
      <c r="QYC53" s="162"/>
      <c r="QYD53" s="162"/>
      <c r="QYE53" s="162"/>
      <c r="QYF53" s="162"/>
      <c r="QYG53" s="162"/>
      <c r="QYH53" s="162"/>
      <c r="QYI53" s="162"/>
      <c r="QYJ53" s="162"/>
      <c r="QYK53" s="162"/>
      <c r="QYL53" s="162"/>
      <c r="QYM53" s="162"/>
      <c r="QYN53" s="162"/>
      <c r="QYO53" s="162"/>
      <c r="QYP53" s="162"/>
      <c r="QYQ53" s="162"/>
      <c r="QYR53" s="162"/>
      <c r="QYS53" s="162"/>
      <c r="QYT53" s="162"/>
      <c r="QYU53" s="162"/>
      <c r="QYV53" s="162"/>
      <c r="QYW53" s="162"/>
      <c r="QYX53" s="162"/>
      <c r="QYY53" s="162"/>
      <c r="QYZ53" s="162"/>
      <c r="QZA53" s="162"/>
      <c r="QZB53" s="162"/>
      <c r="QZC53" s="162"/>
      <c r="QZD53" s="162"/>
      <c r="QZE53" s="162"/>
      <c r="QZF53" s="162"/>
      <c r="QZG53" s="162"/>
      <c r="QZH53" s="162"/>
      <c r="QZI53" s="162"/>
      <c r="QZJ53" s="162"/>
      <c r="QZK53" s="162"/>
      <c r="QZL53" s="162"/>
      <c r="QZM53" s="162"/>
      <c r="QZN53" s="162"/>
      <c r="QZO53" s="162"/>
      <c r="QZP53" s="162"/>
      <c r="QZQ53" s="162"/>
      <c r="QZR53" s="162"/>
      <c r="QZS53" s="162"/>
      <c r="QZT53" s="162"/>
      <c r="QZU53" s="162"/>
      <c r="QZV53" s="162"/>
      <c r="QZW53" s="162"/>
      <c r="QZX53" s="162"/>
      <c r="QZY53" s="162"/>
      <c r="QZZ53" s="162"/>
      <c r="RAA53" s="162"/>
      <c r="RAB53" s="162"/>
      <c r="RAC53" s="162"/>
      <c r="RAD53" s="162"/>
      <c r="RAE53" s="162"/>
      <c r="RAF53" s="162"/>
      <c r="RAG53" s="162"/>
      <c r="RAH53" s="162"/>
      <c r="RAI53" s="162"/>
      <c r="RAJ53" s="162"/>
      <c r="RAK53" s="162"/>
      <c r="RAL53" s="162"/>
      <c r="RAM53" s="162"/>
      <c r="RAN53" s="162"/>
      <c r="RAO53" s="162"/>
      <c r="RAP53" s="162"/>
      <c r="RAQ53" s="162"/>
      <c r="RAR53" s="162"/>
      <c r="RAS53" s="162"/>
      <c r="RAT53" s="162"/>
      <c r="RAU53" s="162"/>
      <c r="RAV53" s="162"/>
      <c r="RAW53" s="162"/>
      <c r="RAX53" s="162"/>
      <c r="RAY53" s="162"/>
      <c r="RAZ53" s="162"/>
      <c r="RBA53" s="162"/>
      <c r="RBB53" s="162"/>
      <c r="RBC53" s="162"/>
      <c r="RBD53" s="162"/>
      <c r="RBE53" s="162"/>
      <c r="RBF53" s="162"/>
      <c r="RBG53" s="162"/>
      <c r="RBH53" s="162"/>
      <c r="RBI53" s="162"/>
      <c r="RBJ53" s="162"/>
      <c r="RBK53" s="162"/>
      <c r="RBL53" s="162"/>
      <c r="RBM53" s="162"/>
      <c r="RBN53" s="162"/>
      <c r="RBO53" s="162"/>
      <c r="RBP53" s="162"/>
      <c r="RBQ53" s="162"/>
      <c r="RBR53" s="162"/>
      <c r="RBS53" s="162"/>
      <c r="RBT53" s="162"/>
      <c r="RBU53" s="162"/>
      <c r="RBV53" s="162"/>
      <c r="RBW53" s="162"/>
      <c r="RBX53" s="162"/>
      <c r="RBY53" s="162"/>
      <c r="RBZ53" s="162"/>
      <c r="RCA53" s="162"/>
      <c r="RCB53" s="162"/>
      <c r="RCC53" s="162"/>
      <c r="RCD53" s="162"/>
      <c r="RCE53" s="162"/>
      <c r="RCF53" s="162"/>
      <c r="RCG53" s="162"/>
      <c r="RCH53" s="162"/>
      <c r="RCI53" s="162"/>
      <c r="RCJ53" s="162"/>
      <c r="RCK53" s="162"/>
      <c r="RCL53" s="162"/>
      <c r="RCM53" s="162"/>
      <c r="RCN53" s="162"/>
      <c r="RCO53" s="162"/>
      <c r="RCP53" s="162"/>
      <c r="RCQ53" s="162"/>
      <c r="RCR53" s="162"/>
      <c r="RCS53" s="162"/>
      <c r="RCT53" s="162"/>
      <c r="RCU53" s="162"/>
      <c r="RCV53" s="162"/>
      <c r="RCW53" s="162"/>
      <c r="RCX53" s="162"/>
      <c r="RCY53" s="162"/>
      <c r="RCZ53" s="162"/>
      <c r="RDA53" s="162"/>
      <c r="RDB53" s="162"/>
      <c r="RDC53" s="162"/>
      <c r="RDD53" s="162"/>
      <c r="RDE53" s="162"/>
      <c r="RDF53" s="162"/>
      <c r="RDG53" s="162"/>
      <c r="RDH53" s="162"/>
      <c r="RDI53" s="162"/>
      <c r="RDJ53" s="162"/>
      <c r="RDK53" s="162"/>
      <c r="RDL53" s="162"/>
      <c r="RDM53" s="162"/>
      <c r="RDN53" s="162"/>
      <c r="RDO53" s="162"/>
      <c r="RDP53" s="162"/>
      <c r="RDQ53" s="162"/>
      <c r="RDR53" s="162"/>
      <c r="RDS53" s="162"/>
      <c r="RDT53" s="162"/>
      <c r="RDU53" s="162"/>
      <c r="RDV53" s="162"/>
      <c r="RDW53" s="162"/>
      <c r="RDX53" s="162"/>
      <c r="RDY53" s="162"/>
      <c r="RDZ53" s="162"/>
      <c r="REA53" s="162"/>
      <c r="REB53" s="162"/>
      <c r="REC53" s="162"/>
      <c r="RED53" s="162"/>
      <c r="REE53" s="162"/>
      <c r="REF53" s="162"/>
      <c r="REG53" s="162"/>
      <c r="REH53" s="162"/>
      <c r="REI53" s="162"/>
      <c r="REJ53" s="162"/>
      <c r="REK53" s="162"/>
      <c r="REL53" s="162"/>
      <c r="REM53" s="162"/>
      <c r="REN53" s="162"/>
      <c r="REO53" s="162"/>
      <c r="REP53" s="162"/>
      <c r="REQ53" s="162"/>
      <c r="RER53" s="162"/>
      <c r="RES53" s="162"/>
      <c r="RET53" s="162"/>
      <c r="REU53" s="162"/>
      <c r="REV53" s="162"/>
      <c r="REW53" s="162"/>
      <c r="REX53" s="162"/>
      <c r="REY53" s="162"/>
      <c r="REZ53" s="162"/>
      <c r="RFA53" s="162"/>
      <c r="RFB53" s="162"/>
      <c r="RFC53" s="162"/>
      <c r="RFD53" s="162"/>
      <c r="RFE53" s="162"/>
      <c r="RFF53" s="162"/>
      <c r="RFG53" s="162"/>
      <c r="RFH53" s="162"/>
      <c r="RFI53" s="162"/>
      <c r="RFJ53" s="162"/>
      <c r="RFK53" s="162"/>
      <c r="RFL53" s="162"/>
      <c r="RFM53" s="162"/>
      <c r="RFN53" s="162"/>
      <c r="RFO53" s="162"/>
      <c r="RFP53" s="162"/>
      <c r="RFQ53" s="162"/>
      <c r="RFR53" s="162"/>
      <c r="RFS53" s="162"/>
      <c r="RFT53" s="162"/>
      <c r="RFU53" s="162"/>
      <c r="RFV53" s="162"/>
      <c r="RFW53" s="162"/>
      <c r="RFX53" s="162"/>
      <c r="RFY53" s="162"/>
      <c r="RFZ53" s="162"/>
      <c r="RGA53" s="162"/>
      <c r="RGB53" s="162"/>
      <c r="RGC53" s="162"/>
      <c r="RGD53" s="162"/>
      <c r="RGE53" s="162"/>
      <c r="RGF53" s="162"/>
      <c r="RGG53" s="162"/>
      <c r="RGH53" s="162"/>
      <c r="RGI53" s="162"/>
      <c r="RGJ53" s="162"/>
      <c r="RGK53" s="162"/>
      <c r="RGL53" s="162"/>
      <c r="RGM53" s="162"/>
      <c r="RGN53" s="162"/>
      <c r="RGO53" s="162"/>
      <c r="RGP53" s="162"/>
      <c r="RGQ53" s="162"/>
      <c r="RGR53" s="162"/>
      <c r="RGS53" s="162"/>
      <c r="RGT53" s="162"/>
      <c r="RGU53" s="162"/>
      <c r="RGV53" s="162"/>
      <c r="RGW53" s="162"/>
      <c r="RGX53" s="162"/>
      <c r="RGY53" s="162"/>
      <c r="RGZ53" s="162"/>
      <c r="RHA53" s="162"/>
      <c r="RHB53" s="162"/>
      <c r="RHC53" s="162"/>
      <c r="RHD53" s="162"/>
      <c r="RHE53" s="162"/>
      <c r="RHF53" s="162"/>
      <c r="RHG53" s="162"/>
      <c r="RHH53" s="162"/>
      <c r="RHI53" s="162"/>
      <c r="RHJ53" s="162"/>
      <c r="RHK53" s="162"/>
      <c r="RHL53" s="162"/>
      <c r="RHM53" s="162"/>
      <c r="RHN53" s="162"/>
      <c r="RHO53" s="162"/>
      <c r="RHP53" s="162"/>
      <c r="RHQ53" s="162"/>
      <c r="RHR53" s="162"/>
      <c r="RHS53" s="162"/>
      <c r="RHT53" s="162"/>
      <c r="RHU53" s="162"/>
      <c r="RHV53" s="162"/>
      <c r="RHW53" s="162"/>
      <c r="RHX53" s="162"/>
      <c r="RHY53" s="162"/>
      <c r="RHZ53" s="162"/>
      <c r="RIA53" s="162"/>
      <c r="RIB53" s="162"/>
      <c r="RIC53" s="162"/>
      <c r="RID53" s="162"/>
      <c r="RIE53" s="162"/>
      <c r="RIF53" s="162"/>
      <c r="RIG53" s="162"/>
      <c r="RIH53" s="162"/>
      <c r="RII53" s="162"/>
      <c r="RIJ53" s="162"/>
      <c r="RIK53" s="162"/>
      <c r="RIL53" s="162"/>
      <c r="RIM53" s="162"/>
      <c r="RIN53" s="162"/>
      <c r="RIO53" s="162"/>
      <c r="RIP53" s="162"/>
      <c r="RIQ53" s="162"/>
      <c r="RIR53" s="162"/>
      <c r="RIS53" s="162"/>
      <c r="RIT53" s="162"/>
      <c r="RIU53" s="162"/>
      <c r="RIV53" s="162"/>
      <c r="RIW53" s="162"/>
      <c r="RIX53" s="162"/>
      <c r="RIY53" s="162"/>
      <c r="RIZ53" s="162"/>
      <c r="RJA53" s="162"/>
      <c r="RJB53" s="162"/>
      <c r="RJC53" s="162"/>
      <c r="RJD53" s="162"/>
      <c r="RJE53" s="162"/>
      <c r="RJF53" s="162"/>
      <c r="RJG53" s="162"/>
      <c r="RJH53" s="162"/>
      <c r="RJI53" s="162"/>
      <c r="RJJ53" s="162"/>
      <c r="RJK53" s="162"/>
      <c r="RJL53" s="162"/>
      <c r="RJM53" s="162"/>
      <c r="RJN53" s="162"/>
      <c r="RJO53" s="162"/>
      <c r="RJP53" s="162"/>
      <c r="RJQ53" s="162"/>
      <c r="RJR53" s="162"/>
      <c r="RJS53" s="162"/>
      <c r="RJT53" s="162"/>
      <c r="RJU53" s="162"/>
      <c r="RJV53" s="162"/>
      <c r="RJW53" s="162"/>
      <c r="RJX53" s="162"/>
      <c r="RJY53" s="162"/>
      <c r="RJZ53" s="162"/>
      <c r="RKA53" s="162"/>
      <c r="RKB53" s="162"/>
      <c r="RKC53" s="162"/>
      <c r="RKD53" s="162"/>
      <c r="RKE53" s="162"/>
      <c r="RKF53" s="162"/>
      <c r="RKG53" s="162"/>
      <c r="RKH53" s="162"/>
      <c r="RKI53" s="162"/>
      <c r="RKJ53" s="162"/>
      <c r="RKK53" s="162"/>
      <c r="RKL53" s="162"/>
      <c r="RKM53" s="162"/>
      <c r="RKN53" s="162"/>
      <c r="RKO53" s="162"/>
      <c r="RKP53" s="162"/>
      <c r="RKQ53" s="162"/>
      <c r="RKR53" s="162"/>
      <c r="RKS53" s="162"/>
      <c r="RKT53" s="162"/>
      <c r="RKU53" s="162"/>
      <c r="RKV53" s="162"/>
      <c r="RKW53" s="162"/>
      <c r="RKX53" s="162"/>
      <c r="RKY53" s="162"/>
      <c r="RKZ53" s="162"/>
      <c r="RLA53" s="162"/>
      <c r="RLB53" s="162"/>
      <c r="RLC53" s="162"/>
      <c r="RLD53" s="162"/>
      <c r="RLE53" s="162"/>
      <c r="RLF53" s="162"/>
      <c r="RLG53" s="162"/>
      <c r="RLH53" s="162"/>
      <c r="RLI53" s="162"/>
      <c r="RLJ53" s="162"/>
      <c r="RLK53" s="162"/>
      <c r="RLL53" s="162"/>
      <c r="RLM53" s="162"/>
      <c r="RLN53" s="162"/>
      <c r="RLO53" s="162"/>
      <c r="RLP53" s="162"/>
      <c r="RLQ53" s="162"/>
      <c r="RLR53" s="162"/>
      <c r="RLS53" s="162"/>
      <c r="RLT53" s="162"/>
      <c r="RLU53" s="162"/>
      <c r="RLV53" s="162"/>
      <c r="RLW53" s="162"/>
      <c r="RLX53" s="162"/>
      <c r="RLY53" s="162"/>
      <c r="RLZ53" s="162"/>
      <c r="RMA53" s="162"/>
      <c r="RMB53" s="162"/>
      <c r="RMC53" s="162"/>
      <c r="RMD53" s="162"/>
      <c r="RME53" s="162"/>
      <c r="RMF53" s="162"/>
      <c r="RMG53" s="162"/>
      <c r="RMH53" s="162"/>
      <c r="RMI53" s="162"/>
      <c r="RMJ53" s="162"/>
      <c r="RMK53" s="162"/>
      <c r="RML53" s="162"/>
      <c r="RMM53" s="162"/>
      <c r="RMN53" s="162"/>
      <c r="RMO53" s="162"/>
      <c r="RMP53" s="162"/>
      <c r="RMQ53" s="162"/>
      <c r="RMR53" s="162"/>
      <c r="RMS53" s="162"/>
      <c r="RMT53" s="162"/>
      <c r="RMU53" s="162"/>
      <c r="RMV53" s="162"/>
      <c r="RMW53" s="162"/>
      <c r="RMX53" s="162"/>
      <c r="RMY53" s="162"/>
      <c r="RMZ53" s="162"/>
      <c r="RNA53" s="162"/>
      <c r="RNB53" s="162"/>
      <c r="RNC53" s="162"/>
      <c r="RND53" s="162"/>
      <c r="RNE53" s="162"/>
      <c r="RNF53" s="162"/>
      <c r="RNG53" s="162"/>
      <c r="RNH53" s="162"/>
      <c r="RNI53" s="162"/>
      <c r="RNJ53" s="162"/>
      <c r="RNK53" s="162"/>
      <c r="RNL53" s="162"/>
      <c r="RNM53" s="162"/>
      <c r="RNN53" s="162"/>
      <c r="RNO53" s="162"/>
      <c r="RNP53" s="162"/>
      <c r="RNQ53" s="162"/>
      <c r="RNR53" s="162"/>
      <c r="RNS53" s="162"/>
      <c r="RNT53" s="162"/>
      <c r="RNU53" s="162"/>
      <c r="RNV53" s="162"/>
      <c r="RNW53" s="162"/>
      <c r="RNX53" s="162"/>
      <c r="RNY53" s="162"/>
      <c r="RNZ53" s="162"/>
      <c r="ROA53" s="162"/>
      <c r="ROB53" s="162"/>
      <c r="ROC53" s="162"/>
      <c r="ROD53" s="162"/>
      <c r="ROE53" s="162"/>
      <c r="ROF53" s="162"/>
      <c r="ROG53" s="162"/>
      <c r="ROH53" s="162"/>
      <c r="ROI53" s="162"/>
      <c r="ROJ53" s="162"/>
      <c r="ROK53" s="162"/>
      <c r="ROL53" s="162"/>
      <c r="ROM53" s="162"/>
      <c r="RON53" s="162"/>
      <c r="ROO53" s="162"/>
      <c r="ROP53" s="162"/>
      <c r="ROQ53" s="162"/>
      <c r="ROR53" s="162"/>
      <c r="ROS53" s="162"/>
      <c r="ROT53" s="162"/>
      <c r="ROU53" s="162"/>
      <c r="ROV53" s="162"/>
      <c r="ROW53" s="162"/>
      <c r="ROX53" s="162"/>
      <c r="ROY53" s="162"/>
      <c r="ROZ53" s="162"/>
      <c r="RPA53" s="162"/>
      <c r="RPB53" s="162"/>
      <c r="RPC53" s="162"/>
      <c r="RPD53" s="162"/>
      <c r="RPE53" s="162"/>
      <c r="RPF53" s="162"/>
      <c r="RPG53" s="162"/>
      <c r="RPH53" s="162"/>
      <c r="RPI53" s="162"/>
      <c r="RPJ53" s="162"/>
      <c r="RPK53" s="162"/>
      <c r="RPL53" s="162"/>
      <c r="RPM53" s="162"/>
      <c r="RPN53" s="162"/>
      <c r="RPO53" s="162"/>
      <c r="RPP53" s="162"/>
      <c r="RPQ53" s="162"/>
      <c r="RPR53" s="162"/>
      <c r="RPS53" s="162"/>
      <c r="RPT53" s="162"/>
      <c r="RPU53" s="162"/>
      <c r="RPV53" s="162"/>
      <c r="RPW53" s="162"/>
      <c r="RPX53" s="162"/>
      <c r="RPY53" s="162"/>
      <c r="RPZ53" s="162"/>
      <c r="RQA53" s="162"/>
      <c r="RQB53" s="162"/>
      <c r="RQC53" s="162"/>
      <c r="RQD53" s="162"/>
      <c r="RQE53" s="162"/>
      <c r="RQF53" s="162"/>
      <c r="RQG53" s="162"/>
      <c r="RQH53" s="162"/>
      <c r="RQI53" s="162"/>
      <c r="RQJ53" s="162"/>
      <c r="RQK53" s="162"/>
      <c r="RQL53" s="162"/>
      <c r="RQM53" s="162"/>
      <c r="RQN53" s="162"/>
      <c r="RQO53" s="162"/>
      <c r="RQP53" s="162"/>
      <c r="RQQ53" s="162"/>
      <c r="RQR53" s="162"/>
      <c r="RQS53" s="162"/>
      <c r="RQT53" s="162"/>
      <c r="RQU53" s="162"/>
      <c r="RQV53" s="162"/>
      <c r="RQW53" s="162"/>
      <c r="RQX53" s="162"/>
      <c r="RQY53" s="162"/>
      <c r="RQZ53" s="162"/>
      <c r="RRA53" s="162"/>
      <c r="RRB53" s="162"/>
      <c r="RRC53" s="162"/>
      <c r="RRD53" s="162"/>
      <c r="RRE53" s="162"/>
      <c r="RRF53" s="162"/>
      <c r="RRG53" s="162"/>
      <c r="RRH53" s="162"/>
      <c r="RRI53" s="162"/>
      <c r="RRJ53" s="162"/>
      <c r="RRK53" s="162"/>
      <c r="RRL53" s="162"/>
      <c r="RRM53" s="162"/>
      <c r="RRN53" s="162"/>
      <c r="RRO53" s="162"/>
      <c r="RRP53" s="162"/>
      <c r="RRQ53" s="162"/>
      <c r="RRR53" s="162"/>
      <c r="RRS53" s="162"/>
      <c r="RRT53" s="162"/>
      <c r="RRU53" s="162"/>
      <c r="RRV53" s="162"/>
      <c r="RRW53" s="162"/>
      <c r="RRX53" s="162"/>
      <c r="RRY53" s="162"/>
      <c r="RRZ53" s="162"/>
      <c r="RSA53" s="162"/>
      <c r="RSB53" s="162"/>
      <c r="RSC53" s="162"/>
      <c r="RSD53" s="162"/>
      <c r="RSE53" s="162"/>
      <c r="RSF53" s="162"/>
      <c r="RSG53" s="162"/>
      <c r="RSH53" s="162"/>
      <c r="RSI53" s="162"/>
      <c r="RSJ53" s="162"/>
      <c r="RSK53" s="162"/>
      <c r="RSL53" s="162"/>
      <c r="RSM53" s="162"/>
      <c r="RSN53" s="162"/>
      <c r="RSO53" s="162"/>
      <c r="RSP53" s="162"/>
      <c r="RSQ53" s="162"/>
      <c r="RSR53" s="162"/>
      <c r="RSS53" s="162"/>
      <c r="RST53" s="162"/>
      <c r="RSU53" s="162"/>
      <c r="RSV53" s="162"/>
      <c r="RSW53" s="162"/>
      <c r="RSX53" s="162"/>
      <c r="RSY53" s="162"/>
      <c r="RSZ53" s="162"/>
      <c r="RTA53" s="162"/>
      <c r="RTB53" s="162"/>
      <c r="RTC53" s="162"/>
      <c r="RTD53" s="162"/>
      <c r="RTE53" s="162"/>
      <c r="RTF53" s="162"/>
      <c r="RTG53" s="162"/>
      <c r="RTH53" s="162"/>
      <c r="RTI53" s="162"/>
      <c r="RTJ53" s="162"/>
      <c r="RTK53" s="162"/>
      <c r="RTL53" s="162"/>
      <c r="RTM53" s="162"/>
      <c r="RTN53" s="162"/>
      <c r="RTO53" s="162"/>
      <c r="RTP53" s="162"/>
      <c r="RTQ53" s="162"/>
      <c r="RTR53" s="162"/>
      <c r="RTS53" s="162"/>
      <c r="RTT53" s="162"/>
      <c r="RTU53" s="162"/>
      <c r="RTV53" s="162"/>
      <c r="RTW53" s="162"/>
      <c r="RTX53" s="162"/>
      <c r="RTY53" s="162"/>
      <c r="RTZ53" s="162"/>
      <c r="RUA53" s="162"/>
      <c r="RUB53" s="162"/>
      <c r="RUC53" s="162"/>
      <c r="RUD53" s="162"/>
      <c r="RUE53" s="162"/>
      <c r="RUF53" s="162"/>
      <c r="RUG53" s="162"/>
      <c r="RUH53" s="162"/>
      <c r="RUI53" s="162"/>
      <c r="RUJ53" s="162"/>
      <c r="RUK53" s="162"/>
      <c r="RUL53" s="162"/>
      <c r="RUM53" s="162"/>
      <c r="RUN53" s="162"/>
      <c r="RUO53" s="162"/>
      <c r="RUP53" s="162"/>
      <c r="RUQ53" s="162"/>
      <c r="RUR53" s="162"/>
      <c r="RUS53" s="162"/>
      <c r="RUT53" s="162"/>
      <c r="RUU53" s="162"/>
      <c r="RUV53" s="162"/>
      <c r="RUW53" s="162"/>
      <c r="RUX53" s="162"/>
      <c r="RUY53" s="162"/>
      <c r="RUZ53" s="162"/>
      <c r="RVA53" s="162"/>
      <c r="RVB53" s="162"/>
      <c r="RVC53" s="162"/>
      <c r="RVD53" s="162"/>
      <c r="RVE53" s="162"/>
      <c r="RVF53" s="162"/>
      <c r="RVG53" s="162"/>
      <c r="RVH53" s="162"/>
      <c r="RVI53" s="162"/>
      <c r="RVJ53" s="162"/>
      <c r="RVK53" s="162"/>
      <c r="RVL53" s="162"/>
      <c r="RVM53" s="162"/>
      <c r="RVN53" s="162"/>
      <c r="RVO53" s="162"/>
      <c r="RVP53" s="162"/>
      <c r="RVQ53" s="162"/>
      <c r="RVR53" s="162"/>
      <c r="RVS53" s="162"/>
      <c r="RVT53" s="162"/>
      <c r="RVU53" s="162"/>
      <c r="RVV53" s="162"/>
      <c r="RVW53" s="162"/>
      <c r="RVX53" s="162"/>
      <c r="RVY53" s="162"/>
      <c r="RVZ53" s="162"/>
      <c r="RWA53" s="162"/>
      <c r="RWB53" s="162"/>
      <c r="RWC53" s="162"/>
      <c r="RWD53" s="162"/>
      <c r="RWE53" s="162"/>
      <c r="RWF53" s="162"/>
      <c r="RWG53" s="162"/>
      <c r="RWH53" s="162"/>
      <c r="RWI53" s="162"/>
      <c r="RWJ53" s="162"/>
      <c r="RWK53" s="162"/>
      <c r="RWL53" s="162"/>
      <c r="RWM53" s="162"/>
      <c r="RWN53" s="162"/>
      <c r="RWO53" s="162"/>
      <c r="RWP53" s="162"/>
      <c r="RWQ53" s="162"/>
      <c r="RWR53" s="162"/>
      <c r="RWS53" s="162"/>
      <c r="RWT53" s="162"/>
      <c r="RWU53" s="162"/>
      <c r="RWV53" s="162"/>
      <c r="RWW53" s="162"/>
      <c r="RWX53" s="162"/>
      <c r="RWY53" s="162"/>
      <c r="RWZ53" s="162"/>
      <c r="RXA53" s="162"/>
      <c r="RXB53" s="162"/>
      <c r="RXC53" s="162"/>
      <c r="RXD53" s="162"/>
      <c r="RXE53" s="162"/>
      <c r="RXF53" s="162"/>
      <c r="RXG53" s="162"/>
      <c r="RXH53" s="162"/>
      <c r="RXI53" s="162"/>
      <c r="RXJ53" s="162"/>
      <c r="RXK53" s="162"/>
      <c r="RXL53" s="162"/>
      <c r="RXM53" s="162"/>
      <c r="RXN53" s="162"/>
      <c r="RXO53" s="162"/>
      <c r="RXP53" s="162"/>
      <c r="RXQ53" s="162"/>
      <c r="RXR53" s="162"/>
      <c r="RXS53" s="162"/>
      <c r="RXT53" s="162"/>
      <c r="RXU53" s="162"/>
      <c r="RXV53" s="162"/>
      <c r="RXW53" s="162"/>
      <c r="RXX53" s="162"/>
      <c r="RXY53" s="162"/>
      <c r="RXZ53" s="162"/>
      <c r="RYA53" s="162"/>
      <c r="RYB53" s="162"/>
      <c r="RYC53" s="162"/>
      <c r="RYD53" s="162"/>
      <c r="RYE53" s="162"/>
      <c r="RYF53" s="162"/>
      <c r="RYG53" s="162"/>
      <c r="RYH53" s="162"/>
      <c r="RYI53" s="162"/>
      <c r="RYJ53" s="162"/>
      <c r="RYK53" s="162"/>
      <c r="RYL53" s="162"/>
      <c r="RYM53" s="162"/>
      <c r="RYN53" s="162"/>
      <c r="RYO53" s="162"/>
      <c r="RYP53" s="162"/>
      <c r="RYQ53" s="162"/>
      <c r="RYR53" s="162"/>
      <c r="RYS53" s="162"/>
      <c r="RYT53" s="162"/>
      <c r="RYU53" s="162"/>
      <c r="RYV53" s="162"/>
      <c r="RYW53" s="162"/>
      <c r="RYX53" s="162"/>
      <c r="RYY53" s="162"/>
      <c r="RYZ53" s="162"/>
      <c r="RZA53" s="162"/>
      <c r="RZB53" s="162"/>
      <c r="RZC53" s="162"/>
      <c r="RZD53" s="162"/>
      <c r="RZE53" s="162"/>
      <c r="RZF53" s="162"/>
      <c r="RZG53" s="162"/>
      <c r="RZH53" s="162"/>
      <c r="RZI53" s="162"/>
      <c r="RZJ53" s="162"/>
      <c r="RZK53" s="162"/>
      <c r="RZL53" s="162"/>
      <c r="RZM53" s="162"/>
      <c r="RZN53" s="162"/>
      <c r="RZO53" s="162"/>
      <c r="RZP53" s="162"/>
      <c r="RZQ53" s="162"/>
      <c r="RZR53" s="162"/>
      <c r="RZS53" s="162"/>
      <c r="RZT53" s="162"/>
      <c r="RZU53" s="162"/>
      <c r="RZV53" s="162"/>
      <c r="RZW53" s="162"/>
      <c r="RZX53" s="162"/>
      <c r="RZY53" s="162"/>
      <c r="RZZ53" s="162"/>
      <c r="SAA53" s="162"/>
      <c r="SAB53" s="162"/>
      <c r="SAC53" s="162"/>
      <c r="SAD53" s="162"/>
      <c r="SAE53" s="162"/>
      <c r="SAF53" s="162"/>
      <c r="SAG53" s="162"/>
      <c r="SAH53" s="162"/>
      <c r="SAI53" s="162"/>
      <c r="SAJ53" s="162"/>
      <c r="SAK53" s="162"/>
      <c r="SAL53" s="162"/>
      <c r="SAM53" s="162"/>
      <c r="SAN53" s="162"/>
      <c r="SAO53" s="162"/>
      <c r="SAP53" s="162"/>
      <c r="SAQ53" s="162"/>
      <c r="SAR53" s="162"/>
      <c r="SAS53" s="162"/>
      <c r="SAT53" s="162"/>
      <c r="SAU53" s="162"/>
      <c r="SAV53" s="162"/>
      <c r="SAW53" s="162"/>
      <c r="SAX53" s="162"/>
      <c r="SAY53" s="162"/>
      <c r="SAZ53" s="162"/>
      <c r="SBA53" s="162"/>
      <c r="SBB53" s="162"/>
      <c r="SBC53" s="162"/>
      <c r="SBD53" s="162"/>
      <c r="SBE53" s="162"/>
      <c r="SBF53" s="162"/>
      <c r="SBG53" s="162"/>
      <c r="SBH53" s="162"/>
      <c r="SBI53" s="162"/>
      <c r="SBJ53" s="162"/>
      <c r="SBK53" s="162"/>
      <c r="SBL53" s="162"/>
      <c r="SBM53" s="162"/>
      <c r="SBN53" s="162"/>
      <c r="SBO53" s="162"/>
      <c r="SBP53" s="162"/>
      <c r="SBQ53" s="162"/>
      <c r="SBR53" s="162"/>
      <c r="SBS53" s="162"/>
      <c r="SBT53" s="162"/>
      <c r="SBU53" s="162"/>
      <c r="SBV53" s="162"/>
      <c r="SBW53" s="162"/>
      <c r="SBX53" s="162"/>
      <c r="SBY53" s="162"/>
      <c r="SBZ53" s="162"/>
      <c r="SCA53" s="162"/>
      <c r="SCB53" s="162"/>
      <c r="SCC53" s="162"/>
      <c r="SCD53" s="162"/>
      <c r="SCE53" s="162"/>
      <c r="SCF53" s="162"/>
      <c r="SCG53" s="162"/>
      <c r="SCH53" s="162"/>
      <c r="SCI53" s="162"/>
      <c r="SCJ53" s="162"/>
      <c r="SCK53" s="162"/>
      <c r="SCL53" s="162"/>
      <c r="SCM53" s="162"/>
      <c r="SCN53" s="162"/>
      <c r="SCO53" s="162"/>
      <c r="SCP53" s="162"/>
      <c r="SCQ53" s="162"/>
      <c r="SCR53" s="162"/>
      <c r="SCS53" s="162"/>
      <c r="SCT53" s="162"/>
      <c r="SCU53" s="162"/>
      <c r="SCV53" s="162"/>
      <c r="SCW53" s="162"/>
      <c r="SCX53" s="162"/>
      <c r="SCY53" s="162"/>
      <c r="SCZ53" s="162"/>
      <c r="SDA53" s="162"/>
      <c r="SDB53" s="162"/>
      <c r="SDC53" s="162"/>
      <c r="SDD53" s="162"/>
      <c r="SDE53" s="162"/>
      <c r="SDF53" s="162"/>
      <c r="SDG53" s="162"/>
      <c r="SDH53" s="162"/>
      <c r="SDI53" s="162"/>
      <c r="SDJ53" s="162"/>
      <c r="SDK53" s="162"/>
      <c r="SDL53" s="162"/>
      <c r="SDM53" s="162"/>
      <c r="SDN53" s="162"/>
      <c r="SDO53" s="162"/>
      <c r="SDP53" s="162"/>
      <c r="SDQ53" s="162"/>
      <c r="SDR53" s="162"/>
      <c r="SDS53" s="162"/>
      <c r="SDT53" s="162"/>
      <c r="SDU53" s="162"/>
      <c r="SDV53" s="162"/>
      <c r="SDW53" s="162"/>
      <c r="SDX53" s="162"/>
      <c r="SDY53" s="162"/>
      <c r="SDZ53" s="162"/>
      <c r="SEA53" s="162"/>
      <c r="SEB53" s="162"/>
      <c r="SEC53" s="162"/>
      <c r="SED53" s="162"/>
      <c r="SEE53" s="162"/>
      <c r="SEF53" s="162"/>
      <c r="SEG53" s="162"/>
      <c r="SEH53" s="162"/>
      <c r="SEI53" s="162"/>
      <c r="SEJ53" s="162"/>
      <c r="SEK53" s="162"/>
      <c r="SEL53" s="162"/>
      <c r="SEM53" s="162"/>
      <c r="SEN53" s="162"/>
      <c r="SEO53" s="162"/>
      <c r="SEP53" s="162"/>
      <c r="SEQ53" s="162"/>
      <c r="SER53" s="162"/>
      <c r="SES53" s="162"/>
      <c r="SET53" s="162"/>
      <c r="SEU53" s="162"/>
      <c r="SEV53" s="162"/>
      <c r="SEW53" s="162"/>
      <c r="SEX53" s="162"/>
      <c r="SEY53" s="162"/>
      <c r="SEZ53" s="162"/>
      <c r="SFA53" s="162"/>
      <c r="SFB53" s="162"/>
      <c r="SFC53" s="162"/>
      <c r="SFD53" s="162"/>
      <c r="SFE53" s="162"/>
      <c r="SFF53" s="162"/>
      <c r="SFG53" s="162"/>
      <c r="SFH53" s="162"/>
      <c r="SFI53" s="162"/>
      <c r="SFJ53" s="162"/>
      <c r="SFK53" s="162"/>
      <c r="SFL53" s="162"/>
      <c r="SFM53" s="162"/>
      <c r="SFN53" s="162"/>
      <c r="SFO53" s="162"/>
      <c r="SFP53" s="162"/>
      <c r="SFQ53" s="162"/>
      <c r="SFR53" s="162"/>
      <c r="SFS53" s="162"/>
      <c r="SFT53" s="162"/>
      <c r="SFU53" s="162"/>
      <c r="SFV53" s="162"/>
      <c r="SFW53" s="162"/>
      <c r="SFX53" s="162"/>
      <c r="SFY53" s="162"/>
      <c r="SFZ53" s="162"/>
      <c r="SGA53" s="162"/>
      <c r="SGB53" s="162"/>
      <c r="SGC53" s="162"/>
      <c r="SGD53" s="162"/>
      <c r="SGE53" s="162"/>
      <c r="SGF53" s="162"/>
      <c r="SGG53" s="162"/>
      <c r="SGH53" s="162"/>
      <c r="SGI53" s="162"/>
      <c r="SGJ53" s="162"/>
      <c r="SGK53" s="162"/>
      <c r="SGL53" s="162"/>
      <c r="SGM53" s="162"/>
      <c r="SGN53" s="162"/>
      <c r="SGO53" s="162"/>
      <c r="SGP53" s="162"/>
      <c r="SGQ53" s="162"/>
      <c r="SGR53" s="162"/>
      <c r="SGS53" s="162"/>
      <c r="SGT53" s="162"/>
      <c r="SGU53" s="162"/>
      <c r="SGV53" s="162"/>
      <c r="SGW53" s="162"/>
      <c r="SGX53" s="162"/>
      <c r="SGY53" s="162"/>
      <c r="SGZ53" s="162"/>
      <c r="SHA53" s="162"/>
      <c r="SHB53" s="162"/>
      <c r="SHC53" s="162"/>
      <c r="SHD53" s="162"/>
      <c r="SHE53" s="162"/>
      <c r="SHF53" s="162"/>
      <c r="SHG53" s="162"/>
      <c r="SHH53" s="162"/>
      <c r="SHI53" s="162"/>
      <c r="SHJ53" s="162"/>
      <c r="SHK53" s="162"/>
      <c r="SHL53" s="162"/>
      <c r="SHM53" s="162"/>
      <c r="SHN53" s="162"/>
      <c r="SHO53" s="162"/>
      <c r="SHP53" s="162"/>
      <c r="SHQ53" s="162"/>
      <c r="SHR53" s="162"/>
      <c r="SHS53" s="162"/>
      <c r="SHT53" s="162"/>
      <c r="SHU53" s="162"/>
      <c r="SHV53" s="162"/>
      <c r="SHW53" s="162"/>
      <c r="SHX53" s="162"/>
      <c r="SHY53" s="162"/>
      <c r="SHZ53" s="162"/>
      <c r="SIA53" s="162"/>
      <c r="SIB53" s="162"/>
      <c r="SIC53" s="162"/>
      <c r="SID53" s="162"/>
      <c r="SIE53" s="162"/>
      <c r="SIF53" s="162"/>
      <c r="SIG53" s="162"/>
      <c r="SIH53" s="162"/>
      <c r="SII53" s="162"/>
      <c r="SIJ53" s="162"/>
      <c r="SIK53" s="162"/>
      <c r="SIL53" s="162"/>
      <c r="SIM53" s="162"/>
      <c r="SIN53" s="162"/>
      <c r="SIO53" s="162"/>
      <c r="SIP53" s="162"/>
      <c r="SIQ53" s="162"/>
      <c r="SIR53" s="162"/>
      <c r="SIS53" s="162"/>
      <c r="SIT53" s="162"/>
      <c r="SIU53" s="162"/>
      <c r="SIV53" s="162"/>
      <c r="SIW53" s="162"/>
      <c r="SIX53" s="162"/>
      <c r="SIY53" s="162"/>
      <c r="SIZ53" s="162"/>
      <c r="SJA53" s="162"/>
      <c r="SJB53" s="162"/>
      <c r="SJC53" s="162"/>
      <c r="SJD53" s="162"/>
      <c r="SJE53" s="162"/>
      <c r="SJF53" s="162"/>
      <c r="SJG53" s="162"/>
      <c r="SJH53" s="162"/>
      <c r="SJI53" s="162"/>
      <c r="SJJ53" s="162"/>
      <c r="SJK53" s="162"/>
      <c r="SJL53" s="162"/>
      <c r="SJM53" s="162"/>
      <c r="SJN53" s="162"/>
      <c r="SJO53" s="162"/>
      <c r="SJP53" s="162"/>
      <c r="SJQ53" s="162"/>
      <c r="SJR53" s="162"/>
      <c r="SJS53" s="162"/>
      <c r="SJT53" s="162"/>
      <c r="SJU53" s="162"/>
      <c r="SJV53" s="162"/>
      <c r="SJW53" s="162"/>
      <c r="SJX53" s="162"/>
      <c r="SJY53" s="162"/>
      <c r="SJZ53" s="162"/>
      <c r="SKA53" s="162"/>
      <c r="SKB53" s="162"/>
      <c r="SKC53" s="162"/>
      <c r="SKD53" s="162"/>
      <c r="SKE53" s="162"/>
      <c r="SKF53" s="162"/>
      <c r="SKG53" s="162"/>
      <c r="SKH53" s="162"/>
      <c r="SKI53" s="162"/>
      <c r="SKJ53" s="162"/>
      <c r="SKK53" s="162"/>
      <c r="SKL53" s="162"/>
      <c r="SKM53" s="162"/>
      <c r="SKN53" s="162"/>
      <c r="SKO53" s="162"/>
      <c r="SKP53" s="162"/>
      <c r="SKQ53" s="162"/>
      <c r="SKR53" s="162"/>
      <c r="SKS53" s="162"/>
      <c r="SKT53" s="162"/>
      <c r="SKU53" s="162"/>
      <c r="SKV53" s="162"/>
      <c r="SKW53" s="162"/>
      <c r="SKX53" s="162"/>
      <c r="SKY53" s="162"/>
      <c r="SKZ53" s="162"/>
      <c r="SLA53" s="162"/>
      <c r="SLB53" s="162"/>
      <c r="SLC53" s="162"/>
      <c r="SLD53" s="162"/>
      <c r="SLE53" s="162"/>
      <c r="SLF53" s="162"/>
      <c r="SLG53" s="162"/>
      <c r="SLH53" s="162"/>
      <c r="SLI53" s="162"/>
      <c r="SLJ53" s="162"/>
      <c r="SLK53" s="162"/>
      <c r="SLL53" s="162"/>
      <c r="SLM53" s="162"/>
      <c r="SLN53" s="162"/>
      <c r="SLO53" s="162"/>
      <c r="SLP53" s="162"/>
      <c r="SLQ53" s="162"/>
      <c r="SLR53" s="162"/>
      <c r="SLS53" s="162"/>
      <c r="SLT53" s="162"/>
      <c r="SLU53" s="162"/>
      <c r="SLV53" s="162"/>
      <c r="SLW53" s="162"/>
      <c r="SLX53" s="162"/>
      <c r="SLY53" s="162"/>
      <c r="SLZ53" s="162"/>
      <c r="SMA53" s="162"/>
      <c r="SMB53" s="162"/>
      <c r="SMC53" s="162"/>
      <c r="SMD53" s="162"/>
      <c r="SME53" s="162"/>
      <c r="SMF53" s="162"/>
      <c r="SMG53" s="162"/>
      <c r="SMH53" s="162"/>
      <c r="SMI53" s="162"/>
      <c r="SMJ53" s="162"/>
      <c r="SMK53" s="162"/>
      <c r="SML53" s="162"/>
      <c r="SMM53" s="162"/>
      <c r="SMN53" s="162"/>
      <c r="SMO53" s="162"/>
      <c r="SMP53" s="162"/>
      <c r="SMQ53" s="162"/>
      <c r="SMR53" s="162"/>
      <c r="SMS53" s="162"/>
      <c r="SMT53" s="162"/>
      <c r="SMU53" s="162"/>
      <c r="SMV53" s="162"/>
      <c r="SMW53" s="162"/>
      <c r="SMX53" s="162"/>
      <c r="SMY53" s="162"/>
      <c r="SMZ53" s="162"/>
      <c r="SNA53" s="162"/>
      <c r="SNB53" s="162"/>
      <c r="SNC53" s="162"/>
      <c r="SND53" s="162"/>
      <c r="SNE53" s="162"/>
      <c r="SNF53" s="162"/>
      <c r="SNG53" s="162"/>
      <c r="SNH53" s="162"/>
      <c r="SNI53" s="162"/>
      <c r="SNJ53" s="162"/>
      <c r="SNK53" s="162"/>
      <c r="SNL53" s="162"/>
      <c r="SNM53" s="162"/>
      <c r="SNN53" s="162"/>
      <c r="SNO53" s="162"/>
      <c r="SNP53" s="162"/>
      <c r="SNQ53" s="162"/>
      <c r="SNR53" s="162"/>
      <c r="SNS53" s="162"/>
      <c r="SNT53" s="162"/>
      <c r="SNU53" s="162"/>
      <c r="SNV53" s="162"/>
      <c r="SNW53" s="162"/>
      <c r="SNX53" s="162"/>
      <c r="SNY53" s="162"/>
      <c r="SNZ53" s="162"/>
      <c r="SOA53" s="162"/>
      <c r="SOB53" s="162"/>
      <c r="SOC53" s="162"/>
      <c r="SOD53" s="162"/>
      <c r="SOE53" s="162"/>
      <c r="SOF53" s="162"/>
      <c r="SOG53" s="162"/>
      <c r="SOH53" s="162"/>
      <c r="SOI53" s="162"/>
      <c r="SOJ53" s="162"/>
      <c r="SOK53" s="162"/>
      <c r="SOL53" s="162"/>
      <c r="SOM53" s="162"/>
      <c r="SON53" s="162"/>
      <c r="SOO53" s="162"/>
      <c r="SOP53" s="162"/>
      <c r="SOQ53" s="162"/>
      <c r="SOR53" s="162"/>
      <c r="SOS53" s="162"/>
      <c r="SOT53" s="162"/>
      <c r="SOU53" s="162"/>
      <c r="SOV53" s="162"/>
      <c r="SOW53" s="162"/>
      <c r="SOX53" s="162"/>
      <c r="SOY53" s="162"/>
      <c r="SOZ53" s="162"/>
      <c r="SPA53" s="162"/>
      <c r="SPB53" s="162"/>
      <c r="SPC53" s="162"/>
      <c r="SPD53" s="162"/>
      <c r="SPE53" s="162"/>
      <c r="SPF53" s="162"/>
      <c r="SPG53" s="162"/>
      <c r="SPH53" s="162"/>
      <c r="SPI53" s="162"/>
      <c r="SPJ53" s="162"/>
      <c r="SPK53" s="162"/>
      <c r="SPL53" s="162"/>
      <c r="SPM53" s="162"/>
      <c r="SPN53" s="162"/>
      <c r="SPO53" s="162"/>
      <c r="SPP53" s="162"/>
      <c r="SPQ53" s="162"/>
      <c r="SPR53" s="162"/>
      <c r="SPS53" s="162"/>
      <c r="SPT53" s="162"/>
      <c r="SPU53" s="162"/>
      <c r="SPV53" s="162"/>
      <c r="SPW53" s="162"/>
      <c r="SPX53" s="162"/>
      <c r="SPY53" s="162"/>
      <c r="SPZ53" s="162"/>
      <c r="SQA53" s="162"/>
      <c r="SQB53" s="162"/>
      <c r="SQC53" s="162"/>
      <c r="SQD53" s="162"/>
      <c r="SQE53" s="162"/>
      <c r="SQF53" s="162"/>
      <c r="SQG53" s="162"/>
      <c r="SQH53" s="162"/>
      <c r="SQI53" s="162"/>
      <c r="SQJ53" s="162"/>
      <c r="SQK53" s="162"/>
      <c r="SQL53" s="162"/>
      <c r="SQM53" s="162"/>
      <c r="SQN53" s="162"/>
      <c r="SQO53" s="162"/>
      <c r="SQP53" s="162"/>
      <c r="SQQ53" s="162"/>
      <c r="SQR53" s="162"/>
      <c r="SQS53" s="162"/>
      <c r="SQT53" s="162"/>
      <c r="SQU53" s="162"/>
      <c r="SQV53" s="162"/>
      <c r="SQW53" s="162"/>
      <c r="SQX53" s="162"/>
      <c r="SQY53" s="162"/>
      <c r="SQZ53" s="162"/>
      <c r="SRA53" s="162"/>
      <c r="SRB53" s="162"/>
      <c r="SRC53" s="162"/>
      <c r="SRD53" s="162"/>
      <c r="SRE53" s="162"/>
      <c r="SRF53" s="162"/>
      <c r="SRG53" s="162"/>
      <c r="SRH53" s="162"/>
      <c r="SRI53" s="162"/>
      <c r="SRJ53" s="162"/>
      <c r="SRK53" s="162"/>
      <c r="SRL53" s="162"/>
      <c r="SRM53" s="162"/>
      <c r="SRN53" s="162"/>
      <c r="SRO53" s="162"/>
      <c r="SRP53" s="162"/>
      <c r="SRQ53" s="162"/>
      <c r="SRR53" s="162"/>
      <c r="SRS53" s="162"/>
      <c r="SRT53" s="162"/>
      <c r="SRU53" s="162"/>
      <c r="SRV53" s="162"/>
      <c r="SRW53" s="162"/>
      <c r="SRX53" s="162"/>
      <c r="SRY53" s="162"/>
      <c r="SRZ53" s="162"/>
      <c r="SSA53" s="162"/>
      <c r="SSB53" s="162"/>
      <c r="SSC53" s="162"/>
      <c r="SSD53" s="162"/>
      <c r="SSE53" s="162"/>
      <c r="SSF53" s="162"/>
      <c r="SSG53" s="162"/>
      <c r="SSH53" s="162"/>
      <c r="SSI53" s="162"/>
      <c r="SSJ53" s="162"/>
      <c r="SSK53" s="162"/>
      <c r="SSL53" s="162"/>
      <c r="SSM53" s="162"/>
      <c r="SSN53" s="162"/>
      <c r="SSO53" s="162"/>
      <c r="SSP53" s="162"/>
      <c r="SSQ53" s="162"/>
      <c r="SSR53" s="162"/>
      <c r="SSS53" s="162"/>
      <c r="SST53" s="162"/>
      <c r="SSU53" s="162"/>
      <c r="SSV53" s="162"/>
      <c r="SSW53" s="162"/>
      <c r="SSX53" s="162"/>
      <c r="SSY53" s="162"/>
      <c r="SSZ53" s="162"/>
      <c r="STA53" s="162"/>
      <c r="STB53" s="162"/>
      <c r="STC53" s="162"/>
      <c r="STD53" s="162"/>
      <c r="STE53" s="162"/>
      <c r="STF53" s="162"/>
      <c r="STG53" s="162"/>
      <c r="STH53" s="162"/>
      <c r="STI53" s="162"/>
      <c r="STJ53" s="162"/>
      <c r="STK53" s="162"/>
      <c r="STL53" s="162"/>
      <c r="STM53" s="162"/>
      <c r="STN53" s="162"/>
      <c r="STO53" s="162"/>
      <c r="STP53" s="162"/>
      <c r="STQ53" s="162"/>
      <c r="STR53" s="162"/>
      <c r="STS53" s="162"/>
      <c r="STT53" s="162"/>
      <c r="STU53" s="162"/>
      <c r="STV53" s="162"/>
      <c r="STW53" s="162"/>
      <c r="STX53" s="162"/>
      <c r="STY53" s="162"/>
      <c r="STZ53" s="162"/>
      <c r="SUA53" s="162"/>
      <c r="SUB53" s="162"/>
      <c r="SUC53" s="162"/>
      <c r="SUD53" s="162"/>
      <c r="SUE53" s="162"/>
      <c r="SUF53" s="162"/>
      <c r="SUG53" s="162"/>
      <c r="SUH53" s="162"/>
      <c r="SUI53" s="162"/>
      <c r="SUJ53" s="162"/>
      <c r="SUK53" s="162"/>
      <c r="SUL53" s="162"/>
      <c r="SUM53" s="162"/>
      <c r="SUN53" s="162"/>
      <c r="SUO53" s="162"/>
      <c r="SUP53" s="162"/>
      <c r="SUQ53" s="162"/>
      <c r="SUR53" s="162"/>
      <c r="SUS53" s="162"/>
      <c r="SUT53" s="162"/>
      <c r="SUU53" s="162"/>
      <c r="SUV53" s="162"/>
      <c r="SUW53" s="162"/>
      <c r="SUX53" s="162"/>
      <c r="SUY53" s="162"/>
      <c r="SUZ53" s="162"/>
      <c r="SVA53" s="162"/>
      <c r="SVB53" s="162"/>
      <c r="SVC53" s="162"/>
      <c r="SVD53" s="162"/>
      <c r="SVE53" s="162"/>
      <c r="SVF53" s="162"/>
      <c r="SVG53" s="162"/>
      <c r="SVH53" s="162"/>
      <c r="SVI53" s="162"/>
      <c r="SVJ53" s="162"/>
      <c r="SVK53" s="162"/>
      <c r="SVL53" s="162"/>
      <c r="SVM53" s="162"/>
      <c r="SVN53" s="162"/>
      <c r="SVO53" s="162"/>
      <c r="SVP53" s="162"/>
      <c r="SVQ53" s="162"/>
      <c r="SVR53" s="162"/>
      <c r="SVS53" s="162"/>
      <c r="SVT53" s="162"/>
      <c r="SVU53" s="162"/>
      <c r="SVV53" s="162"/>
      <c r="SVW53" s="162"/>
      <c r="SVX53" s="162"/>
      <c r="SVY53" s="162"/>
      <c r="SVZ53" s="162"/>
      <c r="SWA53" s="162"/>
      <c r="SWB53" s="162"/>
      <c r="SWC53" s="162"/>
      <c r="SWD53" s="162"/>
      <c r="SWE53" s="162"/>
      <c r="SWF53" s="162"/>
      <c r="SWG53" s="162"/>
      <c r="SWH53" s="162"/>
      <c r="SWI53" s="162"/>
      <c r="SWJ53" s="162"/>
      <c r="SWK53" s="162"/>
      <c r="SWL53" s="162"/>
      <c r="SWM53" s="162"/>
      <c r="SWN53" s="162"/>
      <c r="SWO53" s="162"/>
      <c r="SWP53" s="162"/>
      <c r="SWQ53" s="162"/>
      <c r="SWR53" s="162"/>
      <c r="SWS53" s="162"/>
      <c r="SWT53" s="162"/>
      <c r="SWU53" s="162"/>
      <c r="SWV53" s="162"/>
      <c r="SWW53" s="162"/>
      <c r="SWX53" s="162"/>
      <c r="SWY53" s="162"/>
      <c r="SWZ53" s="162"/>
      <c r="SXA53" s="162"/>
      <c r="SXB53" s="162"/>
      <c r="SXC53" s="162"/>
      <c r="SXD53" s="162"/>
      <c r="SXE53" s="162"/>
      <c r="SXF53" s="162"/>
      <c r="SXG53" s="162"/>
      <c r="SXH53" s="162"/>
      <c r="SXI53" s="162"/>
      <c r="SXJ53" s="162"/>
      <c r="SXK53" s="162"/>
      <c r="SXL53" s="162"/>
      <c r="SXM53" s="162"/>
      <c r="SXN53" s="162"/>
      <c r="SXO53" s="162"/>
      <c r="SXP53" s="162"/>
      <c r="SXQ53" s="162"/>
      <c r="SXR53" s="162"/>
      <c r="SXS53" s="162"/>
      <c r="SXT53" s="162"/>
      <c r="SXU53" s="162"/>
      <c r="SXV53" s="162"/>
      <c r="SXW53" s="162"/>
      <c r="SXX53" s="162"/>
      <c r="SXY53" s="162"/>
      <c r="SXZ53" s="162"/>
      <c r="SYA53" s="162"/>
      <c r="SYB53" s="162"/>
      <c r="SYC53" s="162"/>
      <c r="SYD53" s="162"/>
      <c r="SYE53" s="162"/>
      <c r="SYF53" s="162"/>
      <c r="SYG53" s="162"/>
      <c r="SYH53" s="162"/>
      <c r="SYI53" s="162"/>
      <c r="SYJ53" s="162"/>
      <c r="SYK53" s="162"/>
      <c r="SYL53" s="162"/>
      <c r="SYM53" s="162"/>
      <c r="SYN53" s="162"/>
      <c r="SYO53" s="162"/>
      <c r="SYP53" s="162"/>
      <c r="SYQ53" s="162"/>
      <c r="SYR53" s="162"/>
      <c r="SYS53" s="162"/>
      <c r="SYT53" s="162"/>
      <c r="SYU53" s="162"/>
      <c r="SYV53" s="162"/>
      <c r="SYW53" s="162"/>
      <c r="SYX53" s="162"/>
      <c r="SYY53" s="162"/>
      <c r="SYZ53" s="162"/>
      <c r="SZA53" s="162"/>
      <c r="SZB53" s="162"/>
      <c r="SZC53" s="162"/>
      <c r="SZD53" s="162"/>
      <c r="SZE53" s="162"/>
      <c r="SZF53" s="162"/>
      <c r="SZG53" s="162"/>
      <c r="SZH53" s="162"/>
      <c r="SZI53" s="162"/>
      <c r="SZJ53" s="162"/>
      <c r="SZK53" s="162"/>
      <c r="SZL53" s="162"/>
      <c r="SZM53" s="162"/>
      <c r="SZN53" s="162"/>
      <c r="SZO53" s="162"/>
      <c r="SZP53" s="162"/>
      <c r="SZQ53" s="162"/>
      <c r="SZR53" s="162"/>
      <c r="SZS53" s="162"/>
      <c r="SZT53" s="162"/>
      <c r="SZU53" s="162"/>
      <c r="SZV53" s="162"/>
      <c r="SZW53" s="162"/>
      <c r="SZX53" s="162"/>
      <c r="SZY53" s="162"/>
      <c r="SZZ53" s="162"/>
      <c r="TAA53" s="162"/>
      <c r="TAB53" s="162"/>
      <c r="TAC53" s="162"/>
      <c r="TAD53" s="162"/>
      <c r="TAE53" s="162"/>
      <c r="TAF53" s="162"/>
      <c r="TAG53" s="162"/>
      <c r="TAH53" s="162"/>
      <c r="TAI53" s="162"/>
      <c r="TAJ53" s="162"/>
      <c r="TAK53" s="162"/>
      <c r="TAL53" s="162"/>
      <c r="TAM53" s="162"/>
      <c r="TAN53" s="162"/>
      <c r="TAO53" s="162"/>
      <c r="TAP53" s="162"/>
      <c r="TAQ53" s="162"/>
      <c r="TAR53" s="162"/>
      <c r="TAS53" s="162"/>
      <c r="TAT53" s="162"/>
      <c r="TAU53" s="162"/>
      <c r="TAV53" s="162"/>
      <c r="TAW53" s="162"/>
      <c r="TAX53" s="162"/>
      <c r="TAY53" s="162"/>
      <c r="TAZ53" s="162"/>
      <c r="TBA53" s="162"/>
      <c r="TBB53" s="162"/>
      <c r="TBC53" s="162"/>
      <c r="TBD53" s="162"/>
      <c r="TBE53" s="162"/>
      <c r="TBF53" s="162"/>
      <c r="TBG53" s="162"/>
      <c r="TBH53" s="162"/>
      <c r="TBI53" s="162"/>
      <c r="TBJ53" s="162"/>
      <c r="TBK53" s="162"/>
      <c r="TBL53" s="162"/>
      <c r="TBM53" s="162"/>
      <c r="TBN53" s="162"/>
      <c r="TBO53" s="162"/>
      <c r="TBP53" s="162"/>
      <c r="TBQ53" s="162"/>
      <c r="TBR53" s="162"/>
      <c r="TBS53" s="162"/>
      <c r="TBT53" s="162"/>
      <c r="TBU53" s="162"/>
      <c r="TBV53" s="162"/>
      <c r="TBW53" s="162"/>
      <c r="TBX53" s="162"/>
      <c r="TBY53" s="162"/>
      <c r="TBZ53" s="162"/>
      <c r="TCA53" s="162"/>
      <c r="TCB53" s="162"/>
      <c r="TCC53" s="162"/>
      <c r="TCD53" s="162"/>
      <c r="TCE53" s="162"/>
      <c r="TCF53" s="162"/>
      <c r="TCG53" s="162"/>
      <c r="TCH53" s="162"/>
      <c r="TCI53" s="162"/>
      <c r="TCJ53" s="162"/>
      <c r="TCK53" s="162"/>
      <c r="TCL53" s="162"/>
      <c r="TCM53" s="162"/>
      <c r="TCN53" s="162"/>
      <c r="TCO53" s="162"/>
      <c r="TCP53" s="162"/>
      <c r="TCQ53" s="162"/>
      <c r="TCR53" s="162"/>
      <c r="TCS53" s="162"/>
      <c r="TCT53" s="162"/>
      <c r="TCU53" s="162"/>
      <c r="TCV53" s="162"/>
      <c r="TCW53" s="162"/>
      <c r="TCX53" s="162"/>
      <c r="TCY53" s="162"/>
      <c r="TCZ53" s="162"/>
      <c r="TDA53" s="162"/>
      <c r="TDB53" s="162"/>
      <c r="TDC53" s="162"/>
      <c r="TDD53" s="162"/>
      <c r="TDE53" s="162"/>
      <c r="TDF53" s="162"/>
      <c r="TDG53" s="162"/>
      <c r="TDH53" s="162"/>
      <c r="TDI53" s="162"/>
      <c r="TDJ53" s="162"/>
      <c r="TDK53" s="162"/>
      <c r="TDL53" s="162"/>
      <c r="TDM53" s="162"/>
      <c r="TDN53" s="162"/>
      <c r="TDO53" s="162"/>
      <c r="TDP53" s="162"/>
      <c r="TDQ53" s="162"/>
      <c r="TDR53" s="162"/>
      <c r="TDS53" s="162"/>
      <c r="TDT53" s="162"/>
      <c r="TDU53" s="162"/>
      <c r="TDV53" s="162"/>
      <c r="TDW53" s="162"/>
      <c r="TDX53" s="162"/>
      <c r="TDY53" s="162"/>
      <c r="TDZ53" s="162"/>
      <c r="TEA53" s="162"/>
      <c r="TEB53" s="162"/>
      <c r="TEC53" s="162"/>
      <c r="TED53" s="162"/>
      <c r="TEE53" s="162"/>
      <c r="TEF53" s="162"/>
      <c r="TEG53" s="162"/>
      <c r="TEH53" s="162"/>
      <c r="TEI53" s="162"/>
      <c r="TEJ53" s="162"/>
      <c r="TEK53" s="162"/>
      <c r="TEL53" s="162"/>
      <c r="TEM53" s="162"/>
      <c r="TEN53" s="162"/>
      <c r="TEO53" s="162"/>
      <c r="TEP53" s="162"/>
      <c r="TEQ53" s="162"/>
      <c r="TER53" s="162"/>
      <c r="TES53" s="162"/>
      <c r="TET53" s="162"/>
      <c r="TEU53" s="162"/>
      <c r="TEV53" s="162"/>
      <c r="TEW53" s="162"/>
      <c r="TEX53" s="162"/>
      <c r="TEY53" s="162"/>
      <c r="TEZ53" s="162"/>
      <c r="TFA53" s="162"/>
      <c r="TFB53" s="162"/>
      <c r="TFC53" s="162"/>
      <c r="TFD53" s="162"/>
      <c r="TFE53" s="162"/>
      <c r="TFF53" s="162"/>
      <c r="TFG53" s="162"/>
      <c r="TFH53" s="162"/>
      <c r="TFI53" s="162"/>
      <c r="TFJ53" s="162"/>
      <c r="TFK53" s="162"/>
      <c r="TFL53" s="162"/>
      <c r="TFM53" s="162"/>
      <c r="TFN53" s="162"/>
      <c r="TFO53" s="162"/>
      <c r="TFP53" s="162"/>
      <c r="TFQ53" s="162"/>
      <c r="TFR53" s="162"/>
      <c r="TFS53" s="162"/>
      <c r="TFT53" s="162"/>
      <c r="TFU53" s="162"/>
      <c r="TFV53" s="162"/>
      <c r="TFW53" s="162"/>
      <c r="TFX53" s="162"/>
      <c r="TFY53" s="162"/>
      <c r="TFZ53" s="162"/>
      <c r="TGA53" s="162"/>
      <c r="TGB53" s="162"/>
      <c r="TGC53" s="162"/>
      <c r="TGD53" s="162"/>
      <c r="TGE53" s="162"/>
      <c r="TGF53" s="162"/>
      <c r="TGG53" s="162"/>
      <c r="TGH53" s="162"/>
      <c r="TGI53" s="162"/>
      <c r="TGJ53" s="162"/>
      <c r="TGK53" s="162"/>
      <c r="TGL53" s="162"/>
      <c r="TGM53" s="162"/>
      <c r="TGN53" s="162"/>
      <c r="TGO53" s="162"/>
      <c r="TGP53" s="162"/>
      <c r="TGQ53" s="162"/>
      <c r="TGR53" s="162"/>
      <c r="TGS53" s="162"/>
      <c r="TGT53" s="162"/>
      <c r="TGU53" s="162"/>
      <c r="TGV53" s="162"/>
      <c r="TGW53" s="162"/>
      <c r="TGX53" s="162"/>
      <c r="TGY53" s="162"/>
      <c r="TGZ53" s="162"/>
      <c r="THA53" s="162"/>
      <c r="THB53" s="162"/>
      <c r="THC53" s="162"/>
      <c r="THD53" s="162"/>
      <c r="THE53" s="162"/>
      <c r="THF53" s="162"/>
      <c r="THG53" s="162"/>
      <c r="THH53" s="162"/>
      <c r="THI53" s="162"/>
      <c r="THJ53" s="162"/>
      <c r="THK53" s="162"/>
      <c r="THL53" s="162"/>
      <c r="THM53" s="162"/>
      <c r="THN53" s="162"/>
      <c r="THO53" s="162"/>
      <c r="THP53" s="162"/>
      <c r="THQ53" s="162"/>
      <c r="THR53" s="162"/>
      <c r="THS53" s="162"/>
      <c r="THT53" s="162"/>
      <c r="THU53" s="162"/>
      <c r="THV53" s="162"/>
      <c r="THW53" s="162"/>
      <c r="THX53" s="162"/>
      <c r="THY53" s="162"/>
      <c r="THZ53" s="162"/>
      <c r="TIA53" s="162"/>
      <c r="TIB53" s="162"/>
      <c r="TIC53" s="162"/>
      <c r="TID53" s="162"/>
      <c r="TIE53" s="162"/>
      <c r="TIF53" s="162"/>
      <c r="TIG53" s="162"/>
      <c r="TIH53" s="162"/>
      <c r="TII53" s="162"/>
      <c r="TIJ53" s="162"/>
      <c r="TIK53" s="162"/>
      <c r="TIL53" s="162"/>
      <c r="TIM53" s="162"/>
      <c r="TIN53" s="162"/>
      <c r="TIO53" s="162"/>
      <c r="TIP53" s="162"/>
      <c r="TIQ53" s="162"/>
      <c r="TIR53" s="162"/>
      <c r="TIS53" s="162"/>
      <c r="TIT53" s="162"/>
      <c r="TIU53" s="162"/>
      <c r="TIV53" s="162"/>
      <c r="TIW53" s="162"/>
      <c r="TIX53" s="162"/>
      <c r="TIY53" s="162"/>
      <c r="TIZ53" s="162"/>
      <c r="TJA53" s="162"/>
      <c r="TJB53" s="162"/>
      <c r="TJC53" s="162"/>
      <c r="TJD53" s="162"/>
      <c r="TJE53" s="162"/>
      <c r="TJF53" s="162"/>
      <c r="TJG53" s="162"/>
      <c r="TJH53" s="162"/>
      <c r="TJI53" s="162"/>
      <c r="TJJ53" s="162"/>
      <c r="TJK53" s="162"/>
      <c r="TJL53" s="162"/>
      <c r="TJM53" s="162"/>
      <c r="TJN53" s="162"/>
      <c r="TJO53" s="162"/>
      <c r="TJP53" s="162"/>
      <c r="TJQ53" s="162"/>
      <c r="TJR53" s="162"/>
      <c r="TJS53" s="162"/>
      <c r="TJT53" s="162"/>
      <c r="TJU53" s="162"/>
      <c r="TJV53" s="162"/>
      <c r="TJW53" s="162"/>
      <c r="TJX53" s="162"/>
      <c r="TJY53" s="162"/>
      <c r="TJZ53" s="162"/>
      <c r="TKA53" s="162"/>
      <c r="TKB53" s="162"/>
      <c r="TKC53" s="162"/>
      <c r="TKD53" s="162"/>
      <c r="TKE53" s="162"/>
      <c r="TKF53" s="162"/>
      <c r="TKG53" s="162"/>
      <c r="TKH53" s="162"/>
      <c r="TKI53" s="162"/>
      <c r="TKJ53" s="162"/>
      <c r="TKK53" s="162"/>
      <c r="TKL53" s="162"/>
      <c r="TKM53" s="162"/>
      <c r="TKN53" s="162"/>
      <c r="TKO53" s="162"/>
      <c r="TKP53" s="162"/>
      <c r="TKQ53" s="162"/>
      <c r="TKR53" s="162"/>
      <c r="TKS53" s="162"/>
      <c r="TKT53" s="162"/>
      <c r="TKU53" s="162"/>
      <c r="TKV53" s="162"/>
      <c r="TKW53" s="162"/>
      <c r="TKX53" s="162"/>
      <c r="TKY53" s="162"/>
      <c r="TKZ53" s="162"/>
      <c r="TLA53" s="162"/>
      <c r="TLB53" s="162"/>
      <c r="TLC53" s="162"/>
      <c r="TLD53" s="162"/>
      <c r="TLE53" s="162"/>
      <c r="TLF53" s="162"/>
      <c r="TLG53" s="162"/>
      <c r="TLH53" s="162"/>
      <c r="TLI53" s="162"/>
      <c r="TLJ53" s="162"/>
      <c r="TLK53" s="162"/>
      <c r="TLL53" s="162"/>
      <c r="TLM53" s="162"/>
      <c r="TLN53" s="162"/>
      <c r="TLO53" s="162"/>
      <c r="TLP53" s="162"/>
      <c r="TLQ53" s="162"/>
      <c r="TLR53" s="162"/>
      <c r="TLS53" s="162"/>
      <c r="TLT53" s="162"/>
      <c r="TLU53" s="162"/>
      <c r="TLV53" s="162"/>
      <c r="TLW53" s="162"/>
      <c r="TLX53" s="162"/>
      <c r="TLY53" s="162"/>
      <c r="TLZ53" s="162"/>
      <c r="TMA53" s="162"/>
      <c r="TMB53" s="162"/>
      <c r="TMC53" s="162"/>
      <c r="TMD53" s="162"/>
      <c r="TME53" s="162"/>
      <c r="TMF53" s="162"/>
      <c r="TMG53" s="162"/>
      <c r="TMH53" s="162"/>
      <c r="TMI53" s="162"/>
      <c r="TMJ53" s="162"/>
      <c r="TMK53" s="162"/>
      <c r="TML53" s="162"/>
      <c r="TMM53" s="162"/>
      <c r="TMN53" s="162"/>
      <c r="TMO53" s="162"/>
      <c r="TMP53" s="162"/>
      <c r="TMQ53" s="162"/>
      <c r="TMR53" s="162"/>
      <c r="TMS53" s="162"/>
      <c r="TMT53" s="162"/>
      <c r="TMU53" s="162"/>
      <c r="TMV53" s="162"/>
      <c r="TMW53" s="162"/>
      <c r="TMX53" s="162"/>
      <c r="TMY53" s="162"/>
      <c r="TMZ53" s="162"/>
      <c r="TNA53" s="162"/>
      <c r="TNB53" s="162"/>
      <c r="TNC53" s="162"/>
      <c r="TND53" s="162"/>
      <c r="TNE53" s="162"/>
      <c r="TNF53" s="162"/>
      <c r="TNG53" s="162"/>
      <c r="TNH53" s="162"/>
      <c r="TNI53" s="162"/>
      <c r="TNJ53" s="162"/>
      <c r="TNK53" s="162"/>
      <c r="TNL53" s="162"/>
      <c r="TNM53" s="162"/>
      <c r="TNN53" s="162"/>
      <c r="TNO53" s="162"/>
      <c r="TNP53" s="162"/>
      <c r="TNQ53" s="162"/>
      <c r="TNR53" s="162"/>
      <c r="TNS53" s="162"/>
      <c r="TNT53" s="162"/>
      <c r="TNU53" s="162"/>
      <c r="TNV53" s="162"/>
      <c r="TNW53" s="162"/>
      <c r="TNX53" s="162"/>
      <c r="TNY53" s="162"/>
      <c r="TNZ53" s="162"/>
      <c r="TOA53" s="162"/>
      <c r="TOB53" s="162"/>
      <c r="TOC53" s="162"/>
      <c r="TOD53" s="162"/>
      <c r="TOE53" s="162"/>
      <c r="TOF53" s="162"/>
      <c r="TOG53" s="162"/>
      <c r="TOH53" s="162"/>
      <c r="TOI53" s="162"/>
      <c r="TOJ53" s="162"/>
      <c r="TOK53" s="162"/>
      <c r="TOL53" s="162"/>
      <c r="TOM53" s="162"/>
      <c r="TON53" s="162"/>
      <c r="TOO53" s="162"/>
      <c r="TOP53" s="162"/>
      <c r="TOQ53" s="162"/>
      <c r="TOR53" s="162"/>
      <c r="TOS53" s="162"/>
      <c r="TOT53" s="162"/>
      <c r="TOU53" s="162"/>
      <c r="TOV53" s="162"/>
      <c r="TOW53" s="162"/>
      <c r="TOX53" s="162"/>
      <c r="TOY53" s="162"/>
      <c r="TOZ53" s="162"/>
      <c r="TPA53" s="162"/>
      <c r="TPB53" s="162"/>
      <c r="TPC53" s="162"/>
      <c r="TPD53" s="162"/>
      <c r="TPE53" s="162"/>
      <c r="TPF53" s="162"/>
      <c r="TPG53" s="162"/>
      <c r="TPH53" s="162"/>
      <c r="TPI53" s="162"/>
      <c r="TPJ53" s="162"/>
      <c r="TPK53" s="162"/>
      <c r="TPL53" s="162"/>
      <c r="TPM53" s="162"/>
      <c r="TPN53" s="162"/>
      <c r="TPO53" s="162"/>
      <c r="TPP53" s="162"/>
      <c r="TPQ53" s="162"/>
      <c r="TPR53" s="162"/>
      <c r="TPS53" s="162"/>
      <c r="TPT53" s="162"/>
      <c r="TPU53" s="162"/>
      <c r="TPV53" s="162"/>
      <c r="TPW53" s="162"/>
      <c r="TPX53" s="162"/>
      <c r="TPY53" s="162"/>
      <c r="TPZ53" s="162"/>
      <c r="TQA53" s="162"/>
      <c r="TQB53" s="162"/>
      <c r="TQC53" s="162"/>
      <c r="TQD53" s="162"/>
      <c r="TQE53" s="162"/>
      <c r="TQF53" s="162"/>
      <c r="TQG53" s="162"/>
      <c r="TQH53" s="162"/>
      <c r="TQI53" s="162"/>
      <c r="TQJ53" s="162"/>
      <c r="TQK53" s="162"/>
      <c r="TQL53" s="162"/>
      <c r="TQM53" s="162"/>
      <c r="TQN53" s="162"/>
      <c r="TQO53" s="162"/>
      <c r="TQP53" s="162"/>
      <c r="TQQ53" s="162"/>
      <c r="TQR53" s="162"/>
      <c r="TQS53" s="162"/>
      <c r="TQT53" s="162"/>
      <c r="TQU53" s="162"/>
      <c r="TQV53" s="162"/>
      <c r="TQW53" s="162"/>
      <c r="TQX53" s="162"/>
      <c r="TQY53" s="162"/>
      <c r="TQZ53" s="162"/>
      <c r="TRA53" s="162"/>
      <c r="TRB53" s="162"/>
      <c r="TRC53" s="162"/>
      <c r="TRD53" s="162"/>
      <c r="TRE53" s="162"/>
      <c r="TRF53" s="162"/>
      <c r="TRG53" s="162"/>
      <c r="TRH53" s="162"/>
      <c r="TRI53" s="162"/>
      <c r="TRJ53" s="162"/>
      <c r="TRK53" s="162"/>
      <c r="TRL53" s="162"/>
      <c r="TRM53" s="162"/>
      <c r="TRN53" s="162"/>
      <c r="TRO53" s="162"/>
      <c r="TRP53" s="162"/>
      <c r="TRQ53" s="162"/>
      <c r="TRR53" s="162"/>
      <c r="TRS53" s="162"/>
      <c r="TRT53" s="162"/>
      <c r="TRU53" s="162"/>
      <c r="TRV53" s="162"/>
      <c r="TRW53" s="162"/>
      <c r="TRX53" s="162"/>
      <c r="TRY53" s="162"/>
      <c r="TRZ53" s="162"/>
      <c r="TSA53" s="162"/>
      <c r="TSB53" s="162"/>
      <c r="TSC53" s="162"/>
      <c r="TSD53" s="162"/>
      <c r="TSE53" s="162"/>
      <c r="TSF53" s="162"/>
      <c r="TSG53" s="162"/>
      <c r="TSH53" s="162"/>
      <c r="TSI53" s="162"/>
      <c r="TSJ53" s="162"/>
      <c r="TSK53" s="162"/>
      <c r="TSL53" s="162"/>
      <c r="TSM53" s="162"/>
      <c r="TSN53" s="162"/>
      <c r="TSO53" s="162"/>
      <c r="TSP53" s="162"/>
      <c r="TSQ53" s="162"/>
      <c r="TSR53" s="162"/>
      <c r="TSS53" s="162"/>
      <c r="TST53" s="162"/>
      <c r="TSU53" s="162"/>
      <c r="TSV53" s="162"/>
      <c r="TSW53" s="162"/>
      <c r="TSX53" s="162"/>
      <c r="TSY53" s="162"/>
      <c r="TSZ53" s="162"/>
      <c r="TTA53" s="162"/>
      <c r="TTB53" s="162"/>
      <c r="TTC53" s="162"/>
      <c r="TTD53" s="162"/>
      <c r="TTE53" s="162"/>
      <c r="TTF53" s="162"/>
      <c r="TTG53" s="162"/>
      <c r="TTH53" s="162"/>
      <c r="TTI53" s="162"/>
      <c r="TTJ53" s="162"/>
      <c r="TTK53" s="162"/>
      <c r="TTL53" s="162"/>
      <c r="TTM53" s="162"/>
      <c r="TTN53" s="162"/>
      <c r="TTO53" s="162"/>
      <c r="TTP53" s="162"/>
      <c r="TTQ53" s="162"/>
      <c r="TTR53" s="162"/>
      <c r="TTS53" s="162"/>
      <c r="TTT53" s="162"/>
      <c r="TTU53" s="162"/>
      <c r="TTV53" s="162"/>
      <c r="TTW53" s="162"/>
      <c r="TTX53" s="162"/>
      <c r="TTY53" s="162"/>
      <c r="TTZ53" s="162"/>
      <c r="TUA53" s="162"/>
      <c r="TUB53" s="162"/>
      <c r="TUC53" s="162"/>
      <c r="TUD53" s="162"/>
      <c r="TUE53" s="162"/>
      <c r="TUF53" s="162"/>
      <c r="TUG53" s="162"/>
      <c r="TUH53" s="162"/>
      <c r="TUI53" s="162"/>
      <c r="TUJ53" s="162"/>
      <c r="TUK53" s="162"/>
      <c r="TUL53" s="162"/>
      <c r="TUM53" s="162"/>
      <c r="TUN53" s="162"/>
      <c r="TUO53" s="162"/>
      <c r="TUP53" s="162"/>
      <c r="TUQ53" s="162"/>
      <c r="TUR53" s="162"/>
      <c r="TUS53" s="162"/>
      <c r="TUT53" s="162"/>
      <c r="TUU53" s="162"/>
      <c r="TUV53" s="162"/>
      <c r="TUW53" s="162"/>
      <c r="TUX53" s="162"/>
      <c r="TUY53" s="162"/>
      <c r="TUZ53" s="162"/>
      <c r="TVA53" s="162"/>
      <c r="TVB53" s="162"/>
      <c r="TVC53" s="162"/>
      <c r="TVD53" s="162"/>
      <c r="TVE53" s="162"/>
      <c r="TVF53" s="162"/>
      <c r="TVG53" s="162"/>
      <c r="TVH53" s="162"/>
      <c r="TVI53" s="162"/>
      <c r="TVJ53" s="162"/>
      <c r="TVK53" s="162"/>
      <c r="TVL53" s="162"/>
      <c r="TVM53" s="162"/>
      <c r="TVN53" s="162"/>
      <c r="TVO53" s="162"/>
      <c r="TVP53" s="162"/>
      <c r="TVQ53" s="162"/>
      <c r="TVR53" s="162"/>
      <c r="TVS53" s="162"/>
      <c r="TVT53" s="162"/>
      <c r="TVU53" s="162"/>
      <c r="TVV53" s="162"/>
      <c r="TVW53" s="162"/>
      <c r="TVX53" s="162"/>
      <c r="TVY53" s="162"/>
      <c r="TVZ53" s="162"/>
      <c r="TWA53" s="162"/>
      <c r="TWB53" s="162"/>
      <c r="TWC53" s="162"/>
      <c r="TWD53" s="162"/>
      <c r="TWE53" s="162"/>
      <c r="TWF53" s="162"/>
      <c r="TWG53" s="162"/>
      <c r="TWH53" s="162"/>
      <c r="TWI53" s="162"/>
      <c r="TWJ53" s="162"/>
      <c r="TWK53" s="162"/>
      <c r="TWL53" s="162"/>
      <c r="TWM53" s="162"/>
      <c r="TWN53" s="162"/>
      <c r="TWO53" s="162"/>
      <c r="TWP53" s="162"/>
      <c r="TWQ53" s="162"/>
      <c r="TWR53" s="162"/>
      <c r="TWS53" s="162"/>
      <c r="TWT53" s="162"/>
      <c r="TWU53" s="162"/>
      <c r="TWV53" s="162"/>
      <c r="TWW53" s="162"/>
      <c r="TWX53" s="162"/>
      <c r="TWY53" s="162"/>
      <c r="TWZ53" s="162"/>
      <c r="TXA53" s="162"/>
      <c r="TXB53" s="162"/>
      <c r="TXC53" s="162"/>
      <c r="TXD53" s="162"/>
      <c r="TXE53" s="162"/>
      <c r="TXF53" s="162"/>
      <c r="TXG53" s="162"/>
      <c r="TXH53" s="162"/>
      <c r="TXI53" s="162"/>
      <c r="TXJ53" s="162"/>
      <c r="TXK53" s="162"/>
      <c r="TXL53" s="162"/>
      <c r="TXM53" s="162"/>
      <c r="TXN53" s="162"/>
      <c r="TXO53" s="162"/>
      <c r="TXP53" s="162"/>
      <c r="TXQ53" s="162"/>
      <c r="TXR53" s="162"/>
      <c r="TXS53" s="162"/>
      <c r="TXT53" s="162"/>
      <c r="TXU53" s="162"/>
      <c r="TXV53" s="162"/>
      <c r="TXW53" s="162"/>
      <c r="TXX53" s="162"/>
      <c r="TXY53" s="162"/>
      <c r="TXZ53" s="162"/>
      <c r="TYA53" s="162"/>
      <c r="TYB53" s="162"/>
      <c r="TYC53" s="162"/>
      <c r="TYD53" s="162"/>
      <c r="TYE53" s="162"/>
      <c r="TYF53" s="162"/>
      <c r="TYG53" s="162"/>
      <c r="TYH53" s="162"/>
      <c r="TYI53" s="162"/>
      <c r="TYJ53" s="162"/>
      <c r="TYK53" s="162"/>
      <c r="TYL53" s="162"/>
      <c r="TYM53" s="162"/>
      <c r="TYN53" s="162"/>
      <c r="TYO53" s="162"/>
      <c r="TYP53" s="162"/>
      <c r="TYQ53" s="162"/>
      <c r="TYR53" s="162"/>
      <c r="TYS53" s="162"/>
      <c r="TYT53" s="162"/>
      <c r="TYU53" s="162"/>
      <c r="TYV53" s="162"/>
      <c r="TYW53" s="162"/>
      <c r="TYX53" s="162"/>
      <c r="TYY53" s="162"/>
      <c r="TYZ53" s="162"/>
      <c r="TZA53" s="162"/>
      <c r="TZB53" s="162"/>
      <c r="TZC53" s="162"/>
      <c r="TZD53" s="162"/>
      <c r="TZE53" s="162"/>
      <c r="TZF53" s="162"/>
      <c r="TZG53" s="162"/>
      <c r="TZH53" s="162"/>
      <c r="TZI53" s="162"/>
      <c r="TZJ53" s="162"/>
      <c r="TZK53" s="162"/>
      <c r="TZL53" s="162"/>
      <c r="TZM53" s="162"/>
      <c r="TZN53" s="162"/>
      <c r="TZO53" s="162"/>
      <c r="TZP53" s="162"/>
      <c r="TZQ53" s="162"/>
      <c r="TZR53" s="162"/>
      <c r="TZS53" s="162"/>
      <c r="TZT53" s="162"/>
      <c r="TZU53" s="162"/>
      <c r="TZV53" s="162"/>
      <c r="TZW53" s="162"/>
      <c r="TZX53" s="162"/>
      <c r="TZY53" s="162"/>
      <c r="TZZ53" s="162"/>
      <c r="UAA53" s="162"/>
      <c r="UAB53" s="162"/>
      <c r="UAC53" s="162"/>
      <c r="UAD53" s="162"/>
      <c r="UAE53" s="162"/>
      <c r="UAF53" s="162"/>
      <c r="UAG53" s="162"/>
      <c r="UAH53" s="162"/>
      <c r="UAI53" s="162"/>
      <c r="UAJ53" s="162"/>
      <c r="UAK53" s="162"/>
      <c r="UAL53" s="162"/>
      <c r="UAM53" s="162"/>
      <c r="UAN53" s="162"/>
      <c r="UAO53" s="162"/>
      <c r="UAP53" s="162"/>
      <c r="UAQ53" s="162"/>
      <c r="UAR53" s="162"/>
      <c r="UAS53" s="162"/>
      <c r="UAT53" s="162"/>
      <c r="UAU53" s="162"/>
      <c r="UAV53" s="162"/>
      <c r="UAW53" s="162"/>
      <c r="UAX53" s="162"/>
      <c r="UAY53" s="162"/>
      <c r="UAZ53" s="162"/>
      <c r="UBA53" s="162"/>
      <c r="UBB53" s="162"/>
      <c r="UBC53" s="162"/>
      <c r="UBD53" s="162"/>
      <c r="UBE53" s="162"/>
      <c r="UBF53" s="162"/>
      <c r="UBG53" s="162"/>
      <c r="UBH53" s="162"/>
      <c r="UBI53" s="162"/>
      <c r="UBJ53" s="162"/>
      <c r="UBK53" s="162"/>
      <c r="UBL53" s="162"/>
      <c r="UBM53" s="162"/>
      <c r="UBN53" s="162"/>
      <c r="UBO53" s="162"/>
      <c r="UBP53" s="162"/>
      <c r="UBQ53" s="162"/>
      <c r="UBR53" s="162"/>
      <c r="UBS53" s="162"/>
      <c r="UBT53" s="162"/>
      <c r="UBU53" s="162"/>
      <c r="UBV53" s="162"/>
      <c r="UBW53" s="162"/>
      <c r="UBX53" s="162"/>
      <c r="UBY53" s="162"/>
      <c r="UBZ53" s="162"/>
      <c r="UCA53" s="162"/>
      <c r="UCB53" s="162"/>
      <c r="UCC53" s="162"/>
      <c r="UCD53" s="162"/>
      <c r="UCE53" s="162"/>
      <c r="UCF53" s="162"/>
      <c r="UCG53" s="162"/>
      <c r="UCH53" s="162"/>
      <c r="UCI53" s="162"/>
      <c r="UCJ53" s="162"/>
      <c r="UCK53" s="162"/>
      <c r="UCL53" s="162"/>
      <c r="UCM53" s="162"/>
      <c r="UCN53" s="162"/>
      <c r="UCO53" s="162"/>
      <c r="UCP53" s="162"/>
      <c r="UCQ53" s="162"/>
      <c r="UCR53" s="162"/>
      <c r="UCS53" s="162"/>
      <c r="UCT53" s="162"/>
      <c r="UCU53" s="162"/>
      <c r="UCV53" s="162"/>
      <c r="UCW53" s="162"/>
      <c r="UCX53" s="162"/>
      <c r="UCY53" s="162"/>
      <c r="UCZ53" s="162"/>
      <c r="UDA53" s="162"/>
      <c r="UDB53" s="162"/>
      <c r="UDC53" s="162"/>
      <c r="UDD53" s="162"/>
      <c r="UDE53" s="162"/>
      <c r="UDF53" s="162"/>
      <c r="UDG53" s="162"/>
      <c r="UDH53" s="162"/>
      <c r="UDI53" s="162"/>
      <c r="UDJ53" s="162"/>
      <c r="UDK53" s="162"/>
      <c r="UDL53" s="162"/>
      <c r="UDM53" s="162"/>
      <c r="UDN53" s="162"/>
      <c r="UDO53" s="162"/>
      <c r="UDP53" s="162"/>
      <c r="UDQ53" s="162"/>
      <c r="UDR53" s="162"/>
      <c r="UDS53" s="162"/>
      <c r="UDT53" s="162"/>
      <c r="UDU53" s="162"/>
      <c r="UDV53" s="162"/>
      <c r="UDW53" s="162"/>
      <c r="UDX53" s="162"/>
      <c r="UDY53" s="162"/>
      <c r="UDZ53" s="162"/>
      <c r="UEA53" s="162"/>
      <c r="UEB53" s="162"/>
      <c r="UEC53" s="162"/>
      <c r="UED53" s="162"/>
      <c r="UEE53" s="162"/>
      <c r="UEF53" s="162"/>
      <c r="UEG53" s="162"/>
      <c r="UEH53" s="162"/>
      <c r="UEI53" s="162"/>
      <c r="UEJ53" s="162"/>
      <c r="UEK53" s="162"/>
      <c r="UEL53" s="162"/>
      <c r="UEM53" s="162"/>
      <c r="UEN53" s="162"/>
      <c r="UEO53" s="162"/>
      <c r="UEP53" s="162"/>
      <c r="UEQ53" s="162"/>
      <c r="UER53" s="162"/>
      <c r="UES53" s="162"/>
      <c r="UET53" s="162"/>
      <c r="UEU53" s="162"/>
      <c r="UEV53" s="162"/>
      <c r="UEW53" s="162"/>
      <c r="UEX53" s="162"/>
      <c r="UEY53" s="162"/>
      <c r="UEZ53" s="162"/>
      <c r="UFA53" s="162"/>
      <c r="UFB53" s="162"/>
      <c r="UFC53" s="162"/>
      <c r="UFD53" s="162"/>
      <c r="UFE53" s="162"/>
      <c r="UFF53" s="162"/>
      <c r="UFG53" s="162"/>
      <c r="UFH53" s="162"/>
      <c r="UFI53" s="162"/>
      <c r="UFJ53" s="162"/>
      <c r="UFK53" s="162"/>
      <c r="UFL53" s="162"/>
      <c r="UFM53" s="162"/>
      <c r="UFN53" s="162"/>
      <c r="UFO53" s="162"/>
      <c r="UFP53" s="162"/>
      <c r="UFQ53" s="162"/>
      <c r="UFR53" s="162"/>
      <c r="UFS53" s="162"/>
      <c r="UFT53" s="162"/>
      <c r="UFU53" s="162"/>
      <c r="UFV53" s="162"/>
      <c r="UFW53" s="162"/>
      <c r="UFX53" s="162"/>
      <c r="UFY53" s="162"/>
      <c r="UFZ53" s="162"/>
      <c r="UGA53" s="162"/>
      <c r="UGB53" s="162"/>
      <c r="UGC53" s="162"/>
      <c r="UGD53" s="162"/>
      <c r="UGE53" s="162"/>
      <c r="UGF53" s="162"/>
      <c r="UGG53" s="162"/>
      <c r="UGH53" s="162"/>
      <c r="UGI53" s="162"/>
      <c r="UGJ53" s="162"/>
      <c r="UGK53" s="162"/>
      <c r="UGL53" s="162"/>
      <c r="UGM53" s="162"/>
      <c r="UGN53" s="162"/>
      <c r="UGO53" s="162"/>
      <c r="UGP53" s="162"/>
      <c r="UGQ53" s="162"/>
      <c r="UGR53" s="162"/>
      <c r="UGS53" s="162"/>
      <c r="UGT53" s="162"/>
      <c r="UGU53" s="162"/>
      <c r="UGV53" s="162"/>
      <c r="UGW53" s="162"/>
      <c r="UGX53" s="162"/>
      <c r="UGY53" s="162"/>
      <c r="UGZ53" s="162"/>
      <c r="UHA53" s="162"/>
      <c r="UHB53" s="162"/>
      <c r="UHC53" s="162"/>
      <c r="UHD53" s="162"/>
      <c r="UHE53" s="162"/>
      <c r="UHF53" s="162"/>
      <c r="UHG53" s="162"/>
      <c r="UHH53" s="162"/>
      <c r="UHI53" s="162"/>
      <c r="UHJ53" s="162"/>
      <c r="UHK53" s="162"/>
      <c r="UHL53" s="162"/>
      <c r="UHM53" s="162"/>
      <c r="UHN53" s="162"/>
      <c r="UHO53" s="162"/>
      <c r="UHP53" s="162"/>
      <c r="UHQ53" s="162"/>
      <c r="UHR53" s="162"/>
      <c r="UHS53" s="162"/>
      <c r="UHT53" s="162"/>
      <c r="UHU53" s="162"/>
      <c r="UHV53" s="162"/>
      <c r="UHW53" s="162"/>
      <c r="UHX53" s="162"/>
      <c r="UHY53" s="162"/>
      <c r="UHZ53" s="162"/>
      <c r="UIA53" s="162"/>
      <c r="UIB53" s="162"/>
      <c r="UIC53" s="162"/>
      <c r="UID53" s="162"/>
      <c r="UIE53" s="162"/>
      <c r="UIF53" s="162"/>
      <c r="UIG53" s="162"/>
      <c r="UIH53" s="162"/>
      <c r="UII53" s="162"/>
      <c r="UIJ53" s="162"/>
      <c r="UIK53" s="162"/>
      <c r="UIL53" s="162"/>
      <c r="UIM53" s="162"/>
      <c r="UIN53" s="162"/>
      <c r="UIO53" s="162"/>
      <c r="UIP53" s="162"/>
      <c r="UIQ53" s="162"/>
      <c r="UIR53" s="162"/>
      <c r="UIS53" s="162"/>
      <c r="UIT53" s="162"/>
      <c r="UIU53" s="162"/>
      <c r="UIV53" s="162"/>
      <c r="UIW53" s="162"/>
      <c r="UIX53" s="162"/>
      <c r="UIY53" s="162"/>
      <c r="UIZ53" s="162"/>
      <c r="UJA53" s="162"/>
      <c r="UJB53" s="162"/>
      <c r="UJC53" s="162"/>
      <c r="UJD53" s="162"/>
      <c r="UJE53" s="162"/>
      <c r="UJF53" s="162"/>
      <c r="UJG53" s="162"/>
      <c r="UJH53" s="162"/>
      <c r="UJI53" s="162"/>
      <c r="UJJ53" s="162"/>
      <c r="UJK53" s="162"/>
      <c r="UJL53" s="162"/>
      <c r="UJM53" s="162"/>
      <c r="UJN53" s="162"/>
      <c r="UJO53" s="162"/>
      <c r="UJP53" s="162"/>
      <c r="UJQ53" s="162"/>
      <c r="UJR53" s="162"/>
      <c r="UJS53" s="162"/>
      <c r="UJT53" s="162"/>
      <c r="UJU53" s="162"/>
      <c r="UJV53" s="162"/>
      <c r="UJW53" s="162"/>
      <c r="UJX53" s="162"/>
      <c r="UJY53" s="162"/>
      <c r="UJZ53" s="162"/>
      <c r="UKA53" s="162"/>
      <c r="UKB53" s="162"/>
      <c r="UKC53" s="162"/>
      <c r="UKD53" s="162"/>
      <c r="UKE53" s="162"/>
      <c r="UKF53" s="162"/>
      <c r="UKG53" s="162"/>
      <c r="UKH53" s="162"/>
      <c r="UKI53" s="162"/>
      <c r="UKJ53" s="162"/>
      <c r="UKK53" s="162"/>
      <c r="UKL53" s="162"/>
      <c r="UKM53" s="162"/>
      <c r="UKN53" s="162"/>
      <c r="UKO53" s="162"/>
      <c r="UKP53" s="162"/>
      <c r="UKQ53" s="162"/>
      <c r="UKR53" s="162"/>
      <c r="UKS53" s="162"/>
      <c r="UKT53" s="162"/>
      <c r="UKU53" s="162"/>
      <c r="UKV53" s="162"/>
      <c r="UKW53" s="162"/>
      <c r="UKX53" s="162"/>
      <c r="UKY53" s="162"/>
      <c r="UKZ53" s="162"/>
      <c r="ULA53" s="162"/>
      <c r="ULB53" s="162"/>
      <c r="ULC53" s="162"/>
      <c r="ULD53" s="162"/>
      <c r="ULE53" s="162"/>
      <c r="ULF53" s="162"/>
      <c r="ULG53" s="162"/>
      <c r="ULH53" s="162"/>
      <c r="ULI53" s="162"/>
      <c r="ULJ53" s="162"/>
      <c r="ULK53" s="162"/>
      <c r="ULL53" s="162"/>
      <c r="ULM53" s="162"/>
      <c r="ULN53" s="162"/>
      <c r="ULO53" s="162"/>
      <c r="ULP53" s="162"/>
      <c r="ULQ53" s="162"/>
      <c r="ULR53" s="162"/>
      <c r="ULS53" s="162"/>
      <c r="ULT53" s="162"/>
      <c r="ULU53" s="162"/>
      <c r="ULV53" s="162"/>
      <c r="ULW53" s="162"/>
      <c r="ULX53" s="162"/>
      <c r="ULY53" s="162"/>
      <c r="ULZ53" s="162"/>
      <c r="UMA53" s="162"/>
      <c r="UMB53" s="162"/>
      <c r="UMC53" s="162"/>
      <c r="UMD53" s="162"/>
      <c r="UME53" s="162"/>
      <c r="UMF53" s="162"/>
      <c r="UMG53" s="162"/>
      <c r="UMH53" s="162"/>
      <c r="UMI53" s="162"/>
      <c r="UMJ53" s="162"/>
      <c r="UMK53" s="162"/>
      <c r="UML53" s="162"/>
      <c r="UMM53" s="162"/>
      <c r="UMN53" s="162"/>
      <c r="UMO53" s="162"/>
      <c r="UMP53" s="162"/>
      <c r="UMQ53" s="162"/>
      <c r="UMR53" s="162"/>
      <c r="UMS53" s="162"/>
      <c r="UMT53" s="162"/>
      <c r="UMU53" s="162"/>
      <c r="UMV53" s="162"/>
      <c r="UMW53" s="162"/>
      <c r="UMX53" s="162"/>
      <c r="UMY53" s="162"/>
      <c r="UMZ53" s="162"/>
      <c r="UNA53" s="162"/>
      <c r="UNB53" s="162"/>
      <c r="UNC53" s="162"/>
      <c r="UND53" s="162"/>
      <c r="UNE53" s="162"/>
      <c r="UNF53" s="162"/>
      <c r="UNG53" s="162"/>
      <c r="UNH53" s="162"/>
      <c r="UNI53" s="162"/>
      <c r="UNJ53" s="162"/>
      <c r="UNK53" s="162"/>
      <c r="UNL53" s="162"/>
      <c r="UNM53" s="162"/>
      <c r="UNN53" s="162"/>
      <c r="UNO53" s="162"/>
      <c r="UNP53" s="162"/>
      <c r="UNQ53" s="162"/>
      <c r="UNR53" s="162"/>
      <c r="UNS53" s="162"/>
      <c r="UNT53" s="162"/>
      <c r="UNU53" s="162"/>
      <c r="UNV53" s="162"/>
      <c r="UNW53" s="162"/>
      <c r="UNX53" s="162"/>
      <c r="UNY53" s="162"/>
      <c r="UNZ53" s="162"/>
      <c r="UOA53" s="162"/>
      <c r="UOB53" s="162"/>
      <c r="UOC53" s="162"/>
      <c r="UOD53" s="162"/>
      <c r="UOE53" s="162"/>
      <c r="UOF53" s="162"/>
      <c r="UOG53" s="162"/>
      <c r="UOH53" s="162"/>
      <c r="UOI53" s="162"/>
      <c r="UOJ53" s="162"/>
      <c r="UOK53" s="162"/>
      <c r="UOL53" s="162"/>
      <c r="UOM53" s="162"/>
      <c r="UON53" s="162"/>
      <c r="UOO53" s="162"/>
      <c r="UOP53" s="162"/>
      <c r="UOQ53" s="162"/>
      <c r="UOR53" s="162"/>
      <c r="UOS53" s="162"/>
      <c r="UOT53" s="162"/>
      <c r="UOU53" s="162"/>
      <c r="UOV53" s="162"/>
      <c r="UOW53" s="162"/>
      <c r="UOX53" s="162"/>
      <c r="UOY53" s="162"/>
      <c r="UOZ53" s="162"/>
      <c r="UPA53" s="162"/>
      <c r="UPB53" s="162"/>
      <c r="UPC53" s="162"/>
      <c r="UPD53" s="162"/>
      <c r="UPE53" s="162"/>
      <c r="UPF53" s="162"/>
      <c r="UPG53" s="162"/>
      <c r="UPH53" s="162"/>
      <c r="UPI53" s="162"/>
      <c r="UPJ53" s="162"/>
      <c r="UPK53" s="162"/>
      <c r="UPL53" s="162"/>
      <c r="UPM53" s="162"/>
      <c r="UPN53" s="162"/>
      <c r="UPO53" s="162"/>
      <c r="UPP53" s="162"/>
      <c r="UPQ53" s="162"/>
      <c r="UPR53" s="162"/>
      <c r="UPS53" s="162"/>
      <c r="UPT53" s="162"/>
      <c r="UPU53" s="162"/>
      <c r="UPV53" s="162"/>
      <c r="UPW53" s="162"/>
      <c r="UPX53" s="162"/>
      <c r="UPY53" s="162"/>
      <c r="UPZ53" s="162"/>
      <c r="UQA53" s="162"/>
      <c r="UQB53" s="162"/>
      <c r="UQC53" s="162"/>
      <c r="UQD53" s="162"/>
      <c r="UQE53" s="162"/>
      <c r="UQF53" s="162"/>
      <c r="UQG53" s="162"/>
      <c r="UQH53" s="162"/>
      <c r="UQI53" s="162"/>
      <c r="UQJ53" s="162"/>
      <c r="UQK53" s="162"/>
      <c r="UQL53" s="162"/>
      <c r="UQM53" s="162"/>
      <c r="UQN53" s="162"/>
      <c r="UQO53" s="162"/>
      <c r="UQP53" s="162"/>
      <c r="UQQ53" s="162"/>
      <c r="UQR53" s="162"/>
      <c r="UQS53" s="162"/>
      <c r="UQT53" s="162"/>
      <c r="UQU53" s="162"/>
      <c r="UQV53" s="162"/>
      <c r="UQW53" s="162"/>
      <c r="UQX53" s="162"/>
      <c r="UQY53" s="162"/>
      <c r="UQZ53" s="162"/>
      <c r="URA53" s="162"/>
      <c r="URB53" s="162"/>
      <c r="URC53" s="162"/>
      <c r="URD53" s="162"/>
      <c r="URE53" s="162"/>
      <c r="URF53" s="162"/>
      <c r="URG53" s="162"/>
      <c r="URH53" s="162"/>
      <c r="URI53" s="162"/>
      <c r="URJ53" s="162"/>
      <c r="URK53" s="162"/>
      <c r="URL53" s="162"/>
      <c r="URM53" s="162"/>
      <c r="URN53" s="162"/>
      <c r="URO53" s="162"/>
      <c r="URP53" s="162"/>
      <c r="URQ53" s="162"/>
      <c r="URR53" s="162"/>
      <c r="URS53" s="162"/>
      <c r="URT53" s="162"/>
      <c r="URU53" s="162"/>
      <c r="URV53" s="162"/>
      <c r="URW53" s="162"/>
      <c r="URX53" s="162"/>
      <c r="URY53" s="162"/>
      <c r="URZ53" s="162"/>
      <c r="USA53" s="162"/>
      <c r="USB53" s="162"/>
      <c r="USC53" s="162"/>
      <c r="USD53" s="162"/>
      <c r="USE53" s="162"/>
      <c r="USF53" s="162"/>
      <c r="USG53" s="162"/>
      <c r="USH53" s="162"/>
      <c r="USI53" s="162"/>
      <c r="USJ53" s="162"/>
      <c r="USK53" s="162"/>
      <c r="USL53" s="162"/>
      <c r="USM53" s="162"/>
      <c r="USN53" s="162"/>
      <c r="USO53" s="162"/>
      <c r="USP53" s="162"/>
      <c r="USQ53" s="162"/>
      <c r="USR53" s="162"/>
      <c r="USS53" s="162"/>
      <c r="UST53" s="162"/>
      <c r="USU53" s="162"/>
      <c r="USV53" s="162"/>
      <c r="USW53" s="162"/>
      <c r="USX53" s="162"/>
      <c r="USY53" s="162"/>
      <c r="USZ53" s="162"/>
      <c r="UTA53" s="162"/>
      <c r="UTB53" s="162"/>
      <c r="UTC53" s="162"/>
      <c r="UTD53" s="162"/>
      <c r="UTE53" s="162"/>
      <c r="UTF53" s="162"/>
      <c r="UTG53" s="162"/>
      <c r="UTH53" s="162"/>
      <c r="UTI53" s="162"/>
      <c r="UTJ53" s="162"/>
      <c r="UTK53" s="162"/>
      <c r="UTL53" s="162"/>
      <c r="UTM53" s="162"/>
      <c r="UTN53" s="162"/>
      <c r="UTO53" s="162"/>
      <c r="UTP53" s="162"/>
      <c r="UTQ53" s="162"/>
      <c r="UTR53" s="162"/>
      <c r="UTS53" s="162"/>
      <c r="UTT53" s="162"/>
      <c r="UTU53" s="162"/>
      <c r="UTV53" s="162"/>
      <c r="UTW53" s="162"/>
      <c r="UTX53" s="162"/>
      <c r="UTY53" s="162"/>
      <c r="UTZ53" s="162"/>
      <c r="UUA53" s="162"/>
      <c r="UUB53" s="162"/>
      <c r="UUC53" s="162"/>
      <c r="UUD53" s="162"/>
      <c r="UUE53" s="162"/>
      <c r="UUF53" s="162"/>
      <c r="UUG53" s="162"/>
      <c r="UUH53" s="162"/>
      <c r="UUI53" s="162"/>
      <c r="UUJ53" s="162"/>
      <c r="UUK53" s="162"/>
      <c r="UUL53" s="162"/>
      <c r="UUM53" s="162"/>
      <c r="UUN53" s="162"/>
      <c r="UUO53" s="162"/>
      <c r="UUP53" s="162"/>
      <c r="UUQ53" s="162"/>
      <c r="UUR53" s="162"/>
      <c r="UUS53" s="162"/>
      <c r="UUT53" s="162"/>
      <c r="UUU53" s="162"/>
      <c r="UUV53" s="162"/>
      <c r="UUW53" s="162"/>
      <c r="UUX53" s="162"/>
      <c r="UUY53" s="162"/>
      <c r="UUZ53" s="162"/>
      <c r="UVA53" s="162"/>
      <c r="UVB53" s="162"/>
      <c r="UVC53" s="162"/>
      <c r="UVD53" s="162"/>
      <c r="UVE53" s="162"/>
      <c r="UVF53" s="162"/>
      <c r="UVG53" s="162"/>
      <c r="UVH53" s="162"/>
      <c r="UVI53" s="162"/>
      <c r="UVJ53" s="162"/>
      <c r="UVK53" s="162"/>
      <c r="UVL53" s="162"/>
      <c r="UVM53" s="162"/>
      <c r="UVN53" s="162"/>
      <c r="UVO53" s="162"/>
      <c r="UVP53" s="162"/>
      <c r="UVQ53" s="162"/>
      <c r="UVR53" s="162"/>
      <c r="UVS53" s="162"/>
      <c r="UVT53" s="162"/>
      <c r="UVU53" s="162"/>
      <c r="UVV53" s="162"/>
      <c r="UVW53" s="162"/>
      <c r="UVX53" s="162"/>
      <c r="UVY53" s="162"/>
      <c r="UVZ53" s="162"/>
      <c r="UWA53" s="162"/>
      <c r="UWB53" s="162"/>
      <c r="UWC53" s="162"/>
      <c r="UWD53" s="162"/>
      <c r="UWE53" s="162"/>
      <c r="UWF53" s="162"/>
      <c r="UWG53" s="162"/>
      <c r="UWH53" s="162"/>
      <c r="UWI53" s="162"/>
      <c r="UWJ53" s="162"/>
      <c r="UWK53" s="162"/>
      <c r="UWL53" s="162"/>
      <c r="UWM53" s="162"/>
      <c r="UWN53" s="162"/>
      <c r="UWO53" s="162"/>
      <c r="UWP53" s="162"/>
      <c r="UWQ53" s="162"/>
      <c r="UWR53" s="162"/>
      <c r="UWS53" s="162"/>
      <c r="UWT53" s="162"/>
      <c r="UWU53" s="162"/>
      <c r="UWV53" s="162"/>
      <c r="UWW53" s="162"/>
      <c r="UWX53" s="162"/>
      <c r="UWY53" s="162"/>
      <c r="UWZ53" s="162"/>
      <c r="UXA53" s="162"/>
      <c r="UXB53" s="162"/>
      <c r="UXC53" s="162"/>
      <c r="UXD53" s="162"/>
      <c r="UXE53" s="162"/>
      <c r="UXF53" s="162"/>
      <c r="UXG53" s="162"/>
      <c r="UXH53" s="162"/>
      <c r="UXI53" s="162"/>
      <c r="UXJ53" s="162"/>
      <c r="UXK53" s="162"/>
      <c r="UXL53" s="162"/>
      <c r="UXM53" s="162"/>
      <c r="UXN53" s="162"/>
      <c r="UXO53" s="162"/>
      <c r="UXP53" s="162"/>
      <c r="UXQ53" s="162"/>
      <c r="UXR53" s="162"/>
      <c r="UXS53" s="162"/>
      <c r="UXT53" s="162"/>
      <c r="UXU53" s="162"/>
      <c r="UXV53" s="162"/>
      <c r="UXW53" s="162"/>
      <c r="UXX53" s="162"/>
      <c r="UXY53" s="162"/>
      <c r="UXZ53" s="162"/>
      <c r="UYA53" s="162"/>
      <c r="UYB53" s="162"/>
      <c r="UYC53" s="162"/>
      <c r="UYD53" s="162"/>
      <c r="UYE53" s="162"/>
      <c r="UYF53" s="162"/>
      <c r="UYG53" s="162"/>
      <c r="UYH53" s="162"/>
      <c r="UYI53" s="162"/>
      <c r="UYJ53" s="162"/>
      <c r="UYK53" s="162"/>
      <c r="UYL53" s="162"/>
      <c r="UYM53" s="162"/>
      <c r="UYN53" s="162"/>
      <c r="UYO53" s="162"/>
      <c r="UYP53" s="162"/>
      <c r="UYQ53" s="162"/>
      <c r="UYR53" s="162"/>
      <c r="UYS53" s="162"/>
      <c r="UYT53" s="162"/>
      <c r="UYU53" s="162"/>
      <c r="UYV53" s="162"/>
      <c r="UYW53" s="162"/>
      <c r="UYX53" s="162"/>
      <c r="UYY53" s="162"/>
      <c r="UYZ53" s="162"/>
      <c r="UZA53" s="162"/>
      <c r="UZB53" s="162"/>
      <c r="UZC53" s="162"/>
      <c r="UZD53" s="162"/>
      <c r="UZE53" s="162"/>
      <c r="UZF53" s="162"/>
      <c r="UZG53" s="162"/>
      <c r="UZH53" s="162"/>
      <c r="UZI53" s="162"/>
      <c r="UZJ53" s="162"/>
      <c r="UZK53" s="162"/>
      <c r="UZL53" s="162"/>
      <c r="UZM53" s="162"/>
      <c r="UZN53" s="162"/>
      <c r="UZO53" s="162"/>
      <c r="UZP53" s="162"/>
      <c r="UZQ53" s="162"/>
      <c r="UZR53" s="162"/>
      <c r="UZS53" s="162"/>
      <c r="UZT53" s="162"/>
      <c r="UZU53" s="162"/>
      <c r="UZV53" s="162"/>
      <c r="UZW53" s="162"/>
      <c r="UZX53" s="162"/>
      <c r="UZY53" s="162"/>
      <c r="UZZ53" s="162"/>
      <c r="VAA53" s="162"/>
      <c r="VAB53" s="162"/>
      <c r="VAC53" s="162"/>
      <c r="VAD53" s="162"/>
      <c r="VAE53" s="162"/>
      <c r="VAF53" s="162"/>
      <c r="VAG53" s="162"/>
      <c r="VAH53" s="162"/>
      <c r="VAI53" s="162"/>
      <c r="VAJ53" s="162"/>
      <c r="VAK53" s="162"/>
      <c r="VAL53" s="162"/>
      <c r="VAM53" s="162"/>
      <c r="VAN53" s="162"/>
      <c r="VAO53" s="162"/>
      <c r="VAP53" s="162"/>
      <c r="VAQ53" s="162"/>
      <c r="VAR53" s="162"/>
      <c r="VAS53" s="162"/>
      <c r="VAT53" s="162"/>
      <c r="VAU53" s="162"/>
      <c r="VAV53" s="162"/>
      <c r="VAW53" s="162"/>
      <c r="VAX53" s="162"/>
      <c r="VAY53" s="162"/>
      <c r="VAZ53" s="162"/>
      <c r="VBA53" s="162"/>
      <c r="VBB53" s="162"/>
      <c r="VBC53" s="162"/>
      <c r="VBD53" s="162"/>
      <c r="VBE53" s="162"/>
      <c r="VBF53" s="162"/>
      <c r="VBG53" s="162"/>
      <c r="VBH53" s="162"/>
      <c r="VBI53" s="162"/>
      <c r="VBJ53" s="162"/>
      <c r="VBK53" s="162"/>
      <c r="VBL53" s="162"/>
      <c r="VBM53" s="162"/>
      <c r="VBN53" s="162"/>
      <c r="VBO53" s="162"/>
      <c r="VBP53" s="162"/>
      <c r="VBQ53" s="162"/>
      <c r="VBR53" s="162"/>
      <c r="VBS53" s="162"/>
      <c r="VBT53" s="162"/>
      <c r="VBU53" s="162"/>
      <c r="VBV53" s="162"/>
      <c r="VBW53" s="162"/>
      <c r="VBX53" s="162"/>
      <c r="VBY53" s="162"/>
      <c r="VBZ53" s="162"/>
      <c r="VCA53" s="162"/>
      <c r="VCB53" s="162"/>
      <c r="VCC53" s="162"/>
      <c r="VCD53" s="162"/>
      <c r="VCE53" s="162"/>
      <c r="VCF53" s="162"/>
      <c r="VCG53" s="162"/>
      <c r="VCH53" s="162"/>
      <c r="VCI53" s="162"/>
      <c r="VCJ53" s="162"/>
      <c r="VCK53" s="162"/>
      <c r="VCL53" s="162"/>
      <c r="VCM53" s="162"/>
      <c r="VCN53" s="162"/>
      <c r="VCO53" s="162"/>
      <c r="VCP53" s="162"/>
      <c r="VCQ53" s="162"/>
      <c r="VCR53" s="162"/>
      <c r="VCS53" s="162"/>
      <c r="VCT53" s="162"/>
      <c r="VCU53" s="162"/>
      <c r="VCV53" s="162"/>
      <c r="VCW53" s="162"/>
      <c r="VCX53" s="162"/>
      <c r="VCY53" s="162"/>
      <c r="VCZ53" s="162"/>
      <c r="VDA53" s="162"/>
      <c r="VDB53" s="162"/>
      <c r="VDC53" s="162"/>
      <c r="VDD53" s="162"/>
      <c r="VDE53" s="162"/>
      <c r="VDF53" s="162"/>
      <c r="VDG53" s="162"/>
      <c r="VDH53" s="162"/>
      <c r="VDI53" s="162"/>
      <c r="VDJ53" s="162"/>
      <c r="VDK53" s="162"/>
      <c r="VDL53" s="162"/>
      <c r="VDM53" s="162"/>
      <c r="VDN53" s="162"/>
      <c r="VDO53" s="162"/>
      <c r="VDP53" s="162"/>
      <c r="VDQ53" s="162"/>
      <c r="VDR53" s="162"/>
      <c r="VDS53" s="162"/>
      <c r="VDT53" s="162"/>
      <c r="VDU53" s="162"/>
      <c r="VDV53" s="162"/>
      <c r="VDW53" s="162"/>
      <c r="VDX53" s="162"/>
      <c r="VDY53" s="162"/>
      <c r="VDZ53" s="162"/>
      <c r="VEA53" s="162"/>
      <c r="VEB53" s="162"/>
      <c r="VEC53" s="162"/>
      <c r="VED53" s="162"/>
      <c r="VEE53" s="162"/>
      <c r="VEF53" s="162"/>
      <c r="VEG53" s="162"/>
      <c r="VEH53" s="162"/>
      <c r="VEI53" s="162"/>
      <c r="VEJ53" s="162"/>
      <c r="VEK53" s="162"/>
      <c r="VEL53" s="162"/>
      <c r="VEM53" s="162"/>
      <c r="VEN53" s="162"/>
      <c r="VEO53" s="162"/>
      <c r="VEP53" s="162"/>
      <c r="VEQ53" s="162"/>
      <c r="VER53" s="162"/>
      <c r="VES53" s="162"/>
      <c r="VET53" s="162"/>
      <c r="VEU53" s="162"/>
      <c r="VEV53" s="162"/>
      <c r="VEW53" s="162"/>
      <c r="VEX53" s="162"/>
      <c r="VEY53" s="162"/>
      <c r="VEZ53" s="162"/>
      <c r="VFA53" s="162"/>
      <c r="VFB53" s="162"/>
      <c r="VFC53" s="162"/>
      <c r="VFD53" s="162"/>
      <c r="VFE53" s="162"/>
      <c r="VFF53" s="162"/>
      <c r="VFG53" s="162"/>
      <c r="VFH53" s="162"/>
      <c r="VFI53" s="162"/>
      <c r="VFJ53" s="162"/>
      <c r="VFK53" s="162"/>
      <c r="VFL53" s="162"/>
      <c r="VFM53" s="162"/>
      <c r="VFN53" s="162"/>
      <c r="VFO53" s="162"/>
      <c r="VFP53" s="162"/>
      <c r="VFQ53" s="162"/>
      <c r="VFR53" s="162"/>
      <c r="VFS53" s="162"/>
      <c r="VFT53" s="162"/>
      <c r="VFU53" s="162"/>
      <c r="VFV53" s="162"/>
      <c r="VFW53" s="162"/>
      <c r="VFX53" s="162"/>
      <c r="VFY53" s="162"/>
      <c r="VFZ53" s="162"/>
      <c r="VGA53" s="162"/>
      <c r="VGB53" s="162"/>
      <c r="VGC53" s="162"/>
      <c r="VGD53" s="162"/>
      <c r="VGE53" s="162"/>
      <c r="VGF53" s="162"/>
      <c r="VGG53" s="162"/>
      <c r="VGH53" s="162"/>
      <c r="VGI53" s="162"/>
      <c r="VGJ53" s="162"/>
      <c r="VGK53" s="162"/>
      <c r="VGL53" s="162"/>
      <c r="VGM53" s="162"/>
      <c r="VGN53" s="162"/>
      <c r="VGO53" s="162"/>
      <c r="VGP53" s="162"/>
      <c r="VGQ53" s="162"/>
      <c r="VGR53" s="162"/>
      <c r="VGS53" s="162"/>
      <c r="VGT53" s="162"/>
      <c r="VGU53" s="162"/>
      <c r="VGV53" s="162"/>
      <c r="VGW53" s="162"/>
      <c r="VGX53" s="162"/>
      <c r="VGY53" s="162"/>
      <c r="VGZ53" s="162"/>
      <c r="VHA53" s="162"/>
      <c r="VHB53" s="162"/>
      <c r="VHC53" s="162"/>
      <c r="VHD53" s="162"/>
      <c r="VHE53" s="162"/>
      <c r="VHF53" s="162"/>
      <c r="VHG53" s="162"/>
      <c r="VHH53" s="162"/>
      <c r="VHI53" s="162"/>
      <c r="VHJ53" s="162"/>
      <c r="VHK53" s="162"/>
      <c r="VHL53" s="162"/>
      <c r="VHM53" s="162"/>
      <c r="VHN53" s="162"/>
      <c r="VHO53" s="162"/>
      <c r="VHP53" s="162"/>
      <c r="VHQ53" s="162"/>
      <c r="VHR53" s="162"/>
      <c r="VHS53" s="162"/>
      <c r="VHT53" s="162"/>
      <c r="VHU53" s="162"/>
      <c r="VHV53" s="162"/>
      <c r="VHW53" s="162"/>
      <c r="VHX53" s="162"/>
      <c r="VHY53" s="162"/>
      <c r="VHZ53" s="162"/>
      <c r="VIA53" s="162"/>
      <c r="VIB53" s="162"/>
      <c r="VIC53" s="162"/>
      <c r="VID53" s="162"/>
      <c r="VIE53" s="162"/>
      <c r="VIF53" s="162"/>
      <c r="VIG53" s="162"/>
      <c r="VIH53" s="162"/>
      <c r="VII53" s="162"/>
      <c r="VIJ53" s="162"/>
      <c r="VIK53" s="162"/>
      <c r="VIL53" s="162"/>
      <c r="VIM53" s="162"/>
      <c r="VIN53" s="162"/>
      <c r="VIO53" s="162"/>
      <c r="VIP53" s="162"/>
      <c r="VIQ53" s="162"/>
      <c r="VIR53" s="162"/>
      <c r="VIS53" s="162"/>
      <c r="VIT53" s="162"/>
      <c r="VIU53" s="162"/>
      <c r="VIV53" s="162"/>
      <c r="VIW53" s="162"/>
      <c r="VIX53" s="162"/>
      <c r="VIY53" s="162"/>
      <c r="VIZ53" s="162"/>
      <c r="VJA53" s="162"/>
      <c r="VJB53" s="162"/>
      <c r="VJC53" s="162"/>
      <c r="VJD53" s="162"/>
      <c r="VJE53" s="162"/>
      <c r="VJF53" s="162"/>
      <c r="VJG53" s="162"/>
      <c r="VJH53" s="162"/>
      <c r="VJI53" s="162"/>
      <c r="VJJ53" s="162"/>
      <c r="VJK53" s="162"/>
      <c r="VJL53" s="162"/>
      <c r="VJM53" s="162"/>
      <c r="VJN53" s="162"/>
      <c r="VJO53" s="162"/>
      <c r="VJP53" s="162"/>
      <c r="VJQ53" s="162"/>
      <c r="VJR53" s="162"/>
      <c r="VJS53" s="162"/>
      <c r="VJT53" s="162"/>
      <c r="VJU53" s="162"/>
      <c r="VJV53" s="162"/>
      <c r="VJW53" s="162"/>
      <c r="VJX53" s="162"/>
      <c r="VJY53" s="162"/>
      <c r="VJZ53" s="162"/>
      <c r="VKA53" s="162"/>
      <c r="VKB53" s="162"/>
      <c r="VKC53" s="162"/>
      <c r="VKD53" s="162"/>
      <c r="VKE53" s="162"/>
      <c r="VKF53" s="162"/>
      <c r="VKG53" s="162"/>
      <c r="VKH53" s="162"/>
      <c r="VKI53" s="162"/>
      <c r="VKJ53" s="162"/>
      <c r="VKK53" s="162"/>
      <c r="VKL53" s="162"/>
      <c r="VKM53" s="162"/>
      <c r="VKN53" s="162"/>
      <c r="VKO53" s="162"/>
      <c r="VKP53" s="162"/>
      <c r="VKQ53" s="162"/>
      <c r="VKR53" s="162"/>
      <c r="VKS53" s="162"/>
      <c r="VKT53" s="162"/>
      <c r="VKU53" s="162"/>
      <c r="VKV53" s="162"/>
      <c r="VKW53" s="162"/>
      <c r="VKX53" s="162"/>
      <c r="VKY53" s="162"/>
      <c r="VKZ53" s="162"/>
      <c r="VLA53" s="162"/>
      <c r="VLB53" s="162"/>
      <c r="VLC53" s="162"/>
      <c r="VLD53" s="162"/>
      <c r="VLE53" s="162"/>
      <c r="VLF53" s="162"/>
      <c r="VLG53" s="162"/>
      <c r="VLH53" s="162"/>
      <c r="VLI53" s="162"/>
      <c r="VLJ53" s="162"/>
      <c r="VLK53" s="162"/>
      <c r="VLL53" s="162"/>
      <c r="VLM53" s="162"/>
      <c r="VLN53" s="162"/>
      <c r="VLO53" s="162"/>
      <c r="VLP53" s="162"/>
      <c r="VLQ53" s="162"/>
      <c r="VLR53" s="162"/>
      <c r="VLS53" s="162"/>
      <c r="VLT53" s="162"/>
      <c r="VLU53" s="162"/>
      <c r="VLV53" s="162"/>
      <c r="VLW53" s="162"/>
      <c r="VLX53" s="162"/>
      <c r="VLY53" s="162"/>
      <c r="VLZ53" s="162"/>
      <c r="VMA53" s="162"/>
      <c r="VMB53" s="162"/>
      <c r="VMC53" s="162"/>
      <c r="VMD53" s="162"/>
      <c r="VME53" s="162"/>
      <c r="VMF53" s="162"/>
      <c r="VMG53" s="162"/>
      <c r="VMH53" s="162"/>
      <c r="VMI53" s="162"/>
      <c r="VMJ53" s="162"/>
      <c r="VMK53" s="162"/>
      <c r="VML53" s="162"/>
      <c r="VMM53" s="162"/>
      <c r="VMN53" s="162"/>
      <c r="VMO53" s="162"/>
      <c r="VMP53" s="162"/>
      <c r="VMQ53" s="162"/>
      <c r="VMR53" s="162"/>
      <c r="VMS53" s="162"/>
      <c r="VMT53" s="162"/>
      <c r="VMU53" s="162"/>
      <c r="VMV53" s="162"/>
      <c r="VMW53" s="162"/>
      <c r="VMX53" s="162"/>
      <c r="VMY53" s="162"/>
      <c r="VMZ53" s="162"/>
      <c r="VNA53" s="162"/>
      <c r="VNB53" s="162"/>
      <c r="VNC53" s="162"/>
      <c r="VND53" s="162"/>
      <c r="VNE53" s="162"/>
      <c r="VNF53" s="162"/>
      <c r="VNG53" s="162"/>
      <c r="VNH53" s="162"/>
      <c r="VNI53" s="162"/>
      <c r="VNJ53" s="162"/>
      <c r="VNK53" s="162"/>
      <c r="VNL53" s="162"/>
      <c r="VNM53" s="162"/>
      <c r="VNN53" s="162"/>
      <c r="VNO53" s="162"/>
      <c r="VNP53" s="162"/>
      <c r="VNQ53" s="162"/>
      <c r="VNR53" s="162"/>
      <c r="VNS53" s="162"/>
      <c r="VNT53" s="162"/>
      <c r="VNU53" s="162"/>
      <c r="VNV53" s="162"/>
      <c r="VNW53" s="162"/>
      <c r="VNX53" s="162"/>
      <c r="VNY53" s="162"/>
      <c r="VNZ53" s="162"/>
      <c r="VOA53" s="162"/>
      <c r="VOB53" s="162"/>
      <c r="VOC53" s="162"/>
      <c r="VOD53" s="162"/>
      <c r="VOE53" s="162"/>
      <c r="VOF53" s="162"/>
      <c r="VOG53" s="162"/>
      <c r="VOH53" s="162"/>
      <c r="VOI53" s="162"/>
      <c r="VOJ53" s="162"/>
      <c r="VOK53" s="162"/>
      <c r="VOL53" s="162"/>
      <c r="VOM53" s="162"/>
      <c r="VON53" s="162"/>
      <c r="VOO53" s="162"/>
      <c r="VOP53" s="162"/>
      <c r="VOQ53" s="162"/>
      <c r="VOR53" s="162"/>
      <c r="VOS53" s="162"/>
      <c r="VOT53" s="162"/>
      <c r="VOU53" s="162"/>
      <c r="VOV53" s="162"/>
      <c r="VOW53" s="162"/>
      <c r="VOX53" s="162"/>
      <c r="VOY53" s="162"/>
      <c r="VOZ53" s="162"/>
      <c r="VPA53" s="162"/>
      <c r="VPB53" s="162"/>
      <c r="VPC53" s="162"/>
      <c r="VPD53" s="162"/>
      <c r="VPE53" s="162"/>
      <c r="VPF53" s="162"/>
      <c r="VPG53" s="162"/>
      <c r="VPH53" s="162"/>
      <c r="VPI53" s="162"/>
      <c r="VPJ53" s="162"/>
      <c r="VPK53" s="162"/>
      <c r="VPL53" s="162"/>
      <c r="VPM53" s="162"/>
      <c r="VPN53" s="162"/>
      <c r="VPO53" s="162"/>
      <c r="VPP53" s="162"/>
      <c r="VPQ53" s="162"/>
      <c r="VPR53" s="162"/>
      <c r="VPS53" s="162"/>
      <c r="VPT53" s="162"/>
      <c r="VPU53" s="162"/>
      <c r="VPV53" s="162"/>
      <c r="VPW53" s="162"/>
      <c r="VPX53" s="162"/>
      <c r="VPY53" s="162"/>
      <c r="VPZ53" s="162"/>
      <c r="VQA53" s="162"/>
      <c r="VQB53" s="162"/>
      <c r="VQC53" s="162"/>
      <c r="VQD53" s="162"/>
      <c r="VQE53" s="162"/>
      <c r="VQF53" s="162"/>
      <c r="VQG53" s="162"/>
      <c r="VQH53" s="162"/>
      <c r="VQI53" s="162"/>
      <c r="VQJ53" s="162"/>
      <c r="VQK53" s="162"/>
      <c r="VQL53" s="162"/>
      <c r="VQM53" s="162"/>
      <c r="VQN53" s="162"/>
      <c r="VQO53" s="162"/>
      <c r="VQP53" s="162"/>
      <c r="VQQ53" s="162"/>
      <c r="VQR53" s="162"/>
      <c r="VQS53" s="162"/>
      <c r="VQT53" s="162"/>
      <c r="VQU53" s="162"/>
      <c r="VQV53" s="162"/>
      <c r="VQW53" s="162"/>
      <c r="VQX53" s="162"/>
      <c r="VQY53" s="162"/>
      <c r="VQZ53" s="162"/>
      <c r="VRA53" s="162"/>
      <c r="VRB53" s="162"/>
      <c r="VRC53" s="162"/>
      <c r="VRD53" s="162"/>
      <c r="VRE53" s="162"/>
      <c r="VRF53" s="162"/>
      <c r="VRG53" s="162"/>
      <c r="VRH53" s="162"/>
      <c r="VRI53" s="162"/>
      <c r="VRJ53" s="162"/>
      <c r="VRK53" s="162"/>
      <c r="VRL53" s="162"/>
      <c r="VRM53" s="162"/>
      <c r="VRN53" s="162"/>
      <c r="VRO53" s="162"/>
      <c r="VRP53" s="162"/>
      <c r="VRQ53" s="162"/>
      <c r="VRR53" s="162"/>
      <c r="VRS53" s="162"/>
      <c r="VRT53" s="162"/>
      <c r="VRU53" s="162"/>
      <c r="VRV53" s="162"/>
      <c r="VRW53" s="162"/>
      <c r="VRX53" s="162"/>
      <c r="VRY53" s="162"/>
      <c r="VRZ53" s="162"/>
      <c r="VSA53" s="162"/>
      <c r="VSB53" s="162"/>
      <c r="VSC53" s="162"/>
      <c r="VSD53" s="162"/>
      <c r="VSE53" s="162"/>
      <c r="VSF53" s="162"/>
      <c r="VSG53" s="162"/>
      <c r="VSH53" s="162"/>
      <c r="VSI53" s="162"/>
      <c r="VSJ53" s="162"/>
      <c r="VSK53" s="162"/>
      <c r="VSL53" s="162"/>
      <c r="VSM53" s="162"/>
      <c r="VSN53" s="162"/>
      <c r="VSO53" s="162"/>
      <c r="VSP53" s="162"/>
      <c r="VSQ53" s="162"/>
      <c r="VSR53" s="162"/>
      <c r="VSS53" s="162"/>
      <c r="VST53" s="162"/>
      <c r="VSU53" s="162"/>
      <c r="VSV53" s="162"/>
      <c r="VSW53" s="162"/>
      <c r="VSX53" s="162"/>
      <c r="VSY53" s="162"/>
      <c r="VSZ53" s="162"/>
      <c r="VTA53" s="162"/>
      <c r="VTB53" s="162"/>
      <c r="VTC53" s="162"/>
      <c r="VTD53" s="162"/>
      <c r="VTE53" s="162"/>
      <c r="VTF53" s="162"/>
      <c r="VTG53" s="162"/>
      <c r="VTH53" s="162"/>
      <c r="VTI53" s="162"/>
      <c r="VTJ53" s="162"/>
      <c r="VTK53" s="162"/>
      <c r="VTL53" s="162"/>
      <c r="VTM53" s="162"/>
      <c r="VTN53" s="162"/>
      <c r="VTO53" s="162"/>
      <c r="VTP53" s="162"/>
      <c r="VTQ53" s="162"/>
      <c r="VTR53" s="162"/>
      <c r="VTS53" s="162"/>
      <c r="VTT53" s="162"/>
      <c r="VTU53" s="162"/>
      <c r="VTV53" s="162"/>
      <c r="VTW53" s="162"/>
      <c r="VTX53" s="162"/>
      <c r="VTY53" s="162"/>
      <c r="VTZ53" s="162"/>
      <c r="VUA53" s="162"/>
      <c r="VUB53" s="162"/>
      <c r="VUC53" s="162"/>
      <c r="VUD53" s="162"/>
      <c r="VUE53" s="162"/>
      <c r="VUF53" s="162"/>
      <c r="VUG53" s="162"/>
      <c r="VUH53" s="162"/>
      <c r="VUI53" s="162"/>
      <c r="VUJ53" s="162"/>
      <c r="VUK53" s="162"/>
      <c r="VUL53" s="162"/>
      <c r="VUM53" s="162"/>
      <c r="VUN53" s="162"/>
      <c r="VUO53" s="162"/>
      <c r="VUP53" s="162"/>
      <c r="VUQ53" s="162"/>
      <c r="VUR53" s="162"/>
      <c r="VUS53" s="162"/>
      <c r="VUT53" s="162"/>
      <c r="VUU53" s="162"/>
      <c r="VUV53" s="162"/>
      <c r="VUW53" s="162"/>
      <c r="VUX53" s="162"/>
      <c r="VUY53" s="162"/>
      <c r="VUZ53" s="162"/>
      <c r="VVA53" s="162"/>
      <c r="VVB53" s="162"/>
      <c r="VVC53" s="162"/>
      <c r="VVD53" s="162"/>
      <c r="VVE53" s="162"/>
      <c r="VVF53" s="162"/>
      <c r="VVG53" s="162"/>
      <c r="VVH53" s="162"/>
      <c r="VVI53" s="162"/>
      <c r="VVJ53" s="162"/>
      <c r="VVK53" s="162"/>
      <c r="VVL53" s="162"/>
      <c r="VVM53" s="162"/>
      <c r="VVN53" s="162"/>
      <c r="VVO53" s="162"/>
      <c r="VVP53" s="162"/>
      <c r="VVQ53" s="162"/>
      <c r="VVR53" s="162"/>
      <c r="VVS53" s="162"/>
      <c r="VVT53" s="162"/>
      <c r="VVU53" s="162"/>
      <c r="VVV53" s="162"/>
      <c r="VVW53" s="162"/>
      <c r="VVX53" s="162"/>
      <c r="VVY53" s="162"/>
      <c r="VVZ53" s="162"/>
      <c r="VWA53" s="162"/>
      <c r="VWB53" s="162"/>
      <c r="VWC53" s="162"/>
      <c r="VWD53" s="162"/>
      <c r="VWE53" s="162"/>
      <c r="VWF53" s="162"/>
      <c r="VWG53" s="162"/>
      <c r="VWH53" s="162"/>
      <c r="VWI53" s="162"/>
      <c r="VWJ53" s="162"/>
      <c r="VWK53" s="162"/>
      <c r="VWL53" s="162"/>
      <c r="VWM53" s="162"/>
      <c r="VWN53" s="162"/>
      <c r="VWO53" s="162"/>
      <c r="VWP53" s="162"/>
      <c r="VWQ53" s="162"/>
      <c r="VWR53" s="162"/>
      <c r="VWS53" s="162"/>
      <c r="VWT53" s="162"/>
      <c r="VWU53" s="162"/>
      <c r="VWV53" s="162"/>
      <c r="VWW53" s="162"/>
      <c r="VWX53" s="162"/>
      <c r="VWY53" s="162"/>
      <c r="VWZ53" s="162"/>
      <c r="VXA53" s="162"/>
      <c r="VXB53" s="162"/>
      <c r="VXC53" s="162"/>
      <c r="VXD53" s="162"/>
      <c r="VXE53" s="162"/>
      <c r="VXF53" s="162"/>
      <c r="VXG53" s="162"/>
      <c r="VXH53" s="162"/>
      <c r="VXI53" s="162"/>
      <c r="VXJ53" s="162"/>
      <c r="VXK53" s="162"/>
      <c r="VXL53" s="162"/>
      <c r="VXM53" s="162"/>
      <c r="VXN53" s="162"/>
      <c r="VXO53" s="162"/>
      <c r="VXP53" s="162"/>
      <c r="VXQ53" s="162"/>
      <c r="VXR53" s="162"/>
      <c r="VXS53" s="162"/>
      <c r="VXT53" s="162"/>
      <c r="VXU53" s="162"/>
      <c r="VXV53" s="162"/>
      <c r="VXW53" s="162"/>
      <c r="VXX53" s="162"/>
      <c r="VXY53" s="162"/>
      <c r="VXZ53" s="162"/>
      <c r="VYA53" s="162"/>
      <c r="VYB53" s="162"/>
      <c r="VYC53" s="162"/>
      <c r="VYD53" s="162"/>
      <c r="VYE53" s="162"/>
      <c r="VYF53" s="162"/>
      <c r="VYG53" s="162"/>
      <c r="VYH53" s="162"/>
      <c r="VYI53" s="162"/>
      <c r="VYJ53" s="162"/>
      <c r="VYK53" s="162"/>
      <c r="VYL53" s="162"/>
      <c r="VYM53" s="162"/>
      <c r="VYN53" s="162"/>
      <c r="VYO53" s="162"/>
      <c r="VYP53" s="162"/>
      <c r="VYQ53" s="162"/>
      <c r="VYR53" s="162"/>
      <c r="VYS53" s="162"/>
      <c r="VYT53" s="162"/>
      <c r="VYU53" s="162"/>
      <c r="VYV53" s="162"/>
      <c r="VYW53" s="162"/>
      <c r="VYX53" s="162"/>
      <c r="VYY53" s="162"/>
      <c r="VYZ53" s="162"/>
      <c r="VZA53" s="162"/>
      <c r="VZB53" s="162"/>
      <c r="VZC53" s="162"/>
      <c r="VZD53" s="162"/>
      <c r="VZE53" s="162"/>
      <c r="VZF53" s="162"/>
      <c r="VZG53" s="162"/>
      <c r="VZH53" s="162"/>
      <c r="VZI53" s="162"/>
      <c r="VZJ53" s="162"/>
      <c r="VZK53" s="162"/>
      <c r="VZL53" s="162"/>
      <c r="VZM53" s="162"/>
      <c r="VZN53" s="162"/>
      <c r="VZO53" s="162"/>
      <c r="VZP53" s="162"/>
      <c r="VZQ53" s="162"/>
      <c r="VZR53" s="162"/>
      <c r="VZS53" s="162"/>
      <c r="VZT53" s="162"/>
      <c r="VZU53" s="162"/>
      <c r="VZV53" s="162"/>
      <c r="VZW53" s="162"/>
      <c r="VZX53" s="162"/>
      <c r="VZY53" s="162"/>
      <c r="VZZ53" s="162"/>
      <c r="WAA53" s="162"/>
      <c r="WAB53" s="162"/>
      <c r="WAC53" s="162"/>
      <c r="WAD53" s="162"/>
      <c r="WAE53" s="162"/>
      <c r="WAF53" s="162"/>
      <c r="WAG53" s="162"/>
      <c r="WAH53" s="162"/>
      <c r="WAI53" s="162"/>
      <c r="WAJ53" s="162"/>
      <c r="WAK53" s="162"/>
      <c r="WAL53" s="162"/>
      <c r="WAM53" s="162"/>
      <c r="WAN53" s="162"/>
      <c r="WAO53" s="162"/>
      <c r="WAP53" s="162"/>
      <c r="WAQ53" s="162"/>
      <c r="WAR53" s="162"/>
      <c r="WAS53" s="162"/>
      <c r="WAT53" s="162"/>
      <c r="WAU53" s="162"/>
      <c r="WAV53" s="162"/>
      <c r="WAW53" s="162"/>
      <c r="WAX53" s="162"/>
      <c r="WAY53" s="162"/>
      <c r="WAZ53" s="162"/>
      <c r="WBA53" s="162"/>
      <c r="WBB53" s="162"/>
      <c r="WBC53" s="162"/>
      <c r="WBD53" s="162"/>
      <c r="WBE53" s="162"/>
      <c r="WBF53" s="162"/>
      <c r="WBG53" s="162"/>
      <c r="WBH53" s="162"/>
      <c r="WBI53" s="162"/>
      <c r="WBJ53" s="162"/>
      <c r="WBK53" s="162"/>
      <c r="WBL53" s="162"/>
      <c r="WBM53" s="162"/>
      <c r="WBN53" s="162"/>
      <c r="WBO53" s="162"/>
      <c r="WBP53" s="162"/>
      <c r="WBQ53" s="162"/>
      <c r="WBR53" s="162"/>
      <c r="WBS53" s="162"/>
      <c r="WBT53" s="162"/>
      <c r="WBU53" s="162"/>
      <c r="WBV53" s="162"/>
      <c r="WBW53" s="162"/>
      <c r="WBX53" s="162"/>
      <c r="WBY53" s="162"/>
      <c r="WBZ53" s="162"/>
      <c r="WCA53" s="162"/>
      <c r="WCB53" s="162"/>
      <c r="WCC53" s="162"/>
      <c r="WCD53" s="162"/>
      <c r="WCE53" s="162"/>
      <c r="WCF53" s="162"/>
      <c r="WCG53" s="162"/>
      <c r="WCH53" s="162"/>
      <c r="WCI53" s="162"/>
      <c r="WCJ53" s="162"/>
      <c r="WCK53" s="162"/>
      <c r="WCL53" s="162"/>
      <c r="WCM53" s="162"/>
      <c r="WCN53" s="162"/>
      <c r="WCO53" s="162"/>
      <c r="WCP53" s="162"/>
      <c r="WCQ53" s="162"/>
      <c r="WCR53" s="162"/>
      <c r="WCS53" s="162"/>
      <c r="WCT53" s="162"/>
      <c r="WCU53" s="162"/>
      <c r="WCV53" s="162"/>
      <c r="WCW53" s="162"/>
      <c r="WCX53" s="162"/>
      <c r="WCY53" s="162"/>
      <c r="WCZ53" s="162"/>
      <c r="WDA53" s="162"/>
      <c r="WDB53" s="162"/>
      <c r="WDC53" s="162"/>
      <c r="WDD53" s="162"/>
      <c r="WDE53" s="162"/>
      <c r="WDF53" s="162"/>
      <c r="WDG53" s="162"/>
      <c r="WDH53" s="162"/>
      <c r="WDI53" s="162"/>
      <c r="WDJ53" s="162"/>
      <c r="WDK53" s="162"/>
      <c r="WDL53" s="162"/>
      <c r="WDM53" s="162"/>
      <c r="WDN53" s="162"/>
      <c r="WDO53" s="162"/>
      <c r="WDP53" s="162"/>
      <c r="WDQ53" s="162"/>
      <c r="WDR53" s="162"/>
      <c r="WDS53" s="162"/>
      <c r="WDT53" s="162"/>
      <c r="WDU53" s="162"/>
      <c r="WDV53" s="162"/>
      <c r="WDW53" s="162"/>
      <c r="WDX53" s="162"/>
      <c r="WDY53" s="162"/>
      <c r="WDZ53" s="162"/>
      <c r="WEA53" s="162"/>
      <c r="WEB53" s="162"/>
      <c r="WEC53" s="162"/>
      <c r="WED53" s="162"/>
      <c r="WEE53" s="162"/>
      <c r="WEF53" s="162"/>
      <c r="WEG53" s="162"/>
      <c r="WEH53" s="162"/>
      <c r="WEI53" s="162"/>
      <c r="WEJ53" s="162"/>
      <c r="WEK53" s="162"/>
      <c r="WEL53" s="162"/>
      <c r="WEM53" s="162"/>
      <c r="WEN53" s="162"/>
      <c r="WEO53" s="162"/>
      <c r="WEP53" s="162"/>
      <c r="WEQ53" s="162"/>
      <c r="WER53" s="162"/>
      <c r="WES53" s="162"/>
      <c r="WET53" s="162"/>
      <c r="WEU53" s="162"/>
      <c r="WEV53" s="162"/>
      <c r="WEW53" s="162"/>
      <c r="WEX53" s="162"/>
      <c r="WEY53" s="162"/>
      <c r="WEZ53" s="162"/>
      <c r="WFA53" s="162"/>
      <c r="WFB53" s="162"/>
      <c r="WFC53" s="162"/>
      <c r="WFD53" s="162"/>
      <c r="WFE53" s="162"/>
      <c r="WFF53" s="162"/>
      <c r="WFG53" s="162"/>
      <c r="WFH53" s="162"/>
      <c r="WFI53" s="162"/>
      <c r="WFJ53" s="162"/>
      <c r="WFK53" s="162"/>
      <c r="WFL53" s="162"/>
      <c r="WFM53" s="162"/>
      <c r="WFN53" s="162"/>
      <c r="WFO53" s="162"/>
      <c r="WFP53" s="162"/>
      <c r="WFQ53" s="162"/>
      <c r="WFR53" s="162"/>
      <c r="WFS53" s="162"/>
      <c r="WFT53" s="162"/>
      <c r="WFU53" s="162"/>
      <c r="WFV53" s="162"/>
      <c r="WFW53" s="162"/>
      <c r="WFX53" s="162"/>
      <c r="WFY53" s="162"/>
      <c r="WFZ53" s="162"/>
      <c r="WGA53" s="162"/>
      <c r="WGB53" s="162"/>
      <c r="WGC53" s="162"/>
      <c r="WGD53" s="162"/>
      <c r="WGE53" s="162"/>
      <c r="WGF53" s="162"/>
      <c r="WGG53" s="162"/>
      <c r="WGH53" s="162"/>
      <c r="WGI53" s="162"/>
      <c r="WGJ53" s="162"/>
      <c r="WGK53" s="162"/>
      <c r="WGL53" s="162"/>
      <c r="WGM53" s="162"/>
      <c r="WGN53" s="162"/>
      <c r="WGO53" s="162"/>
      <c r="WGP53" s="162"/>
      <c r="WGQ53" s="162"/>
      <c r="WGR53" s="162"/>
      <c r="WGS53" s="162"/>
      <c r="WGT53" s="162"/>
      <c r="WGU53" s="162"/>
      <c r="WGV53" s="162"/>
      <c r="WGW53" s="162"/>
      <c r="WGX53" s="162"/>
      <c r="WGY53" s="162"/>
      <c r="WGZ53" s="162"/>
      <c r="WHA53" s="162"/>
      <c r="WHB53" s="162"/>
      <c r="WHC53" s="162"/>
      <c r="WHD53" s="162"/>
      <c r="WHE53" s="162"/>
      <c r="WHF53" s="162"/>
      <c r="WHG53" s="162"/>
      <c r="WHH53" s="162"/>
      <c r="WHI53" s="162"/>
      <c r="WHJ53" s="162"/>
      <c r="WHK53" s="162"/>
      <c r="WHL53" s="162"/>
      <c r="WHM53" s="162"/>
      <c r="WHN53" s="162"/>
      <c r="WHO53" s="162"/>
      <c r="WHP53" s="162"/>
      <c r="WHQ53" s="162"/>
      <c r="WHR53" s="162"/>
      <c r="WHS53" s="162"/>
      <c r="WHT53" s="162"/>
      <c r="WHU53" s="162"/>
      <c r="WHV53" s="162"/>
      <c r="WHW53" s="162"/>
      <c r="WHX53" s="162"/>
      <c r="WHY53" s="162"/>
      <c r="WHZ53" s="162"/>
      <c r="WIA53" s="162"/>
      <c r="WIB53" s="162"/>
      <c r="WIC53" s="162"/>
      <c r="WID53" s="162"/>
      <c r="WIE53" s="162"/>
      <c r="WIF53" s="162"/>
      <c r="WIG53" s="162"/>
      <c r="WIH53" s="162"/>
      <c r="WII53" s="162"/>
      <c r="WIJ53" s="162"/>
      <c r="WIK53" s="162"/>
      <c r="WIL53" s="162"/>
      <c r="WIM53" s="162"/>
      <c r="WIN53" s="162"/>
      <c r="WIO53" s="162"/>
      <c r="WIP53" s="162"/>
      <c r="WIQ53" s="162"/>
      <c r="WIR53" s="162"/>
      <c r="WIS53" s="162"/>
      <c r="WIT53" s="162"/>
      <c r="WIU53" s="162"/>
      <c r="WIV53" s="162"/>
      <c r="WIW53" s="162"/>
      <c r="WIX53" s="162"/>
      <c r="WIY53" s="162"/>
      <c r="WIZ53" s="162"/>
      <c r="WJA53" s="162"/>
      <c r="WJB53" s="162"/>
      <c r="WJC53" s="162"/>
      <c r="WJD53" s="162"/>
      <c r="WJE53" s="162"/>
      <c r="WJF53" s="162"/>
      <c r="WJG53" s="162"/>
      <c r="WJH53" s="162"/>
      <c r="WJI53" s="162"/>
      <c r="WJJ53" s="162"/>
      <c r="WJK53" s="162"/>
      <c r="WJL53" s="162"/>
      <c r="WJM53" s="162"/>
      <c r="WJN53" s="162"/>
      <c r="WJO53" s="162"/>
      <c r="WJP53" s="162"/>
      <c r="WJQ53" s="162"/>
      <c r="WJR53" s="162"/>
      <c r="WJS53" s="162"/>
      <c r="WJT53" s="162"/>
      <c r="WJU53" s="162"/>
      <c r="WJV53" s="162"/>
      <c r="WJW53" s="162"/>
      <c r="WJX53" s="162"/>
      <c r="WJY53" s="162"/>
      <c r="WJZ53" s="162"/>
      <c r="WKA53" s="162"/>
      <c r="WKB53" s="162"/>
      <c r="WKC53" s="162"/>
      <c r="WKD53" s="162"/>
      <c r="WKE53" s="162"/>
      <c r="WKF53" s="162"/>
      <c r="WKG53" s="162"/>
      <c r="WKH53" s="162"/>
      <c r="WKI53" s="162"/>
      <c r="WKJ53" s="162"/>
      <c r="WKK53" s="162"/>
      <c r="WKL53" s="162"/>
      <c r="WKM53" s="162"/>
      <c r="WKN53" s="162"/>
      <c r="WKO53" s="162"/>
      <c r="WKP53" s="162"/>
      <c r="WKQ53" s="162"/>
      <c r="WKR53" s="162"/>
      <c r="WKS53" s="162"/>
      <c r="WKT53" s="162"/>
      <c r="WKU53" s="162"/>
      <c r="WKV53" s="162"/>
      <c r="WKW53" s="162"/>
      <c r="WKX53" s="162"/>
      <c r="WKY53" s="162"/>
      <c r="WKZ53" s="162"/>
      <c r="WLA53" s="162"/>
      <c r="WLB53" s="162"/>
      <c r="WLC53" s="162"/>
      <c r="WLD53" s="162"/>
      <c r="WLE53" s="162"/>
      <c r="WLF53" s="162"/>
      <c r="WLG53" s="162"/>
      <c r="WLH53" s="162"/>
      <c r="WLI53" s="162"/>
      <c r="WLJ53" s="162"/>
      <c r="WLK53" s="162"/>
      <c r="WLL53" s="162"/>
      <c r="WLM53" s="162"/>
      <c r="WLN53" s="162"/>
      <c r="WLO53" s="162"/>
      <c r="WLP53" s="162"/>
      <c r="WLQ53" s="162"/>
      <c r="WLR53" s="162"/>
      <c r="WLS53" s="162"/>
      <c r="WLT53" s="162"/>
      <c r="WLU53" s="162"/>
      <c r="WLV53" s="162"/>
      <c r="WLW53" s="162"/>
      <c r="WLX53" s="162"/>
      <c r="WLY53" s="162"/>
      <c r="WLZ53" s="162"/>
      <c r="WMA53" s="162"/>
      <c r="WMB53" s="162"/>
      <c r="WMC53" s="162"/>
      <c r="WMD53" s="162"/>
      <c r="WME53" s="162"/>
      <c r="WMF53" s="162"/>
      <c r="WMG53" s="162"/>
      <c r="WMH53" s="162"/>
      <c r="WMI53" s="162"/>
      <c r="WMJ53" s="162"/>
      <c r="WMK53" s="162"/>
      <c r="WML53" s="162"/>
      <c r="WMM53" s="162"/>
      <c r="WMN53" s="162"/>
      <c r="WMO53" s="162"/>
      <c r="WMP53" s="162"/>
      <c r="WMQ53" s="162"/>
      <c r="WMR53" s="162"/>
      <c r="WMS53" s="162"/>
      <c r="WMT53" s="162"/>
      <c r="WMU53" s="162"/>
      <c r="WMV53" s="162"/>
      <c r="WMW53" s="162"/>
      <c r="WMX53" s="162"/>
      <c r="WMY53" s="162"/>
      <c r="WMZ53" s="162"/>
      <c r="WNA53" s="162"/>
      <c r="WNB53" s="162"/>
      <c r="WNC53" s="162"/>
      <c r="WND53" s="162"/>
      <c r="WNE53" s="162"/>
      <c r="WNF53" s="162"/>
      <c r="WNG53" s="162"/>
      <c r="WNH53" s="162"/>
      <c r="WNI53" s="162"/>
      <c r="WNJ53" s="162"/>
      <c r="WNK53" s="162"/>
      <c r="WNL53" s="162"/>
      <c r="WNM53" s="162"/>
      <c r="WNN53" s="162"/>
      <c r="WNO53" s="162"/>
      <c r="WNP53" s="162"/>
      <c r="WNQ53" s="162"/>
      <c r="WNR53" s="162"/>
      <c r="WNS53" s="162"/>
      <c r="WNT53" s="162"/>
      <c r="WNU53" s="162"/>
      <c r="WNV53" s="162"/>
      <c r="WNW53" s="162"/>
      <c r="WNX53" s="162"/>
      <c r="WNY53" s="162"/>
      <c r="WNZ53" s="162"/>
      <c r="WOA53" s="162"/>
      <c r="WOB53" s="162"/>
      <c r="WOC53" s="162"/>
      <c r="WOD53" s="162"/>
      <c r="WOE53" s="162"/>
      <c r="WOF53" s="162"/>
      <c r="WOG53" s="162"/>
      <c r="WOH53" s="162"/>
      <c r="WOI53" s="162"/>
      <c r="WOJ53" s="162"/>
      <c r="WOK53" s="162"/>
      <c r="WOL53" s="162"/>
      <c r="WOM53" s="162"/>
      <c r="WON53" s="162"/>
      <c r="WOO53" s="162"/>
      <c r="WOP53" s="162"/>
      <c r="WOQ53" s="162"/>
      <c r="WOR53" s="162"/>
      <c r="WOS53" s="162"/>
      <c r="WOT53" s="162"/>
      <c r="WOU53" s="162"/>
      <c r="WOV53" s="162"/>
      <c r="WOW53" s="162"/>
      <c r="WOX53" s="162"/>
      <c r="WOY53" s="162"/>
      <c r="WOZ53" s="162"/>
      <c r="WPA53" s="162"/>
      <c r="WPB53" s="162"/>
      <c r="WPC53" s="162"/>
      <c r="WPD53" s="162"/>
      <c r="WPE53" s="162"/>
      <c r="WPF53" s="162"/>
      <c r="WPG53" s="162"/>
      <c r="WPH53" s="162"/>
      <c r="WPI53" s="162"/>
      <c r="WPJ53" s="162"/>
      <c r="WPK53" s="162"/>
      <c r="WPL53" s="162"/>
      <c r="WPM53" s="162"/>
      <c r="WPN53" s="162"/>
      <c r="WPO53" s="162"/>
      <c r="WPP53" s="162"/>
      <c r="WPQ53" s="162"/>
      <c r="WPR53" s="162"/>
      <c r="WPS53" s="162"/>
      <c r="WPT53" s="162"/>
      <c r="WPU53" s="162"/>
      <c r="WPV53" s="162"/>
      <c r="WPW53" s="162"/>
      <c r="WPX53" s="162"/>
      <c r="WPY53" s="162"/>
      <c r="WPZ53" s="162"/>
      <c r="WQA53" s="162"/>
      <c r="WQB53" s="162"/>
      <c r="WQC53" s="162"/>
      <c r="WQD53" s="162"/>
      <c r="WQE53" s="162"/>
      <c r="WQF53" s="162"/>
      <c r="WQG53" s="162"/>
      <c r="WQH53" s="162"/>
      <c r="WQI53" s="162"/>
      <c r="WQJ53" s="162"/>
      <c r="WQK53" s="162"/>
      <c r="WQL53" s="162"/>
      <c r="WQM53" s="162"/>
      <c r="WQN53" s="162"/>
      <c r="WQO53" s="162"/>
      <c r="WQP53" s="162"/>
      <c r="WQQ53" s="162"/>
      <c r="WQR53" s="162"/>
      <c r="WQS53" s="162"/>
      <c r="WQT53" s="162"/>
      <c r="WQU53" s="162"/>
      <c r="WQV53" s="162"/>
      <c r="WQW53" s="162"/>
      <c r="WQX53" s="162"/>
      <c r="WQY53" s="162"/>
      <c r="WQZ53" s="162"/>
      <c r="WRA53" s="162"/>
      <c r="WRB53" s="162"/>
      <c r="WRC53" s="162"/>
      <c r="WRD53" s="162"/>
      <c r="WRE53" s="162"/>
      <c r="WRF53" s="162"/>
      <c r="WRG53" s="162"/>
      <c r="WRH53" s="162"/>
      <c r="WRI53" s="162"/>
      <c r="WRJ53" s="162"/>
      <c r="WRK53" s="162"/>
      <c r="WRL53" s="162"/>
      <c r="WRM53" s="162"/>
      <c r="WRN53" s="162"/>
      <c r="WRO53" s="162"/>
      <c r="WRP53" s="162"/>
      <c r="WRQ53" s="162"/>
      <c r="WRR53" s="162"/>
      <c r="WRS53" s="162"/>
      <c r="WRT53" s="162"/>
      <c r="WRU53" s="162"/>
      <c r="WRV53" s="162"/>
      <c r="WRW53" s="162"/>
      <c r="WRX53" s="162"/>
      <c r="WRY53" s="162"/>
      <c r="WRZ53" s="162"/>
      <c r="WSA53" s="162"/>
      <c r="WSB53" s="162"/>
      <c r="WSC53" s="162"/>
      <c r="WSD53" s="162"/>
      <c r="WSE53" s="162"/>
      <c r="WSF53" s="162"/>
      <c r="WSG53" s="162"/>
      <c r="WSH53" s="162"/>
      <c r="WSI53" s="162"/>
      <c r="WSJ53" s="162"/>
      <c r="WSK53" s="162"/>
      <c r="WSL53" s="162"/>
      <c r="WSM53" s="162"/>
      <c r="WSN53" s="162"/>
      <c r="WSO53" s="162"/>
      <c r="WSP53" s="162"/>
      <c r="WSQ53" s="162"/>
      <c r="WSR53" s="162"/>
      <c r="WSS53" s="162"/>
      <c r="WST53" s="162"/>
      <c r="WSU53" s="162"/>
      <c r="WSV53" s="162"/>
      <c r="WSW53" s="162"/>
      <c r="WSX53" s="162"/>
      <c r="WSY53" s="162"/>
      <c r="WSZ53" s="162"/>
      <c r="WTA53" s="162"/>
      <c r="WTB53" s="162"/>
      <c r="WTC53" s="162"/>
      <c r="WTD53" s="162"/>
      <c r="WTE53" s="162"/>
      <c r="WTF53" s="162"/>
      <c r="WTG53" s="162"/>
      <c r="WTH53" s="162"/>
      <c r="WTI53" s="162"/>
      <c r="WTJ53" s="162"/>
      <c r="WTK53" s="162"/>
      <c r="WTL53" s="162"/>
      <c r="WTM53" s="162"/>
      <c r="WTN53" s="162"/>
      <c r="WTO53" s="162"/>
      <c r="WTP53" s="162"/>
      <c r="WTQ53" s="162"/>
      <c r="WTR53" s="162"/>
      <c r="WTS53" s="162"/>
      <c r="WTT53" s="162"/>
      <c r="WTU53" s="162"/>
      <c r="WTV53" s="162"/>
      <c r="WTW53" s="162"/>
      <c r="WTX53" s="162"/>
      <c r="WTY53" s="162"/>
      <c r="WTZ53" s="162"/>
      <c r="WUA53" s="162"/>
      <c r="WUB53" s="162"/>
      <c r="WUC53" s="162"/>
      <c r="WUD53" s="162"/>
      <c r="WUE53" s="162"/>
      <c r="WUF53" s="162"/>
      <c r="WUG53" s="162"/>
      <c r="WUH53" s="162"/>
      <c r="WUI53" s="162"/>
      <c r="WUJ53" s="162"/>
      <c r="WUK53" s="162"/>
      <c r="WUL53" s="162"/>
      <c r="WUM53" s="162"/>
      <c r="WUN53" s="162"/>
      <c r="WUO53" s="162"/>
      <c r="WUP53" s="162"/>
      <c r="WUQ53" s="162"/>
      <c r="WUR53" s="162"/>
      <c r="WUS53" s="162"/>
      <c r="WUT53" s="162"/>
      <c r="WUU53" s="162"/>
      <c r="WUV53" s="162"/>
      <c r="WUW53" s="162"/>
      <c r="WUX53" s="162"/>
      <c r="WUY53" s="162"/>
      <c r="WUZ53" s="162"/>
      <c r="WVA53" s="162"/>
      <c r="WVB53" s="162"/>
      <c r="WVC53" s="162"/>
      <c r="WVD53" s="162"/>
      <c r="WVE53" s="162"/>
      <c r="WVF53" s="162"/>
      <c r="WVG53" s="162"/>
      <c r="WVH53" s="162"/>
      <c r="WVI53" s="162"/>
      <c r="WVJ53" s="162"/>
      <c r="WVK53" s="162"/>
      <c r="WVL53" s="162"/>
      <c r="WVM53" s="162"/>
      <c r="WVN53" s="162"/>
      <c r="WVO53" s="162"/>
      <c r="WVP53" s="162"/>
      <c r="WVQ53" s="162"/>
      <c r="WVR53" s="162"/>
      <c r="WVS53" s="162"/>
      <c r="WVT53" s="162"/>
      <c r="WVU53" s="162"/>
      <c r="WVV53" s="162"/>
      <c r="WVW53" s="162"/>
      <c r="WVX53" s="162"/>
      <c r="WVY53" s="162"/>
      <c r="WVZ53" s="162"/>
      <c r="WWA53" s="162"/>
      <c r="WWB53" s="162"/>
      <c r="WWC53" s="162"/>
      <c r="WWD53" s="162"/>
      <c r="WWE53" s="162"/>
      <c r="WWF53" s="162"/>
      <c r="WWG53" s="162"/>
      <c r="WWH53" s="162"/>
      <c r="WWI53" s="162"/>
      <c r="WWJ53" s="162"/>
      <c r="WWK53" s="162"/>
      <c r="WWL53" s="162"/>
      <c r="WWM53" s="162"/>
      <c r="WWN53" s="162"/>
      <c r="WWO53" s="162"/>
      <c r="WWP53" s="162"/>
      <c r="WWQ53" s="162"/>
      <c r="WWR53" s="162"/>
      <c r="WWS53" s="162"/>
      <c r="WWT53" s="162"/>
      <c r="WWU53" s="162"/>
      <c r="WWV53" s="162"/>
      <c r="WWW53" s="162"/>
      <c r="WWX53" s="162"/>
      <c r="WWY53" s="162"/>
      <c r="WWZ53" s="162"/>
      <c r="WXA53" s="162"/>
      <c r="WXB53" s="162"/>
      <c r="WXC53" s="162"/>
      <c r="WXD53" s="162"/>
      <c r="WXE53" s="162"/>
      <c r="WXF53" s="162"/>
      <c r="WXG53" s="162"/>
      <c r="WXH53" s="162"/>
      <c r="WXI53" s="162"/>
      <c r="WXJ53" s="162"/>
      <c r="WXK53" s="162"/>
      <c r="WXL53" s="162"/>
      <c r="WXM53" s="162"/>
      <c r="WXN53" s="162"/>
      <c r="WXO53" s="162"/>
      <c r="WXP53" s="162"/>
      <c r="WXQ53" s="162"/>
      <c r="WXR53" s="162"/>
      <c r="WXS53" s="162"/>
      <c r="WXT53" s="162"/>
      <c r="WXU53" s="162"/>
      <c r="WXV53" s="162"/>
      <c r="WXW53" s="162"/>
      <c r="WXX53" s="162"/>
      <c r="WXY53" s="162"/>
      <c r="WXZ53" s="162"/>
      <c r="WYA53" s="162"/>
      <c r="WYB53" s="162"/>
      <c r="WYC53" s="162"/>
      <c r="WYD53" s="162"/>
      <c r="WYE53" s="162"/>
      <c r="WYF53" s="162"/>
      <c r="WYG53" s="162"/>
      <c r="WYH53" s="162"/>
      <c r="WYI53" s="162"/>
      <c r="WYJ53" s="162"/>
      <c r="WYK53" s="162"/>
      <c r="WYL53" s="162"/>
      <c r="WYM53" s="162"/>
      <c r="WYN53" s="162"/>
      <c r="WYO53" s="162"/>
      <c r="WYP53" s="162"/>
      <c r="WYQ53" s="162"/>
      <c r="WYR53" s="162"/>
      <c r="WYS53" s="162"/>
      <c r="WYT53" s="162"/>
      <c r="WYU53" s="162"/>
      <c r="WYV53" s="162"/>
      <c r="WYW53" s="162"/>
      <c r="WYX53" s="162"/>
      <c r="WYY53" s="162"/>
      <c r="WYZ53" s="162"/>
      <c r="WZA53" s="162"/>
      <c r="WZB53" s="162"/>
      <c r="WZC53" s="162"/>
      <c r="WZD53" s="162"/>
      <c r="WZE53" s="162"/>
      <c r="WZF53" s="162"/>
      <c r="WZG53" s="162"/>
      <c r="WZH53" s="162"/>
      <c r="WZI53" s="162"/>
      <c r="WZJ53" s="162"/>
      <c r="WZK53" s="162"/>
      <c r="WZL53" s="162"/>
      <c r="WZM53" s="162"/>
      <c r="WZN53" s="162"/>
      <c r="WZO53" s="162"/>
      <c r="WZP53" s="162"/>
      <c r="WZQ53" s="162"/>
      <c r="WZR53" s="162"/>
      <c r="WZS53" s="162"/>
      <c r="WZT53" s="162"/>
      <c r="WZU53" s="162"/>
      <c r="WZV53" s="162"/>
      <c r="WZW53" s="162"/>
      <c r="WZX53" s="162"/>
      <c r="WZY53" s="162"/>
      <c r="WZZ53" s="162"/>
      <c r="XAA53" s="162"/>
      <c r="XAB53" s="162"/>
      <c r="XAC53" s="162"/>
      <c r="XAD53" s="162"/>
      <c r="XAE53" s="162"/>
      <c r="XAF53" s="162"/>
      <c r="XAG53" s="162"/>
      <c r="XAH53" s="162"/>
      <c r="XAI53" s="162"/>
      <c r="XAJ53" s="162"/>
      <c r="XAK53" s="162"/>
      <c r="XAL53" s="162"/>
      <c r="XAM53" s="162"/>
      <c r="XAN53" s="162"/>
      <c r="XAO53" s="162"/>
      <c r="XAP53" s="162"/>
      <c r="XAQ53" s="162"/>
      <c r="XAR53" s="162"/>
      <c r="XAS53" s="162"/>
      <c r="XAT53" s="162"/>
      <c r="XAU53" s="162"/>
      <c r="XAV53" s="162"/>
      <c r="XAW53" s="162"/>
      <c r="XAX53" s="162"/>
      <c r="XAY53" s="162"/>
      <c r="XAZ53" s="162"/>
      <c r="XBA53" s="162"/>
      <c r="XBB53" s="162"/>
      <c r="XBC53" s="162"/>
      <c r="XBD53" s="162"/>
      <c r="XBE53" s="162"/>
      <c r="XBF53" s="162"/>
      <c r="XBG53" s="162"/>
      <c r="XBH53" s="162"/>
      <c r="XBI53" s="162"/>
      <c r="XBJ53" s="162"/>
      <c r="XBK53" s="162"/>
      <c r="XBL53" s="162"/>
      <c r="XBM53" s="162"/>
      <c r="XBN53" s="162"/>
      <c r="XBO53" s="162"/>
      <c r="XBP53" s="162"/>
      <c r="XBQ53" s="162"/>
      <c r="XBR53" s="162"/>
      <c r="XBS53" s="162"/>
      <c r="XBT53" s="162"/>
      <c r="XBU53" s="162"/>
      <c r="XBV53" s="162"/>
      <c r="XBW53" s="162"/>
      <c r="XBX53" s="162"/>
      <c r="XBY53" s="162"/>
      <c r="XBZ53" s="162"/>
      <c r="XCA53" s="162"/>
      <c r="XCB53" s="162"/>
      <c r="XCC53" s="162"/>
      <c r="XCD53" s="162"/>
      <c r="XCE53" s="162"/>
      <c r="XCF53" s="162"/>
      <c r="XCG53" s="162"/>
      <c r="XCH53" s="162"/>
      <c r="XCI53" s="162"/>
      <c r="XCJ53" s="162"/>
      <c r="XCK53" s="162"/>
      <c r="XCL53" s="162"/>
      <c r="XCM53" s="162"/>
      <c r="XCN53" s="162"/>
      <c r="XCO53" s="162"/>
      <c r="XCP53" s="162"/>
      <c r="XCQ53" s="162"/>
      <c r="XCR53" s="162"/>
      <c r="XCS53" s="162"/>
      <c r="XCT53" s="162"/>
      <c r="XCU53" s="162"/>
      <c r="XCV53" s="162"/>
      <c r="XCW53" s="162"/>
      <c r="XCX53" s="162"/>
      <c r="XCY53" s="162"/>
      <c r="XCZ53" s="162"/>
      <c r="XDA53" s="162"/>
      <c r="XDB53" s="162"/>
      <c r="XDC53" s="162"/>
      <c r="XDD53" s="162"/>
      <c r="XDE53" s="162"/>
      <c r="XDF53" s="162"/>
      <c r="XDG53" s="162"/>
      <c r="XDH53" s="162"/>
      <c r="XDI53" s="162"/>
      <c r="XDJ53" s="162"/>
      <c r="XDK53" s="162"/>
      <c r="XDL53" s="162"/>
      <c r="XDM53" s="162"/>
      <c r="XDN53" s="162"/>
      <c r="XDO53" s="162"/>
      <c r="XDP53" s="162"/>
      <c r="XDQ53" s="162"/>
      <c r="XDR53" s="162"/>
      <c r="XDS53" s="162"/>
      <c r="XDT53" s="162"/>
      <c r="XDU53" s="162"/>
      <c r="XDV53" s="162"/>
      <c r="XDW53" s="162"/>
      <c r="XDX53" s="162"/>
      <c r="XDY53" s="162"/>
      <c r="XDZ53" s="162"/>
      <c r="XEA53" s="162"/>
      <c r="XEB53" s="162"/>
      <c r="XEC53" s="162"/>
      <c r="XED53" s="162"/>
      <c r="XEE53" s="162"/>
      <c r="XEF53" s="162"/>
      <c r="XEG53" s="162"/>
      <c r="XEH53" s="162"/>
      <c r="XEI53" s="162"/>
      <c r="XEJ53" s="162"/>
      <c r="XEK53" s="162"/>
      <c r="XEL53" s="162"/>
      <c r="XEM53" s="162"/>
      <c r="XEN53" s="162"/>
      <c r="XEO53" s="162"/>
      <c r="XEP53" s="162"/>
      <c r="XEQ53" s="162"/>
      <c r="XER53" s="162"/>
      <c r="XES53" s="162"/>
      <c r="XET53" s="162"/>
      <c r="XEU53" s="162"/>
      <c r="XEV53" s="162"/>
      <c r="XEW53" s="162"/>
      <c r="XEX53" s="162"/>
      <c r="XEY53" s="162"/>
      <c r="XEZ53" s="162"/>
      <c r="XFA53" s="162"/>
      <c r="XFB53" s="162"/>
      <c r="XFC53" s="162"/>
      <c r="XFD53" s="162"/>
    </row>
    <row r="54" spans="1:16384" ht="20.25" customHeight="1" x14ac:dyDescent="0.25">
      <c r="B54" s="1235" t="s">
        <v>155</v>
      </c>
      <c r="C54" s="1235"/>
      <c r="D54" s="1235"/>
      <c r="E54" s="1235"/>
      <c r="F54" s="1235"/>
      <c r="G54" s="1235"/>
      <c r="H54" s="1235"/>
      <c r="I54" s="210"/>
    </row>
    <row r="55" spans="1:16384" ht="23.25" customHeight="1" x14ac:dyDescent="0.25">
      <c r="B55" s="1235" t="s">
        <v>167</v>
      </c>
      <c r="C55" s="1235"/>
      <c r="D55" s="1235"/>
      <c r="E55" s="1235"/>
      <c r="F55" s="1235"/>
      <c r="G55" s="1235"/>
      <c r="H55" s="1235"/>
      <c r="I55" s="211"/>
    </row>
    <row r="56" spans="1:16384" x14ac:dyDescent="0.25">
      <c r="B56" s="1243" t="s">
        <v>168</v>
      </c>
      <c r="C56" s="1243"/>
      <c r="D56" s="1243"/>
      <c r="E56" s="1243"/>
      <c r="F56" s="1243"/>
      <c r="G56" s="1243"/>
      <c r="H56" s="1243"/>
      <c r="I56" s="211"/>
    </row>
    <row r="57" spans="1:16384" ht="15" customHeight="1" x14ac:dyDescent="0.25">
      <c r="B57" s="1235" t="s">
        <v>169</v>
      </c>
      <c r="C57" s="1235"/>
      <c r="D57" s="1235"/>
      <c r="E57" s="1235"/>
      <c r="F57" s="1235"/>
      <c r="G57" s="1235"/>
      <c r="H57" s="1235"/>
      <c r="I57" s="211"/>
    </row>
    <row r="58" spans="1:16384" s="20" customFormat="1" ht="16.5" customHeight="1" x14ac:dyDescent="0.3">
      <c r="B58" s="1235" t="s">
        <v>173</v>
      </c>
      <c r="C58" s="1235"/>
      <c r="D58" s="1235"/>
      <c r="E58" s="1235"/>
      <c r="F58" s="1235"/>
      <c r="G58" s="1235"/>
      <c r="H58" s="1235"/>
      <c r="I58" s="832"/>
    </row>
    <row r="59" spans="1:16384" s="17" customFormat="1" ht="24" customHeight="1" x14ac:dyDescent="0.2">
      <c r="B59" s="1235" t="s">
        <v>174</v>
      </c>
      <c r="C59" s="1235"/>
      <c r="D59" s="1235"/>
      <c r="E59" s="1235"/>
      <c r="F59" s="1235"/>
      <c r="G59" s="1235"/>
      <c r="H59" s="1235"/>
      <c r="I59" s="211"/>
    </row>
    <row r="60" spans="1:16384" s="20" customFormat="1" ht="16.5" x14ac:dyDescent="0.3">
      <c r="B60" s="1235" t="s">
        <v>170</v>
      </c>
      <c r="C60" s="1235"/>
      <c r="D60" s="1235"/>
      <c r="E60" s="1235"/>
      <c r="F60" s="1235"/>
      <c r="G60" s="1235"/>
      <c r="H60" s="1235"/>
      <c r="I60" s="211"/>
    </row>
    <row r="61" spans="1:16384" ht="62.25" customHeight="1" x14ac:dyDescent="0.25">
      <c r="B61" s="168" t="s">
        <v>118</v>
      </c>
      <c r="C61" s="190" t="s">
        <v>119</v>
      </c>
      <c r="D61" s="192" t="s">
        <v>120</v>
      </c>
      <c r="E61" s="190" t="s">
        <v>121</v>
      </c>
      <c r="F61" s="192" t="s">
        <v>277</v>
      </c>
      <c r="G61" s="190" t="s">
        <v>122</v>
      </c>
      <c r="H61" s="192" t="s">
        <v>123</v>
      </c>
      <c r="I61" s="190" t="s">
        <v>180</v>
      </c>
      <c r="K61" s="1244" t="s">
        <v>270</v>
      </c>
      <c r="L61" s="1245"/>
    </row>
    <row r="62" spans="1:16384" ht="23.25" customHeight="1" x14ac:dyDescent="0.25">
      <c r="B62" s="183" t="s">
        <v>124</v>
      </c>
      <c r="C62" s="191">
        <f>D14</f>
        <v>68625</v>
      </c>
      <c r="D62" s="193">
        <f>H51</f>
        <v>0</v>
      </c>
      <c r="E62" s="191">
        <f>ROUND(MIN(D62*H15,D15),2)</f>
        <v>0</v>
      </c>
      <c r="F62" s="193">
        <f>ROUND(MIN(L46,K63),2)</f>
        <v>0</v>
      </c>
      <c r="G62" s="191">
        <f>ROUND(E62-F62,2)</f>
        <v>0</v>
      </c>
      <c r="H62" s="193">
        <f>MAX(D62*H16,D62-E62-I62)</f>
        <v>0</v>
      </c>
      <c r="I62" s="385">
        <f>D62*H17</f>
        <v>0</v>
      </c>
      <c r="K62" s="192" t="s">
        <v>671</v>
      </c>
      <c r="L62" s="190" t="s">
        <v>672</v>
      </c>
    </row>
    <row r="63" spans="1:16384" x14ac:dyDescent="0.25">
      <c r="K63" s="379">
        <v>61762.5</v>
      </c>
      <c r="L63" s="379">
        <v>5488.4999999999982</v>
      </c>
    </row>
    <row r="64" spans="1:16384" s="20" customFormat="1" ht="16.5" x14ac:dyDescent="0.3">
      <c r="B64" s="187"/>
      <c r="C64" s="188" t="s">
        <v>136</v>
      </c>
      <c r="D64" s="189" t="s">
        <v>137</v>
      </c>
      <c r="E64" s="189" t="s">
        <v>138</v>
      </c>
      <c r="K64" s="380"/>
      <c r="L64" s="380"/>
      <c r="M64"/>
      <c r="N64"/>
      <c r="O64"/>
    </row>
    <row r="65" spans="2:15" s="17" customFormat="1" x14ac:dyDescent="0.25">
      <c r="B65" s="184" t="s">
        <v>125</v>
      </c>
      <c r="C65" s="185"/>
      <c r="D65" s="185"/>
      <c r="E65" s="185">
        <f>C65-D65</f>
        <v>0</v>
      </c>
      <c r="M65"/>
      <c r="N65"/>
      <c r="O65"/>
    </row>
    <row r="66" spans="2:15" s="20" customFormat="1" ht="16.5" x14ac:dyDescent="0.3">
      <c r="B66" s="131" t="s">
        <v>126</v>
      </c>
      <c r="L66" s="380"/>
      <c r="M66"/>
      <c r="N66"/>
      <c r="O66"/>
    </row>
    <row r="68" spans="2:15" ht="76.5" customHeight="1" x14ac:dyDescent="0.25">
      <c r="B68" s="170" t="s">
        <v>127</v>
      </c>
      <c r="C68" s="197" t="s">
        <v>128</v>
      </c>
      <c r="D68" s="196" t="s">
        <v>129</v>
      </c>
      <c r="E68" s="197" t="s">
        <v>130</v>
      </c>
      <c r="F68" s="180" t="s">
        <v>131</v>
      </c>
      <c r="G68" s="197" t="s">
        <v>132</v>
      </c>
      <c r="H68" s="196" t="s">
        <v>133</v>
      </c>
      <c r="K68" s="197" t="s">
        <v>268</v>
      </c>
      <c r="L68" s="196" t="s">
        <v>269</v>
      </c>
    </row>
    <row r="69" spans="2:15" x14ac:dyDescent="0.25">
      <c r="B69" s="182" t="s">
        <v>134</v>
      </c>
      <c r="C69" s="198">
        <f>D15</f>
        <v>67251</v>
      </c>
      <c r="D69" s="181">
        <f>E62</f>
        <v>0</v>
      </c>
      <c r="E69" s="198">
        <f>C69-D69</f>
        <v>67251</v>
      </c>
      <c r="F69" s="181">
        <f>E65</f>
        <v>0</v>
      </c>
      <c r="G69" s="198">
        <v>0</v>
      </c>
      <c r="H69" s="181">
        <f>IF(E69+F69-G69&gt;0,E69+F69-G69,0)</f>
        <v>67251</v>
      </c>
      <c r="K69" s="381">
        <f>K63-F62</f>
        <v>61762.5</v>
      </c>
      <c r="L69" s="382">
        <f>G62-L63</f>
        <v>-5488.4999999999982</v>
      </c>
    </row>
    <row r="70" spans="2:15" x14ac:dyDescent="0.25">
      <c r="B70" s="131" t="s">
        <v>153</v>
      </c>
    </row>
    <row r="71" spans="2:15" x14ac:dyDescent="0.25">
      <c r="B71" s="131" t="s">
        <v>135</v>
      </c>
    </row>
    <row r="73" spans="2:15" x14ac:dyDescent="0.25">
      <c r="B73" s="1246" t="s">
        <v>139</v>
      </c>
      <c r="C73" s="1247"/>
      <c r="D73" s="1247"/>
      <c r="E73" s="1247"/>
    </row>
    <row r="74" spans="2:15" ht="25.5" customHeight="1" x14ac:dyDescent="0.25">
      <c r="B74" s="1248" t="s">
        <v>273</v>
      </c>
      <c r="C74" s="1250" t="s">
        <v>878</v>
      </c>
      <c r="D74" s="1251"/>
      <c r="E74" s="1252"/>
    </row>
    <row r="75" spans="2:15" x14ac:dyDescent="0.25">
      <c r="B75" s="1249"/>
      <c r="C75" s="194" t="s">
        <v>51</v>
      </c>
      <c r="D75" s="833" t="s">
        <v>50</v>
      </c>
      <c r="E75" s="194" t="s">
        <v>140</v>
      </c>
    </row>
    <row r="76" spans="2:15" x14ac:dyDescent="0.25">
      <c r="B76" s="169">
        <f>D14</f>
        <v>68625</v>
      </c>
      <c r="C76" s="195">
        <f>H51</f>
        <v>0</v>
      </c>
      <c r="D76" s="169">
        <f>B76-C76</f>
        <v>68625</v>
      </c>
      <c r="E76" s="195">
        <f>F62</f>
        <v>0</v>
      </c>
    </row>
    <row r="83" spans="6:6" x14ac:dyDescent="0.25">
      <c r="F83" t="s">
        <v>175</v>
      </c>
    </row>
  </sheetData>
  <mergeCells count="58">
    <mergeCell ref="B60:H60"/>
    <mergeCell ref="K61:L61"/>
    <mergeCell ref="B73:E73"/>
    <mergeCell ref="B74:B75"/>
    <mergeCell ref="C74:E74"/>
    <mergeCell ref="B27:C27"/>
    <mergeCell ref="D27:I27"/>
    <mergeCell ref="B59:H59"/>
    <mergeCell ref="B32:H32"/>
    <mergeCell ref="B33:B34"/>
    <mergeCell ref="C33:C34"/>
    <mergeCell ref="D33:D34"/>
    <mergeCell ref="E33:E34"/>
    <mergeCell ref="F33:F34"/>
    <mergeCell ref="G33:G34"/>
    <mergeCell ref="H33:H34"/>
    <mergeCell ref="B54:H54"/>
    <mergeCell ref="B55:H55"/>
    <mergeCell ref="B56:H56"/>
    <mergeCell ref="B57:H57"/>
    <mergeCell ref="B58:H58"/>
    <mergeCell ref="B26:C26"/>
    <mergeCell ref="D26:I26"/>
    <mergeCell ref="B24:C24"/>
    <mergeCell ref="D24:I24"/>
    <mergeCell ref="B19:B23"/>
    <mergeCell ref="D19:I19"/>
    <mergeCell ref="D20:F20"/>
    <mergeCell ref="H20:I20"/>
    <mergeCell ref="D21:F21"/>
    <mergeCell ref="H21:I21"/>
    <mergeCell ref="D22:F22"/>
    <mergeCell ref="H22:I22"/>
    <mergeCell ref="D23:F23"/>
    <mergeCell ref="C18:E18"/>
    <mergeCell ref="F18:G18"/>
    <mergeCell ref="H18:I18"/>
    <mergeCell ref="H23:I23"/>
    <mergeCell ref="B25:C25"/>
    <mergeCell ref="D25:I25"/>
    <mergeCell ref="B11:C11"/>
    <mergeCell ref="D11:I11"/>
    <mergeCell ref="B12:C12"/>
    <mergeCell ref="D12:I12"/>
    <mergeCell ref="B14:B17"/>
    <mergeCell ref="D14:I14"/>
    <mergeCell ref="D15:F15"/>
    <mergeCell ref="H15:I15"/>
    <mergeCell ref="D16:F16"/>
    <mergeCell ref="H16:I16"/>
    <mergeCell ref="D17:F17"/>
    <mergeCell ref="H17:I17"/>
    <mergeCell ref="B5:I5"/>
    <mergeCell ref="B7:I7"/>
    <mergeCell ref="B9:C9"/>
    <mergeCell ref="D9:I9"/>
    <mergeCell ref="B10:C10"/>
    <mergeCell ref="D10:I10"/>
  </mergeCells>
  <pageMargins left="0.70866141732283472" right="0.70866141732283472" top="0.74803149606299213" bottom="0.74803149606299213" header="0.31496062992125984" footer="0.31496062992125984"/>
  <pageSetup paperSize="9" scale="41" fitToHeight="0" orientation="portrait" r:id="rId1"/>
  <rowBreaks count="1" manualBreakCount="1">
    <brk id="60" min="1"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X97"/>
  <sheetViews>
    <sheetView view="pageBreakPreview" topLeftCell="A30" zoomScaleNormal="110" zoomScaleSheetLayoutView="100" workbookViewId="0">
      <selection activeCell="N88" sqref="N88"/>
    </sheetView>
  </sheetViews>
  <sheetFormatPr baseColWidth="10" defaultColWidth="11.42578125" defaultRowHeight="12.75" x14ac:dyDescent="0.2"/>
  <cols>
    <col min="1" max="1" width="3.7109375" style="16" customWidth="1"/>
    <col min="2" max="2" width="19.28515625" style="834" customWidth="1"/>
    <col min="3" max="3" width="18.140625" style="834" customWidth="1"/>
    <col min="4" max="4" width="35.85546875" style="19" customWidth="1"/>
    <col min="5" max="5" width="21.5703125" style="16" customWidth="1"/>
    <col min="6" max="6" width="23.28515625" style="16" customWidth="1"/>
    <col min="7" max="7" width="16.28515625" style="16" customWidth="1"/>
    <col min="8" max="8" width="17.28515625" style="16" customWidth="1"/>
    <col min="9" max="9" width="11.42578125" style="16" customWidth="1"/>
    <col min="10" max="10" width="37" style="16" customWidth="1"/>
    <col min="11" max="11" width="57.85546875" style="16" customWidth="1"/>
    <col min="12" max="12" width="34.42578125" style="16" hidden="1" customWidth="1"/>
    <col min="13" max="16384" width="11.42578125" style="16"/>
  </cols>
  <sheetData>
    <row r="1" spans="2:12" x14ac:dyDescent="0.2">
      <c r="D1" s="16"/>
    </row>
    <row r="4" spans="2:12" ht="13.5" thickBot="1" x14ac:dyDescent="0.25"/>
    <row r="5" spans="2:12" ht="28.5" customHeight="1" thickBot="1" x14ac:dyDescent="0.25">
      <c r="B5" s="1175" t="s">
        <v>141</v>
      </c>
      <c r="C5" s="1176"/>
      <c r="D5" s="1176"/>
      <c r="E5" s="1176"/>
      <c r="F5" s="1176"/>
      <c r="G5" s="1176"/>
      <c r="H5" s="1177"/>
    </row>
    <row r="6" spans="2:12" ht="16.5" customHeight="1" thickBot="1" x14ac:dyDescent="0.25">
      <c r="B6" s="173"/>
      <c r="C6" s="174"/>
      <c r="D6" s="98"/>
      <c r="E6" s="98"/>
      <c r="F6" s="98"/>
    </row>
    <row r="7" spans="2:12" s="19" customFormat="1" ht="24.75" customHeight="1" x14ac:dyDescent="0.25">
      <c r="B7" s="1189" t="s">
        <v>46</v>
      </c>
      <c r="C7" s="1190"/>
      <c r="D7" s="1191" t="str">
        <f>'IDENTIFICACIÓN DEL PROYECTO'!$D$8</f>
        <v>ES/2016/PR/2395</v>
      </c>
      <c r="E7" s="1192"/>
      <c r="F7" s="1192"/>
      <c r="G7" s="1192"/>
      <c r="H7" s="1192"/>
    </row>
    <row r="8" spans="2:12" s="19" customFormat="1" ht="24.75" customHeight="1" x14ac:dyDescent="0.25">
      <c r="B8" s="1181" t="s">
        <v>47</v>
      </c>
      <c r="C8" s="1182"/>
      <c r="D8" s="1194" t="str">
        <f>'IDENTIFICACIÓN DEL PROYECTO'!$D$9</f>
        <v>133/2015</v>
      </c>
      <c r="E8" s="1195"/>
      <c r="F8" s="1195"/>
      <c r="G8" s="1195"/>
      <c r="H8" s="1195"/>
    </row>
    <row r="9" spans="2:12" s="19" customFormat="1" ht="24.75" customHeight="1" x14ac:dyDescent="0.25">
      <c r="B9" s="1186" t="s">
        <v>28</v>
      </c>
      <c r="C9" s="1187"/>
      <c r="D9" s="1194" t="str">
        <f>'IDENTIFICACIÓN DEL PROYECTO'!$D$27</f>
        <v>COLEGAS - CONFEDERACIÓN LGTB ESPAÑOLA</v>
      </c>
      <c r="E9" s="1195"/>
      <c r="F9" s="1195"/>
      <c r="G9" s="1195"/>
      <c r="H9" s="1195"/>
    </row>
    <row r="10" spans="2:12" s="19" customFormat="1" ht="24.75" customHeight="1" thickBot="1" x14ac:dyDescent="0.3">
      <c r="B10" s="1170" t="s">
        <v>48</v>
      </c>
      <c r="C10" s="1171"/>
      <c r="D10" s="1197" t="s">
        <v>701</v>
      </c>
      <c r="E10" s="1198"/>
      <c r="F10" s="1198"/>
      <c r="G10" s="1198"/>
      <c r="H10" s="1198"/>
    </row>
    <row r="11" spans="2:12" ht="16.5" customHeight="1" thickBot="1" x14ac:dyDescent="0.25">
      <c r="B11" s="173"/>
      <c r="C11" s="174"/>
      <c r="D11" s="98"/>
      <c r="E11" s="98"/>
      <c r="F11" s="98"/>
    </row>
    <row r="12" spans="2:12" ht="25.5" x14ac:dyDescent="0.2">
      <c r="B12" s="175" t="s">
        <v>127</v>
      </c>
      <c r="C12" s="199" t="s">
        <v>128</v>
      </c>
      <c r="D12" s="201" t="s">
        <v>129</v>
      </c>
      <c r="E12" s="199" t="s">
        <v>130</v>
      </c>
      <c r="F12" s="179" t="s">
        <v>131</v>
      </c>
      <c r="G12" s="199" t="s">
        <v>132</v>
      </c>
      <c r="H12" s="200" t="s">
        <v>133</v>
      </c>
    </row>
    <row r="13" spans="2:12" ht="18" customHeight="1" thickBot="1" x14ac:dyDescent="0.25">
      <c r="B13" s="186" t="s">
        <v>134</v>
      </c>
      <c r="C13" s="198">
        <f>' CIERRE FINANCIERO   '!C69</f>
        <v>67251</v>
      </c>
      <c r="D13" s="198">
        <f>' CIERRE FINANCIERO   '!D69</f>
        <v>0</v>
      </c>
      <c r="E13" s="198">
        <f>' CIERRE FINANCIERO   '!E69</f>
        <v>67251</v>
      </c>
      <c r="F13" s="198">
        <f>' CIERRE FINANCIERO   '!F69</f>
        <v>0</v>
      </c>
      <c r="G13" s="198">
        <f>' CIERRE FINANCIERO   '!G69</f>
        <v>0</v>
      </c>
      <c r="H13" s="198">
        <f>' CIERRE FINANCIERO   '!H69</f>
        <v>67251</v>
      </c>
    </row>
    <row r="14" spans="2:12" x14ac:dyDescent="0.2">
      <c r="B14" s="16"/>
      <c r="C14" s="16"/>
      <c r="D14" s="16"/>
    </row>
    <row r="15" spans="2:12" ht="28.5" customHeight="1" x14ac:dyDescent="0.3">
      <c r="B15" s="1259" t="s">
        <v>142</v>
      </c>
      <c r="C15" s="1259"/>
      <c r="D15" s="1259"/>
      <c r="E15" s="1259"/>
      <c r="F15" s="1259"/>
    </row>
    <row r="16" spans="2:12" s="15" customFormat="1" ht="29.25" customHeight="1" x14ac:dyDescent="0.2">
      <c r="B16" s="835" t="s">
        <v>143</v>
      </c>
      <c r="C16" s="835" t="s">
        <v>754</v>
      </c>
      <c r="D16" s="836" t="s">
        <v>755</v>
      </c>
      <c r="E16" s="835" t="s">
        <v>756</v>
      </c>
      <c r="F16" s="890" t="s">
        <v>882</v>
      </c>
      <c r="G16" s="16"/>
      <c r="I16" s="1253" t="s">
        <v>898</v>
      </c>
      <c r="J16" s="1254"/>
      <c r="K16" s="1255"/>
      <c r="L16" s="16"/>
    </row>
    <row r="17" spans="2:12" ht="12.75" customHeight="1" x14ac:dyDescent="0.2">
      <c r="B17" s="891">
        <v>1</v>
      </c>
      <c r="C17" s="892">
        <v>210</v>
      </c>
      <c r="D17" s="171" t="str">
        <f>VLOOKUP(C$17:C$29,'CODIGOS IRREGULARIDADES'!K$3:L$61,2,FALSE)</f>
        <v>210        Documentación justificativa inexistente o insuficiente (no gastos de personal)</v>
      </c>
      <c r="E17" s="171" t="str">
        <f>VLOOKUP(C$17:C$29,'CODIGOS IRREGULARIDADES'!K$3:M$61,3,FALSE)</f>
        <v>T14/01</v>
      </c>
      <c r="F17" s="171" t="str">
        <f>VLOOKUP(C$17:C$29,'CODIGOS IRREGULARIDADES'!K$3:N$61,4,FALSE)</f>
        <v>Documentación incompleta</v>
      </c>
      <c r="I17" s="1256" t="s">
        <v>899</v>
      </c>
      <c r="J17" s="1256"/>
      <c r="K17" s="1012" t="str">
        <f>IF(F38*0.9&gt;10000,"SÍ","NO")</f>
        <v>NO</v>
      </c>
      <c r="L17" s="19"/>
    </row>
    <row r="18" spans="2:12" ht="12.75" customHeight="1" x14ac:dyDescent="0.2">
      <c r="B18" s="891">
        <v>1</v>
      </c>
      <c r="C18" s="892">
        <v>213</v>
      </c>
      <c r="D18" s="171" t="str">
        <f>VLOOKUP(C$17:C$29,'CODIGOS IRREGULARIDADES'!K$3:L$61,2,FALSE)</f>
        <v>213        Documentación inexistente, insuficiente o incorrecta relacionada con los costes de personal.</v>
      </c>
      <c r="E18" s="171" t="str">
        <f>VLOOKUP(C$17:C$29,'CODIGOS IRREGULARIDADES'!K$3:M$61,3,FALSE)</f>
        <v>T14/01</v>
      </c>
      <c r="F18" s="171" t="str">
        <f>VLOOKUP(C$17:C$29,'CODIGOS IRREGULARIDADES'!K$3:N$61,4,FALSE)</f>
        <v>Documentación incompleta</v>
      </c>
      <c r="H18" s="889"/>
      <c r="I18" s="1257" t="s">
        <v>901</v>
      </c>
      <c r="J18" s="1257"/>
      <c r="K18" s="1257"/>
      <c r="L18" s="19"/>
    </row>
    <row r="19" spans="2:12" ht="12.75" customHeight="1" x14ac:dyDescent="0.2">
      <c r="B19" s="891">
        <v>1</v>
      </c>
      <c r="C19" s="892">
        <v>810</v>
      </c>
      <c r="D19" s="171" t="str">
        <f>VLOOKUP(C$17:C$29,'CODIGOS IRREGULARIDADES'!K$3:L$61,2,FALSE)</f>
        <v xml:space="preserve">810       Incumplimiento de objetivos e indicadores   </v>
      </c>
      <c r="E19" s="171" t="str">
        <f>VLOOKUP(C$17:C$29,'CODIGOS IRREGULARIDADES'!K$3:M$61,3,FALSE)</f>
        <v>T16/01</v>
      </c>
      <c r="F19" s="171" t="str">
        <f>VLOOKUP(C$17:C$29,'CODIGOS IRREGULARIDADES'!K$3:N$61,4,FALSE)</f>
        <v>Acción no completada</v>
      </c>
      <c r="I19" s="1013" t="s">
        <v>756</v>
      </c>
      <c r="J19" s="1013" t="s">
        <v>900</v>
      </c>
      <c r="K19" s="1014" t="s">
        <v>213</v>
      </c>
      <c r="L19" s="19"/>
    </row>
    <row r="20" spans="2:12" ht="12.75" customHeight="1" x14ac:dyDescent="0.2">
      <c r="B20" s="891">
        <v>1</v>
      </c>
      <c r="C20" s="892">
        <v>811</v>
      </c>
      <c r="D20" s="171" t="str">
        <f>VLOOKUP(C$17:C$29,'CODIGOS IRREGULARIDADES'!K$3:L$61,2,FALSE)</f>
        <v>811     Información insuficiente sobre resultados, objetivos e indicadores de las actividades</v>
      </c>
      <c r="E20" s="171" t="str">
        <f>VLOOKUP(C$17:C$29,'CODIGOS IRREGULARIDADES'!K$3:M$61,3,FALSE)</f>
        <v>T14/01</v>
      </c>
      <c r="F20" s="171" t="str">
        <f>VLOOKUP(C$17:C$29,'CODIGOS IRREGULARIDADES'!K$3:N$61,4,FALSE)</f>
        <v>Documentación incompleta</v>
      </c>
      <c r="I20" s="1015"/>
      <c r="J20" s="1258"/>
      <c r="K20" s="1258"/>
      <c r="L20" s="19"/>
    </row>
    <row r="21" spans="2:12" ht="12.75" customHeight="1" x14ac:dyDescent="0.2">
      <c r="B21" s="891">
        <v>1</v>
      </c>
      <c r="C21" s="892">
        <v>880</v>
      </c>
      <c r="D21" s="171" t="str">
        <f>VLOOKUP(C$17:C$29,'CODIGOS IRREGULARIDADES'!K$3:L$61,2,FALSE)</f>
        <v>880      Incumplimiento total de la finalidad de ayuda</v>
      </c>
      <c r="E21" s="171" t="str">
        <f>VLOOKUP(C$17:C$29,'CODIGOS IRREGULARIDADES'!K$3:M$61,3,FALSE)</f>
        <v>T16/00</v>
      </c>
      <c r="F21" s="171" t="str">
        <f>VLOOKUP(C$17:C$29,'CODIGOS IRREGULARIDADES'!K$3:N$61,4,FALSE)</f>
        <v>Acción no implementada</v>
      </c>
      <c r="I21" s="1013" t="s">
        <v>756</v>
      </c>
      <c r="J21" s="1013" t="s">
        <v>900</v>
      </c>
      <c r="K21" s="1014" t="s">
        <v>213</v>
      </c>
    </row>
    <row r="22" spans="2:12" ht="12.75" customHeight="1" x14ac:dyDescent="0.2">
      <c r="B22" s="891"/>
      <c r="C22" s="892">
        <v>0</v>
      </c>
      <c r="D22" s="171" t="str">
        <f>VLOOKUP(C$17:C$29,'CODIGOS IRREGULARIDADES'!K$3:L$61,2,FALSE)</f>
        <v>000         Seleccionar error</v>
      </c>
      <c r="E22" s="171">
        <f>VLOOKUP(C$17:C$29,'CODIGOS IRREGULARIDADES'!K$3:M$61,3,FALSE)</f>
        <v>0</v>
      </c>
      <c r="F22" s="171">
        <f>VLOOKUP(C$17:C$29,'CODIGOS IRREGULARIDADES'!K$3:N$61,4,FALSE)</f>
        <v>0</v>
      </c>
      <c r="I22" s="1015"/>
      <c r="J22" s="1015"/>
      <c r="K22" s="1016"/>
    </row>
    <row r="23" spans="2:12" ht="12.75" hidden="1" customHeight="1" x14ac:dyDescent="0.2">
      <c r="B23" s="891"/>
      <c r="C23" s="892">
        <v>0</v>
      </c>
      <c r="D23" s="171" t="str">
        <f>VLOOKUP(C$17:C$29,'CODIGOS IRREGULARIDADES'!K$3:L$61,2,FALSE)</f>
        <v>000         Seleccionar error</v>
      </c>
      <c r="E23" s="171">
        <f>VLOOKUP(C$17:C$29,'CODIGOS IRREGULARIDADES'!K$3:M$61,3,FALSE)</f>
        <v>0</v>
      </c>
      <c r="F23" s="171">
        <f>VLOOKUP(C$17:C$29,'CODIGOS IRREGULARIDADES'!K$3:N$61,4,FALSE)</f>
        <v>0</v>
      </c>
      <c r="I23" s="1013" t="s">
        <v>756</v>
      </c>
      <c r="J23" s="1013" t="s">
        <v>900</v>
      </c>
      <c r="K23" s="1014" t="s">
        <v>213</v>
      </c>
    </row>
    <row r="24" spans="2:12" ht="12.75" hidden="1" customHeight="1" x14ac:dyDescent="0.2">
      <c r="B24" s="891"/>
      <c r="C24" s="892">
        <v>0</v>
      </c>
      <c r="D24" s="171" t="str">
        <f>VLOOKUP(C$17:C$29,'CODIGOS IRREGULARIDADES'!K$3:L$61,2,FALSE)</f>
        <v>000         Seleccionar error</v>
      </c>
      <c r="E24" s="171">
        <f>VLOOKUP(C$17:C$29,'CODIGOS IRREGULARIDADES'!K$3:M$61,3,FALSE)</f>
        <v>0</v>
      </c>
      <c r="F24" s="171">
        <f>VLOOKUP(C$17:C$29,'CODIGOS IRREGULARIDADES'!K$3:N$61,4,FALSE)</f>
        <v>0</v>
      </c>
      <c r="I24" s="1015"/>
      <c r="J24" s="1013"/>
      <c r="K24" s="1016"/>
      <c r="L24" s="19"/>
    </row>
    <row r="25" spans="2:12" ht="12.75" hidden="1" customHeight="1" x14ac:dyDescent="0.2">
      <c r="B25" s="891"/>
      <c r="C25" s="892">
        <v>0</v>
      </c>
      <c r="D25" s="171" t="str">
        <f>VLOOKUP(C$17:C$29,'CODIGOS IRREGULARIDADES'!K$3:L$61,2,FALSE)</f>
        <v>000         Seleccionar error</v>
      </c>
      <c r="E25" s="171">
        <f>VLOOKUP(C$17:C$29,'CODIGOS IRREGULARIDADES'!K$3:M$61,3,FALSE)</f>
        <v>0</v>
      </c>
      <c r="F25" s="171">
        <f>VLOOKUP(C$17:C$29,'CODIGOS IRREGULARIDADES'!K$3:N$61,4,FALSE)</f>
        <v>0</v>
      </c>
      <c r="I25" s="1013" t="s">
        <v>756</v>
      </c>
      <c r="J25" s="1013" t="s">
        <v>900</v>
      </c>
      <c r="K25" s="1014" t="s">
        <v>213</v>
      </c>
      <c r="L25" s="19"/>
    </row>
    <row r="26" spans="2:12" ht="12.75" hidden="1" customHeight="1" x14ac:dyDescent="0.2">
      <c r="B26" s="891"/>
      <c r="C26" s="892">
        <v>0</v>
      </c>
      <c r="D26" s="171" t="str">
        <f>VLOOKUP(C$17:C$29,'CODIGOS IRREGULARIDADES'!K$3:L$61,2,FALSE)</f>
        <v>000         Seleccionar error</v>
      </c>
      <c r="E26" s="171">
        <f>VLOOKUP(C$17:C$29,'CODIGOS IRREGULARIDADES'!K$3:M$61,3,FALSE)</f>
        <v>0</v>
      </c>
      <c r="F26" s="171">
        <f>VLOOKUP(C$17:C$29,'CODIGOS IRREGULARIDADES'!K$3:N$61,4,FALSE)</f>
        <v>0</v>
      </c>
      <c r="I26" s="1015"/>
      <c r="J26" s="1016"/>
      <c r="K26" s="1016"/>
      <c r="L26" s="19"/>
    </row>
    <row r="27" spans="2:12" ht="12.75" hidden="1" customHeight="1" x14ac:dyDescent="0.2">
      <c r="B27" s="891"/>
      <c r="C27" s="892">
        <v>0</v>
      </c>
      <c r="D27" s="171" t="str">
        <f>VLOOKUP(C$17:C$29,'CODIGOS IRREGULARIDADES'!K$3:L$61,2,FALSE)</f>
        <v>000         Seleccionar error</v>
      </c>
      <c r="E27" s="171">
        <f>VLOOKUP(C$17:C$29,'CODIGOS IRREGULARIDADES'!K$3:M$61,3,FALSE)</f>
        <v>0</v>
      </c>
      <c r="F27" s="171">
        <f>VLOOKUP(C$17:C$29,'CODIGOS IRREGULARIDADES'!K$3:N$61,4,FALSE)</f>
        <v>0</v>
      </c>
      <c r="I27" s="1013" t="s">
        <v>756</v>
      </c>
      <c r="J27" s="1013" t="s">
        <v>900</v>
      </c>
      <c r="K27" s="1014" t="s">
        <v>213</v>
      </c>
      <c r="L27" s="19"/>
    </row>
    <row r="28" spans="2:12" ht="12.75" hidden="1" customHeight="1" x14ac:dyDescent="0.2">
      <c r="B28" s="891"/>
      <c r="C28" s="892">
        <v>0</v>
      </c>
      <c r="D28" s="171" t="str">
        <f>VLOOKUP(C$17:C$29,'CODIGOS IRREGULARIDADES'!K$3:L$61,2,FALSE)</f>
        <v>000         Seleccionar error</v>
      </c>
      <c r="E28" s="171">
        <f>VLOOKUP(C$17:C$29,'CODIGOS IRREGULARIDADES'!K$3:M$61,3,FALSE)</f>
        <v>0</v>
      </c>
      <c r="F28" s="171">
        <f>VLOOKUP(C$17:C$29,'CODIGOS IRREGULARIDADES'!K$3:N$61,4,FALSE)</f>
        <v>0</v>
      </c>
      <c r="I28" s="1015"/>
      <c r="J28" s="1015"/>
      <c r="K28" s="1015"/>
    </row>
    <row r="29" spans="2:12" ht="12.75" hidden="1" customHeight="1" x14ac:dyDescent="0.2">
      <c r="B29" s="891"/>
      <c r="C29" s="892">
        <v>0</v>
      </c>
      <c r="D29" s="171" t="str">
        <f>VLOOKUP(C$17:C$29,'CODIGOS IRREGULARIDADES'!K$3:L$61,2,FALSE)</f>
        <v>000         Seleccionar error</v>
      </c>
      <c r="E29" s="171">
        <f>VLOOKUP(C$17:C$29,'CODIGOS IRREGULARIDADES'!K$3:M$61,3,FALSE)</f>
        <v>0</v>
      </c>
      <c r="F29" s="171">
        <f>VLOOKUP(C$17:C$29,'CODIGOS IRREGULARIDADES'!K$3:N$61,4,FALSE)</f>
        <v>0</v>
      </c>
      <c r="H29" s="15"/>
    </row>
    <row r="30" spans="2:12" ht="12.75" customHeight="1" x14ac:dyDescent="0.2">
      <c r="B30" s="172"/>
      <c r="C30" s="176"/>
      <c r="D30" s="177"/>
      <c r="E30" s="178"/>
      <c r="F30" s="178"/>
      <c r="G30" s="178"/>
      <c r="H30" s="178"/>
    </row>
    <row r="31" spans="2:12" ht="12.75" customHeight="1" thickBot="1" x14ac:dyDescent="0.25">
      <c r="B31" s="172"/>
      <c r="C31" s="176"/>
      <c r="D31" s="177"/>
      <c r="E31" s="178"/>
      <c r="F31" s="178"/>
      <c r="G31" s="178"/>
      <c r="H31" s="178"/>
      <c r="I31" s="19"/>
      <c r="J31" s="19"/>
      <c r="K31" s="19"/>
      <c r="L31" s="19"/>
    </row>
    <row r="32" spans="2:12" ht="25.5" customHeight="1" thickBot="1" x14ac:dyDescent="0.35">
      <c r="B32" s="1263" t="s">
        <v>144</v>
      </c>
      <c r="C32" s="1264"/>
      <c r="D32" s="1264"/>
      <c r="E32" s="1264"/>
      <c r="F32" s="1264"/>
      <c r="G32" s="1264"/>
      <c r="H32" s="1265"/>
      <c r="I32" s="19"/>
      <c r="J32" s="19"/>
      <c r="K32" s="19"/>
      <c r="L32" s="19"/>
    </row>
    <row r="33" spans="2:24" customFormat="1" ht="23.25" customHeight="1" x14ac:dyDescent="0.25">
      <c r="B33" s="1260" t="s">
        <v>145</v>
      </c>
      <c r="C33" s="1261"/>
      <c r="D33" s="1261"/>
      <c r="E33" s="1261"/>
      <c r="F33" s="1261"/>
      <c r="G33" s="1261"/>
      <c r="H33" s="1262"/>
      <c r="I33" s="19"/>
      <c r="J33" s="19"/>
      <c r="K33" s="19"/>
      <c r="L33" s="209" t="s">
        <v>885</v>
      </c>
    </row>
    <row r="34" spans="2:24" customFormat="1" ht="30" customHeight="1" x14ac:dyDescent="0.25">
      <c r="B34" s="1272" t="s">
        <v>148</v>
      </c>
      <c r="C34" s="1273"/>
      <c r="D34" s="1273"/>
      <c r="E34" s="1274" t="s">
        <v>149</v>
      </c>
      <c r="F34" s="1274" t="s">
        <v>150</v>
      </c>
      <c r="G34" s="1274" t="s">
        <v>85</v>
      </c>
      <c r="H34" s="1275"/>
      <c r="I34" s="19"/>
      <c r="J34" s="19"/>
      <c r="K34" s="19"/>
      <c r="L34" s="128" t="s">
        <v>886</v>
      </c>
    </row>
    <row r="35" spans="2:24" customFormat="1" ht="46.5" customHeight="1" x14ac:dyDescent="0.25">
      <c r="B35" s="204" t="s">
        <v>82</v>
      </c>
      <c r="C35" s="22" t="s">
        <v>146</v>
      </c>
      <c r="D35" s="28" t="s">
        <v>147</v>
      </c>
      <c r="E35" s="1274"/>
      <c r="F35" s="1274"/>
      <c r="G35" s="1274"/>
      <c r="H35" s="1275"/>
      <c r="I35" s="16"/>
      <c r="J35" s="16"/>
      <c r="K35" s="16"/>
      <c r="L35" s="128" t="s">
        <v>887</v>
      </c>
    </row>
    <row r="36" spans="2:24" customFormat="1" ht="15" x14ac:dyDescent="0.25">
      <c r="B36" s="893"/>
      <c r="C36" s="874"/>
      <c r="D36" s="202"/>
      <c r="E36" s="203"/>
      <c r="F36" s="137"/>
      <c r="G36" s="1276"/>
      <c r="H36" s="1277"/>
      <c r="I36" s="16"/>
      <c r="J36" s="16"/>
      <c r="K36" s="16"/>
      <c r="L36" s="128" t="s">
        <v>888</v>
      </c>
    </row>
    <row r="37" spans="2:24" customFormat="1" ht="15.75" thickBot="1" x14ac:dyDescent="0.3">
      <c r="B37" s="893"/>
      <c r="C37" s="874"/>
      <c r="D37" s="202"/>
      <c r="E37" s="203"/>
      <c r="F37" s="137"/>
      <c r="G37" s="1278"/>
      <c r="H37" s="1279"/>
      <c r="I37" s="16"/>
      <c r="J37" s="16"/>
      <c r="K37" s="16"/>
      <c r="L37" s="16"/>
    </row>
    <row r="38" spans="2:24" ht="51.75" thickBot="1" x14ac:dyDescent="0.3">
      <c r="B38" s="338" t="s">
        <v>879</v>
      </c>
      <c r="C38" s="339"/>
      <c r="D38" s="339"/>
      <c r="E38" s="340"/>
      <c r="F38" s="341">
        <f>SUM(F36:F37)</f>
        <v>0</v>
      </c>
      <c r="G38" s="1268"/>
      <c r="H38" s="1269"/>
      <c r="R38"/>
      <c r="S38"/>
      <c r="T38"/>
      <c r="U38"/>
      <c r="V38"/>
      <c r="W38"/>
      <c r="X38"/>
    </row>
    <row r="39" spans="2:24" ht="26.25" thickBot="1" x14ac:dyDescent="0.3">
      <c r="B39" s="338" t="s">
        <v>266</v>
      </c>
      <c r="C39" s="342"/>
      <c r="D39" s="342"/>
      <c r="E39" s="343"/>
      <c r="F39" s="341">
        <f>' CIERRE FINANCIERO   '!C49-' CIERRE FINANCIERO   '!H49</f>
        <v>399.89</v>
      </c>
      <c r="G39" s="1266"/>
      <c r="H39" s="1267"/>
      <c r="I39" s="19"/>
      <c r="J39" s="19"/>
      <c r="K39" s="19"/>
      <c r="L39" s="19"/>
      <c r="R39"/>
      <c r="S39"/>
      <c r="T39"/>
      <c r="U39"/>
      <c r="V39"/>
      <c r="W39"/>
      <c r="X39"/>
    </row>
    <row r="40" spans="2:24" ht="77.25" thickBot="1" x14ac:dyDescent="0.3">
      <c r="B40" s="338" t="s">
        <v>880</v>
      </c>
      <c r="C40" s="888"/>
      <c r="D40" s="888"/>
      <c r="E40" s="888"/>
      <c r="F40" s="436">
        <f>' CIERRE FINANCIERO   '!C48-' CIERRE FINANCIERO   '!H48-' CIERRE FINANCIERO   '!F48</f>
        <v>68225.109999999986</v>
      </c>
      <c r="G40" s="1270"/>
      <c r="H40" s="1271"/>
      <c r="I40" s="19"/>
      <c r="J40" s="19"/>
      <c r="K40" s="19"/>
      <c r="L40" s="19"/>
      <c r="R40"/>
      <c r="S40"/>
      <c r="T40"/>
      <c r="U40"/>
      <c r="V40"/>
      <c r="W40"/>
      <c r="X40"/>
    </row>
    <row r="41" spans="2:24" ht="64.5" thickBot="1" x14ac:dyDescent="0.3">
      <c r="B41" s="338" t="s">
        <v>881</v>
      </c>
      <c r="C41" s="344"/>
      <c r="D41" s="344"/>
      <c r="E41" s="344"/>
      <c r="F41" s="436">
        <f>' CIERRE FINANCIERO   '!H50</f>
        <v>0</v>
      </c>
      <c r="G41" s="1266"/>
      <c r="H41" s="1267"/>
      <c r="I41" s="19"/>
      <c r="J41" s="19"/>
      <c r="K41" s="19"/>
      <c r="L41" s="19"/>
      <c r="R41"/>
      <c r="S41"/>
      <c r="T41"/>
      <c r="U41"/>
      <c r="V41"/>
      <c r="W41"/>
      <c r="X41"/>
    </row>
    <row r="42" spans="2:24" ht="26.25" thickBot="1" x14ac:dyDescent="0.3">
      <c r="B42" s="345" t="s">
        <v>267</v>
      </c>
      <c r="C42" s="346"/>
      <c r="D42" s="346"/>
      <c r="E42" s="346"/>
      <c r="F42" s="347">
        <f>+F38+F39+F40+F41</f>
        <v>68624.999999999985</v>
      </c>
      <c r="I42" s="19"/>
      <c r="J42" s="19"/>
      <c r="K42" s="19"/>
      <c r="L42" s="19"/>
      <c r="R42"/>
      <c r="S42"/>
      <c r="T42"/>
      <c r="U42"/>
      <c r="V42"/>
      <c r="W42"/>
      <c r="X42"/>
    </row>
    <row r="46" spans="2:24" x14ac:dyDescent="0.2">
      <c r="I46" s="19"/>
      <c r="J46" s="19"/>
      <c r="K46" s="19"/>
      <c r="L46" s="19"/>
    </row>
    <row r="47" spans="2:24" x14ac:dyDescent="0.2">
      <c r="I47" s="19"/>
      <c r="J47" s="19"/>
      <c r="K47" s="19"/>
      <c r="L47" s="19"/>
    </row>
    <row r="48" spans="2:24" x14ac:dyDescent="0.2">
      <c r="I48" s="19"/>
      <c r="J48" s="19"/>
      <c r="K48" s="19"/>
      <c r="L48" s="19"/>
    </row>
    <row r="49" spans="9:12" x14ac:dyDescent="0.2">
      <c r="I49" s="19"/>
      <c r="J49" s="19"/>
      <c r="K49" s="19"/>
      <c r="L49" s="19"/>
    </row>
    <row r="53" spans="9:12" x14ac:dyDescent="0.2">
      <c r="I53" s="19"/>
      <c r="J53" s="19"/>
      <c r="K53" s="19"/>
      <c r="L53" s="19"/>
    </row>
    <row r="54" spans="9:12" x14ac:dyDescent="0.2">
      <c r="I54" s="19"/>
      <c r="J54" s="19"/>
      <c r="K54" s="19"/>
      <c r="L54" s="19"/>
    </row>
    <row r="55" spans="9:12" x14ac:dyDescent="0.2">
      <c r="I55" s="19"/>
      <c r="J55" s="19"/>
      <c r="K55" s="19"/>
      <c r="L55" s="19"/>
    </row>
    <row r="56" spans="9:12" x14ac:dyDescent="0.2">
      <c r="I56" s="19"/>
      <c r="J56" s="19"/>
      <c r="K56" s="19"/>
      <c r="L56" s="19"/>
    </row>
    <row r="60" spans="9:12" x14ac:dyDescent="0.2">
      <c r="I60" s="19"/>
      <c r="J60" s="19"/>
      <c r="K60" s="19"/>
      <c r="L60" s="19"/>
    </row>
    <row r="61" spans="9:12" x14ac:dyDescent="0.2">
      <c r="I61" s="19"/>
      <c r="J61" s="19"/>
      <c r="K61" s="19"/>
      <c r="L61" s="19"/>
    </row>
    <row r="62" spans="9:12" x14ac:dyDescent="0.2">
      <c r="I62" s="19"/>
      <c r="J62" s="19"/>
      <c r="K62" s="19"/>
      <c r="L62" s="19"/>
    </row>
    <row r="63" spans="9:12" x14ac:dyDescent="0.2">
      <c r="I63" s="19"/>
      <c r="J63" s="19"/>
      <c r="K63" s="19"/>
      <c r="L63" s="19"/>
    </row>
    <row r="66" spans="9:12" ht="15" x14ac:dyDescent="0.25">
      <c r="I66"/>
      <c r="J66"/>
      <c r="K66"/>
      <c r="L66"/>
    </row>
    <row r="67" spans="9:12" ht="15" x14ac:dyDescent="0.25">
      <c r="I67"/>
      <c r="J67"/>
      <c r="K67"/>
      <c r="L67"/>
    </row>
    <row r="68" spans="9:12" ht="15" x14ac:dyDescent="0.25">
      <c r="I68"/>
      <c r="J68"/>
      <c r="K68"/>
      <c r="L68"/>
    </row>
    <row r="69" spans="9:12" ht="15" x14ac:dyDescent="0.25">
      <c r="I69"/>
      <c r="J69"/>
      <c r="K69"/>
      <c r="L69"/>
    </row>
    <row r="70" spans="9:12" ht="15" x14ac:dyDescent="0.25">
      <c r="I70"/>
      <c r="J70"/>
      <c r="K70"/>
      <c r="L70"/>
    </row>
    <row r="71" spans="9:12" ht="15" x14ac:dyDescent="0.25">
      <c r="I71"/>
      <c r="J71"/>
      <c r="K71"/>
      <c r="L71"/>
    </row>
    <row r="72" spans="9:12" ht="15" x14ac:dyDescent="0.25">
      <c r="L72"/>
    </row>
    <row r="73" spans="9:12" ht="15" x14ac:dyDescent="0.25">
      <c r="L73"/>
    </row>
    <row r="74" spans="9:12" ht="15" x14ac:dyDescent="0.25">
      <c r="L74"/>
    </row>
    <row r="75" spans="9:12" ht="15" x14ac:dyDescent="0.25">
      <c r="I75"/>
      <c r="J75"/>
      <c r="K75"/>
      <c r="L75"/>
    </row>
    <row r="76" spans="9:12" ht="15" x14ac:dyDescent="0.25">
      <c r="I76"/>
      <c r="J76"/>
      <c r="K76"/>
      <c r="L76"/>
    </row>
    <row r="77" spans="9:12" ht="15" x14ac:dyDescent="0.25">
      <c r="I77"/>
      <c r="J77"/>
      <c r="K77"/>
      <c r="L77"/>
    </row>
    <row r="78" spans="9:12" ht="15" x14ac:dyDescent="0.25">
      <c r="I78"/>
      <c r="J78"/>
      <c r="K78"/>
      <c r="L78"/>
    </row>
    <row r="79" spans="9:12" ht="15" x14ac:dyDescent="0.25">
      <c r="I79"/>
      <c r="J79"/>
      <c r="K79"/>
      <c r="L79"/>
    </row>
    <row r="80" spans="9:12" ht="15" x14ac:dyDescent="0.25">
      <c r="I80"/>
      <c r="J80"/>
      <c r="K80"/>
      <c r="L80"/>
    </row>
    <row r="81" spans="9:12" ht="15" x14ac:dyDescent="0.25">
      <c r="I81"/>
      <c r="J81"/>
      <c r="K81"/>
      <c r="L81"/>
    </row>
    <row r="82" spans="9:12" ht="15" x14ac:dyDescent="0.25">
      <c r="I82"/>
      <c r="J82"/>
      <c r="K82"/>
      <c r="L82"/>
    </row>
    <row r="83" spans="9:12" ht="15" x14ac:dyDescent="0.25">
      <c r="L83"/>
    </row>
    <row r="84" spans="9:12" ht="15" x14ac:dyDescent="0.25">
      <c r="L84"/>
    </row>
    <row r="85" spans="9:12" ht="15" x14ac:dyDescent="0.25">
      <c r="L85"/>
    </row>
    <row r="86" spans="9:12" ht="15" x14ac:dyDescent="0.25">
      <c r="I86"/>
      <c r="J86"/>
      <c r="K86"/>
      <c r="L86"/>
    </row>
    <row r="87" spans="9:12" ht="15" x14ac:dyDescent="0.25">
      <c r="I87"/>
      <c r="J87"/>
      <c r="K87"/>
      <c r="L87"/>
    </row>
    <row r="88" spans="9:12" ht="15" x14ac:dyDescent="0.25">
      <c r="I88"/>
      <c r="J88"/>
      <c r="K88"/>
      <c r="L88"/>
    </row>
    <row r="89" spans="9:12" ht="15" x14ac:dyDescent="0.25">
      <c r="I89"/>
      <c r="J89"/>
      <c r="K89"/>
      <c r="L89"/>
    </row>
    <row r="90" spans="9:12" ht="15" x14ac:dyDescent="0.25">
      <c r="I90"/>
      <c r="J90"/>
      <c r="K90"/>
      <c r="L90"/>
    </row>
    <row r="91" spans="9:12" ht="15" x14ac:dyDescent="0.25">
      <c r="I91"/>
      <c r="J91"/>
      <c r="K91"/>
      <c r="L91"/>
    </row>
    <row r="92" spans="9:12" ht="15" x14ac:dyDescent="0.25">
      <c r="I92"/>
      <c r="J92"/>
      <c r="K92"/>
      <c r="L92"/>
    </row>
    <row r="93" spans="9:12" ht="15" x14ac:dyDescent="0.25">
      <c r="I93"/>
      <c r="J93"/>
      <c r="K93"/>
      <c r="L93"/>
    </row>
    <row r="94" spans="9:12" ht="15" x14ac:dyDescent="0.25">
      <c r="L94"/>
    </row>
    <row r="95" spans="9:12" ht="15" x14ac:dyDescent="0.25">
      <c r="L95"/>
    </row>
    <row r="96" spans="9:12" ht="15" x14ac:dyDescent="0.25">
      <c r="L96"/>
    </row>
    <row r="97" spans="9:12" ht="15" x14ac:dyDescent="0.25">
      <c r="I97"/>
      <c r="J97"/>
      <c r="K97"/>
      <c r="L97"/>
    </row>
  </sheetData>
  <protectedRanges>
    <protectedRange sqref="B34" name="Rango1_2_1"/>
    <protectedRange sqref="C35:C37" name="Rango1"/>
    <protectedRange sqref="D35:D37" name="Rango1_2_1_1"/>
    <protectedRange sqref="E35:E37" name="Rango1_4"/>
  </protectedRanges>
  <mergeCells count="26">
    <mergeCell ref="G41:H41"/>
    <mergeCell ref="G38:H38"/>
    <mergeCell ref="G39:H39"/>
    <mergeCell ref="G40:H40"/>
    <mergeCell ref="B34:D34"/>
    <mergeCell ref="E34:E35"/>
    <mergeCell ref="F34:F35"/>
    <mergeCell ref="G34:H35"/>
    <mergeCell ref="G36:H36"/>
    <mergeCell ref="G37:H37"/>
    <mergeCell ref="B33:H33"/>
    <mergeCell ref="B5:H5"/>
    <mergeCell ref="B7:C7"/>
    <mergeCell ref="D7:H7"/>
    <mergeCell ref="B8:C8"/>
    <mergeCell ref="D8:H8"/>
    <mergeCell ref="B10:C10"/>
    <mergeCell ref="D10:H10"/>
    <mergeCell ref="B32:H32"/>
    <mergeCell ref="I16:K16"/>
    <mergeCell ref="I17:J17"/>
    <mergeCell ref="I18:K18"/>
    <mergeCell ref="J20:K20"/>
    <mergeCell ref="B9:C9"/>
    <mergeCell ref="D9:H9"/>
    <mergeCell ref="B15:F15"/>
  </mergeCells>
  <dataValidations count="2">
    <dataValidation type="list" allowBlank="1" showInputMessage="1" showErrorMessage="1" sqref="D30:D31" xr:uid="{00000000-0002-0000-0400-000000000000}">
      <formula1>#REF!</formula1>
    </dataValidation>
    <dataValidation type="list" allowBlank="1" showInputMessage="1" showErrorMessage="1" sqref="B36:B37" xr:uid="{00000000-0002-0000-0400-000001000000}">
      <formula1>$L$32:$L$36</formula1>
    </dataValidation>
  </dataValidations>
  <pageMargins left="0.7" right="0.7" top="0.75" bottom="0.75" header="0.3" footer="0.3"/>
  <pageSetup paperSize="9" scale="56" orientation="portrait" r:id="rId1"/>
  <colBreaks count="1" manualBreakCount="1">
    <brk id="8" max="110"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2000000}">
          <x14:formula1>
            <xm:f>'CODIGOS IRREGULARIDADES'!$K$3:$K$61</xm:f>
          </x14:formula1>
          <xm:sqref>C17</xm:sqref>
        </x14:dataValidation>
        <x14:dataValidation type="list" allowBlank="1" showInputMessage="1" showErrorMessage="1" xr:uid="{00000000-0002-0000-0400-000003000000}">
          <x14:formula1>
            <xm:f>'CODIGOS IRREGULARIDADES'!$F$3:$F$61</xm:f>
          </x14:formula1>
          <xm:sqref>C18:C29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96"/>
  <sheetViews>
    <sheetView topLeftCell="A67" workbookViewId="0">
      <selection activeCell="D72" sqref="D72"/>
    </sheetView>
  </sheetViews>
  <sheetFormatPr baseColWidth="10" defaultRowHeight="15" x14ac:dyDescent="0.25"/>
  <cols>
    <col min="1" max="1" width="33.28515625" customWidth="1"/>
    <col min="2" max="2" width="46.85546875" customWidth="1"/>
    <col min="3" max="3" width="20.140625" customWidth="1"/>
    <col min="4" max="4" width="53.85546875" customWidth="1"/>
    <col min="5" max="5" width="27.140625" customWidth="1"/>
    <col min="6" max="6" width="0" hidden="1" customWidth="1"/>
    <col min="7" max="7" width="34.28515625" hidden="1" customWidth="1"/>
    <col min="8" max="8" width="20.5703125" hidden="1" customWidth="1"/>
    <col min="9" max="9" width="46.42578125" hidden="1" customWidth="1"/>
    <col min="11" max="11" width="16.5703125" hidden="1" customWidth="1"/>
    <col min="12" max="12" width="20.7109375" hidden="1" customWidth="1"/>
    <col min="13" max="13" width="16.85546875" hidden="1" customWidth="1"/>
    <col min="14" max="14" width="16.28515625" hidden="1" customWidth="1"/>
  </cols>
  <sheetData>
    <row r="1" spans="1:14" ht="15.75" x14ac:dyDescent="0.25">
      <c r="A1" s="835" t="s">
        <v>754</v>
      </c>
      <c r="B1" s="836" t="s">
        <v>755</v>
      </c>
      <c r="C1" s="835" t="s">
        <v>756</v>
      </c>
      <c r="D1" s="836" t="s">
        <v>757</v>
      </c>
      <c r="E1" s="837"/>
    </row>
    <row r="2" spans="1:14" ht="15.75" x14ac:dyDescent="0.25">
      <c r="A2" s="838">
        <v>0</v>
      </c>
      <c r="B2" s="839" t="s">
        <v>758</v>
      </c>
      <c r="C2" s="838"/>
      <c r="D2" s="864"/>
      <c r="E2" s="840"/>
    </row>
    <row r="3" spans="1:14" ht="26.25" customHeight="1" x14ac:dyDescent="0.25">
      <c r="A3" s="865" t="s">
        <v>876</v>
      </c>
      <c r="B3" s="866"/>
      <c r="C3" s="867"/>
      <c r="D3" s="868"/>
      <c r="E3" s="840"/>
      <c r="F3" s="838">
        <v>0</v>
      </c>
      <c r="G3" s="839" t="s">
        <v>758</v>
      </c>
      <c r="H3" s="838">
        <v>0</v>
      </c>
      <c r="I3" s="842"/>
      <c r="K3" s="838">
        <v>0</v>
      </c>
      <c r="L3" s="839" t="s">
        <v>758</v>
      </c>
      <c r="M3" s="838">
        <v>0</v>
      </c>
      <c r="N3" s="842"/>
    </row>
    <row r="4" spans="1:14" ht="39" customHeight="1" x14ac:dyDescent="0.25">
      <c r="A4" s="838">
        <v>100</v>
      </c>
      <c r="B4" s="839" t="s">
        <v>759</v>
      </c>
      <c r="C4" s="838" t="s">
        <v>760</v>
      </c>
      <c r="D4" s="842" t="s">
        <v>761</v>
      </c>
      <c r="E4" s="843"/>
      <c r="F4" s="838">
        <v>100</v>
      </c>
      <c r="G4" s="839" t="s">
        <v>759</v>
      </c>
      <c r="H4" s="838" t="s">
        <v>760</v>
      </c>
      <c r="I4" s="842" t="s">
        <v>761</v>
      </c>
      <c r="K4" s="838">
        <v>100</v>
      </c>
      <c r="L4" s="839" t="s">
        <v>759</v>
      </c>
      <c r="M4" s="838" t="s">
        <v>760</v>
      </c>
      <c r="N4" s="842" t="s">
        <v>761</v>
      </c>
    </row>
    <row r="5" spans="1:14" ht="51.75" customHeight="1" x14ac:dyDescent="0.25">
      <c r="A5" s="838">
        <v>101</v>
      </c>
      <c r="B5" s="839" t="s">
        <v>762</v>
      </c>
      <c r="C5" s="838" t="s">
        <v>763</v>
      </c>
      <c r="D5" s="842" t="s">
        <v>764</v>
      </c>
      <c r="E5" s="840"/>
      <c r="F5" s="838">
        <v>101</v>
      </c>
      <c r="G5" s="839" t="s">
        <v>762</v>
      </c>
      <c r="H5" s="838" t="s">
        <v>763</v>
      </c>
      <c r="I5" s="842" t="s">
        <v>764</v>
      </c>
      <c r="K5" s="838">
        <v>101</v>
      </c>
      <c r="L5" s="839" t="s">
        <v>762</v>
      </c>
      <c r="M5" s="838" t="s">
        <v>763</v>
      </c>
      <c r="N5" s="842" t="s">
        <v>764</v>
      </c>
    </row>
    <row r="6" spans="1:14" ht="33.75" customHeight="1" x14ac:dyDescent="0.25">
      <c r="A6" s="838">
        <v>102</v>
      </c>
      <c r="B6" s="839" t="s">
        <v>765</v>
      </c>
      <c r="C6" s="838" t="s">
        <v>766</v>
      </c>
      <c r="D6" s="844" t="s">
        <v>767</v>
      </c>
      <c r="E6" s="840"/>
      <c r="F6" s="838">
        <v>102</v>
      </c>
      <c r="G6" s="839" t="s">
        <v>765</v>
      </c>
      <c r="H6" s="838" t="s">
        <v>766</v>
      </c>
      <c r="I6" s="844" t="s">
        <v>767</v>
      </c>
      <c r="K6" s="838">
        <v>102</v>
      </c>
      <c r="L6" s="839" t="s">
        <v>765</v>
      </c>
      <c r="M6" s="838" t="s">
        <v>766</v>
      </c>
      <c r="N6" s="844" t="s">
        <v>767</v>
      </c>
    </row>
    <row r="7" spans="1:14" ht="75.75" x14ac:dyDescent="0.25">
      <c r="A7" s="838">
        <v>103</v>
      </c>
      <c r="B7" s="839" t="s">
        <v>768</v>
      </c>
      <c r="C7" s="838" t="s">
        <v>769</v>
      </c>
      <c r="D7" s="844" t="s">
        <v>770</v>
      </c>
      <c r="E7" s="840"/>
      <c r="F7" s="838">
        <v>103</v>
      </c>
      <c r="G7" s="839" t="s">
        <v>768</v>
      </c>
      <c r="H7" s="838" t="s">
        <v>769</v>
      </c>
      <c r="I7" s="844" t="s">
        <v>770</v>
      </c>
      <c r="K7" s="838">
        <v>103</v>
      </c>
      <c r="L7" s="839" t="s">
        <v>768</v>
      </c>
      <c r="M7" s="838" t="s">
        <v>769</v>
      </c>
      <c r="N7" s="844" t="s">
        <v>770</v>
      </c>
    </row>
    <row r="8" spans="1:14" ht="30" customHeight="1" x14ac:dyDescent="0.25">
      <c r="A8" s="865" t="s">
        <v>771</v>
      </c>
      <c r="B8" s="866"/>
      <c r="C8" s="867"/>
      <c r="D8" s="869"/>
      <c r="E8" s="840"/>
      <c r="F8" s="845">
        <v>111</v>
      </c>
      <c r="G8" s="839" t="s">
        <v>772</v>
      </c>
      <c r="H8" s="838" t="s">
        <v>773</v>
      </c>
      <c r="I8" s="844" t="s">
        <v>774</v>
      </c>
      <c r="K8" s="845">
        <v>111</v>
      </c>
      <c r="L8" s="839" t="s">
        <v>772</v>
      </c>
      <c r="M8" s="838" t="s">
        <v>773</v>
      </c>
      <c r="N8" s="844" t="s">
        <v>774</v>
      </c>
    </row>
    <row r="9" spans="1:14" ht="41.25" customHeight="1" x14ac:dyDescent="0.25">
      <c r="A9" s="845">
        <v>111</v>
      </c>
      <c r="B9" s="839" t="s">
        <v>772</v>
      </c>
      <c r="C9" s="838" t="s">
        <v>773</v>
      </c>
      <c r="D9" s="844" t="s">
        <v>774</v>
      </c>
      <c r="E9" s="840"/>
      <c r="F9" s="845">
        <v>112</v>
      </c>
      <c r="G9" s="839" t="s">
        <v>775</v>
      </c>
      <c r="H9" s="838" t="s">
        <v>776</v>
      </c>
      <c r="I9" s="844" t="s">
        <v>777</v>
      </c>
      <c r="K9" s="845">
        <v>112</v>
      </c>
      <c r="L9" s="839" t="s">
        <v>775</v>
      </c>
      <c r="M9" s="838" t="s">
        <v>776</v>
      </c>
      <c r="N9" s="844" t="s">
        <v>777</v>
      </c>
    </row>
    <row r="10" spans="1:14" ht="33" customHeight="1" x14ac:dyDescent="0.25">
      <c r="A10" s="845">
        <v>112</v>
      </c>
      <c r="B10" s="839" t="s">
        <v>775</v>
      </c>
      <c r="C10" s="838" t="s">
        <v>776</v>
      </c>
      <c r="D10" s="844" t="s">
        <v>777</v>
      </c>
      <c r="E10" s="840"/>
      <c r="F10" s="845">
        <v>113</v>
      </c>
      <c r="G10" s="846" t="s">
        <v>778</v>
      </c>
      <c r="H10" s="838" t="s">
        <v>779</v>
      </c>
      <c r="I10" s="844" t="s">
        <v>774</v>
      </c>
      <c r="K10" s="845">
        <v>113</v>
      </c>
      <c r="L10" s="846" t="s">
        <v>778</v>
      </c>
      <c r="M10" s="838" t="s">
        <v>779</v>
      </c>
      <c r="N10" s="844" t="s">
        <v>774</v>
      </c>
    </row>
    <row r="11" spans="1:14" ht="105" x14ac:dyDescent="0.25">
      <c r="A11" s="845">
        <v>113</v>
      </c>
      <c r="B11" s="846" t="s">
        <v>778</v>
      </c>
      <c r="C11" s="838" t="s">
        <v>779</v>
      </c>
      <c r="D11" s="844" t="s">
        <v>774</v>
      </c>
      <c r="E11" s="840"/>
      <c r="F11" s="845">
        <v>120</v>
      </c>
      <c r="G11" s="839" t="s">
        <v>781</v>
      </c>
      <c r="H11" s="838" t="s">
        <v>769</v>
      </c>
      <c r="I11" s="844" t="s">
        <v>770</v>
      </c>
      <c r="K11" s="845">
        <v>120</v>
      </c>
      <c r="L11" s="839" t="s">
        <v>781</v>
      </c>
      <c r="M11" s="838" t="s">
        <v>769</v>
      </c>
      <c r="N11" s="844" t="s">
        <v>770</v>
      </c>
    </row>
    <row r="12" spans="1:14" ht="29.25" customHeight="1" x14ac:dyDescent="0.25">
      <c r="A12" s="841" t="s">
        <v>780</v>
      </c>
      <c r="B12" s="870"/>
      <c r="C12" s="867"/>
      <c r="D12" s="869"/>
      <c r="E12" s="840"/>
      <c r="F12" s="845">
        <v>121</v>
      </c>
      <c r="G12" s="839" t="s">
        <v>782</v>
      </c>
      <c r="H12" s="838" t="s">
        <v>769</v>
      </c>
      <c r="I12" s="844" t="s">
        <v>770</v>
      </c>
      <c r="K12" s="845">
        <v>121</v>
      </c>
      <c r="L12" s="839" t="s">
        <v>782</v>
      </c>
      <c r="M12" s="838" t="s">
        <v>769</v>
      </c>
      <c r="N12" s="844" t="s">
        <v>770</v>
      </c>
    </row>
    <row r="13" spans="1:14" ht="75.75" x14ac:dyDescent="0.25">
      <c r="A13" s="845">
        <v>120</v>
      </c>
      <c r="B13" s="839" t="s">
        <v>781</v>
      </c>
      <c r="C13" s="838" t="s">
        <v>769</v>
      </c>
      <c r="D13" s="844" t="s">
        <v>770</v>
      </c>
      <c r="E13" s="840"/>
      <c r="F13" s="845">
        <v>122</v>
      </c>
      <c r="G13" s="839" t="s">
        <v>783</v>
      </c>
      <c r="H13" s="838" t="s">
        <v>784</v>
      </c>
      <c r="I13" s="844" t="s">
        <v>785</v>
      </c>
      <c r="K13" s="845">
        <v>122</v>
      </c>
      <c r="L13" s="839" t="s">
        <v>783</v>
      </c>
      <c r="M13" s="838" t="s">
        <v>784</v>
      </c>
      <c r="N13" s="844" t="s">
        <v>785</v>
      </c>
    </row>
    <row r="14" spans="1:14" ht="75.75" x14ac:dyDescent="0.25">
      <c r="A14" s="845">
        <v>121</v>
      </c>
      <c r="B14" s="839" t="s">
        <v>782</v>
      </c>
      <c r="C14" s="838" t="s">
        <v>769</v>
      </c>
      <c r="D14" s="844" t="s">
        <v>770</v>
      </c>
      <c r="E14" s="840"/>
      <c r="F14" s="845">
        <v>123</v>
      </c>
      <c r="G14" s="839" t="s">
        <v>786</v>
      </c>
      <c r="H14" s="838" t="s">
        <v>784</v>
      </c>
      <c r="I14" s="844" t="s">
        <v>785</v>
      </c>
      <c r="K14" s="845">
        <v>123</v>
      </c>
      <c r="L14" s="839" t="s">
        <v>786</v>
      </c>
      <c r="M14" s="838" t="s">
        <v>784</v>
      </c>
      <c r="N14" s="844" t="s">
        <v>785</v>
      </c>
    </row>
    <row r="15" spans="1:14" ht="60.75" x14ac:dyDescent="0.25">
      <c r="A15" s="845">
        <v>122</v>
      </c>
      <c r="B15" s="839" t="s">
        <v>783</v>
      </c>
      <c r="C15" s="838" t="s">
        <v>784</v>
      </c>
      <c r="D15" s="844" t="s">
        <v>785</v>
      </c>
      <c r="E15" s="840"/>
      <c r="F15" s="845">
        <v>124</v>
      </c>
      <c r="G15" s="839" t="s">
        <v>787</v>
      </c>
      <c r="H15" s="838" t="s">
        <v>788</v>
      </c>
      <c r="I15" s="844" t="s">
        <v>789</v>
      </c>
      <c r="K15" s="845">
        <v>124</v>
      </c>
      <c r="L15" s="839" t="s">
        <v>787</v>
      </c>
      <c r="M15" s="838" t="s">
        <v>788</v>
      </c>
      <c r="N15" s="844" t="s">
        <v>789</v>
      </c>
    </row>
    <row r="16" spans="1:14" ht="75.75" x14ac:dyDescent="0.25">
      <c r="A16" s="845">
        <v>123</v>
      </c>
      <c r="B16" s="839" t="s">
        <v>786</v>
      </c>
      <c r="C16" s="838" t="s">
        <v>784</v>
      </c>
      <c r="D16" s="844" t="s">
        <v>785</v>
      </c>
      <c r="E16" s="847"/>
      <c r="F16" s="845">
        <v>130</v>
      </c>
      <c r="G16" s="839" t="s">
        <v>791</v>
      </c>
      <c r="H16" s="838" t="s">
        <v>784</v>
      </c>
      <c r="I16" s="844" t="s">
        <v>785</v>
      </c>
      <c r="K16" s="845">
        <v>130</v>
      </c>
      <c r="L16" s="839" t="s">
        <v>791</v>
      </c>
      <c r="M16" s="838" t="s">
        <v>784</v>
      </c>
      <c r="N16" s="844" t="s">
        <v>785</v>
      </c>
    </row>
    <row r="17" spans="1:14" ht="60" x14ac:dyDescent="0.25">
      <c r="A17" s="845">
        <v>124</v>
      </c>
      <c r="B17" s="839" t="s">
        <v>787</v>
      </c>
      <c r="C17" s="838" t="s">
        <v>788</v>
      </c>
      <c r="D17" s="844" t="s">
        <v>789</v>
      </c>
      <c r="E17" s="840"/>
      <c r="F17" s="845">
        <v>131</v>
      </c>
      <c r="G17" s="839" t="s">
        <v>792</v>
      </c>
      <c r="H17" s="838" t="s">
        <v>793</v>
      </c>
      <c r="I17" s="848" t="s">
        <v>794</v>
      </c>
      <c r="K17" s="845">
        <v>131</v>
      </c>
      <c r="L17" s="839" t="s">
        <v>792</v>
      </c>
      <c r="M17" s="838" t="s">
        <v>793</v>
      </c>
      <c r="N17" s="848" t="s">
        <v>794</v>
      </c>
    </row>
    <row r="18" spans="1:14" ht="27.75" customHeight="1" x14ac:dyDescent="0.25">
      <c r="A18" s="841" t="s">
        <v>790</v>
      </c>
      <c r="B18" s="866"/>
      <c r="C18" s="867"/>
      <c r="D18" s="869"/>
      <c r="E18" s="840"/>
      <c r="F18" s="845">
        <v>132</v>
      </c>
      <c r="G18" s="839" t="s">
        <v>795</v>
      </c>
      <c r="H18" s="838" t="s">
        <v>779</v>
      </c>
      <c r="I18" s="844" t="s">
        <v>774</v>
      </c>
      <c r="K18" s="845">
        <v>132</v>
      </c>
      <c r="L18" s="839" t="s">
        <v>795</v>
      </c>
      <c r="M18" s="838" t="s">
        <v>779</v>
      </c>
      <c r="N18" s="844" t="s">
        <v>774</v>
      </c>
    </row>
    <row r="19" spans="1:14" ht="60" x14ac:dyDescent="0.25">
      <c r="A19" s="845">
        <v>130</v>
      </c>
      <c r="B19" s="839" t="s">
        <v>791</v>
      </c>
      <c r="C19" s="838" t="s">
        <v>784</v>
      </c>
      <c r="D19" s="844" t="s">
        <v>785</v>
      </c>
      <c r="E19" s="840"/>
      <c r="F19" s="845">
        <v>140</v>
      </c>
      <c r="G19" s="839" t="s">
        <v>797</v>
      </c>
      <c r="H19" s="838" t="s">
        <v>793</v>
      </c>
      <c r="I19" s="848" t="s">
        <v>794</v>
      </c>
      <c r="K19" s="845">
        <v>140</v>
      </c>
      <c r="L19" s="839" t="s">
        <v>797</v>
      </c>
      <c r="M19" s="838" t="s">
        <v>793</v>
      </c>
      <c r="N19" s="848" t="s">
        <v>794</v>
      </c>
    </row>
    <row r="20" spans="1:14" ht="90" x14ac:dyDescent="0.25">
      <c r="A20" s="845">
        <v>131</v>
      </c>
      <c r="B20" s="839" t="s">
        <v>792</v>
      </c>
      <c r="C20" s="838" t="s">
        <v>793</v>
      </c>
      <c r="D20" s="848" t="s">
        <v>794</v>
      </c>
      <c r="E20" s="849"/>
      <c r="F20" s="845">
        <v>160</v>
      </c>
      <c r="G20" s="839" t="s">
        <v>799</v>
      </c>
      <c r="H20" s="838" t="s">
        <v>800</v>
      </c>
      <c r="I20" s="844" t="s">
        <v>767</v>
      </c>
      <c r="K20" s="845">
        <v>160</v>
      </c>
      <c r="L20" s="839" t="s">
        <v>799</v>
      </c>
      <c r="M20" s="838" t="s">
        <v>800</v>
      </c>
      <c r="N20" s="844" t="s">
        <v>767</v>
      </c>
    </row>
    <row r="21" spans="1:14" ht="105" x14ac:dyDescent="0.25">
      <c r="A21" s="845">
        <v>132</v>
      </c>
      <c r="B21" s="839" t="s">
        <v>795</v>
      </c>
      <c r="C21" s="838" t="s">
        <v>779</v>
      </c>
      <c r="D21" s="844" t="s">
        <v>774</v>
      </c>
      <c r="E21" s="840"/>
      <c r="F21" s="845">
        <v>210</v>
      </c>
      <c r="G21" s="839" t="s">
        <v>802</v>
      </c>
      <c r="H21" s="838" t="s">
        <v>776</v>
      </c>
      <c r="I21" s="844" t="s">
        <v>777</v>
      </c>
      <c r="K21" s="845">
        <v>210</v>
      </c>
      <c r="L21" s="839" t="s">
        <v>802</v>
      </c>
      <c r="M21" s="838" t="s">
        <v>776</v>
      </c>
      <c r="N21" s="844" t="s">
        <v>777</v>
      </c>
    </row>
    <row r="22" spans="1:14" ht="24" customHeight="1" x14ac:dyDescent="0.25">
      <c r="A22" s="841" t="s">
        <v>796</v>
      </c>
      <c r="B22" s="866"/>
      <c r="C22" s="867"/>
      <c r="D22" s="869"/>
      <c r="E22" s="840"/>
      <c r="F22" s="845">
        <v>211</v>
      </c>
      <c r="G22" s="839" t="s">
        <v>803</v>
      </c>
      <c r="H22" s="838" t="s">
        <v>804</v>
      </c>
      <c r="I22" s="844" t="s">
        <v>805</v>
      </c>
      <c r="K22" s="845">
        <v>211</v>
      </c>
      <c r="L22" s="839" t="s">
        <v>803</v>
      </c>
      <c r="M22" s="838" t="s">
        <v>804</v>
      </c>
      <c r="N22" s="844" t="s">
        <v>805</v>
      </c>
    </row>
    <row r="23" spans="1:14" ht="105" x14ac:dyDescent="0.25">
      <c r="A23" s="845">
        <v>140</v>
      </c>
      <c r="B23" s="839" t="s">
        <v>797</v>
      </c>
      <c r="C23" s="838" t="s">
        <v>793</v>
      </c>
      <c r="D23" s="848" t="s">
        <v>794</v>
      </c>
      <c r="E23" s="840"/>
      <c r="F23" s="845">
        <v>212</v>
      </c>
      <c r="G23" s="839" t="s">
        <v>806</v>
      </c>
      <c r="H23" s="838" t="s">
        <v>807</v>
      </c>
      <c r="I23" s="842" t="s">
        <v>808</v>
      </c>
      <c r="K23" s="845">
        <v>212</v>
      </c>
      <c r="L23" s="839" t="s">
        <v>806</v>
      </c>
      <c r="M23" s="838" t="s">
        <v>807</v>
      </c>
      <c r="N23" s="842" t="s">
        <v>808</v>
      </c>
    </row>
    <row r="24" spans="1:14" ht="37.5" customHeight="1" x14ac:dyDescent="0.25">
      <c r="A24" s="841" t="s">
        <v>798</v>
      </c>
      <c r="B24" s="866"/>
      <c r="C24" s="867"/>
      <c r="D24" s="871"/>
      <c r="E24" s="840"/>
      <c r="F24" s="845">
        <v>213</v>
      </c>
      <c r="G24" s="839" t="s">
        <v>809</v>
      </c>
      <c r="H24" s="838" t="s">
        <v>776</v>
      </c>
      <c r="I24" s="844" t="s">
        <v>777</v>
      </c>
      <c r="K24" s="845">
        <v>213</v>
      </c>
      <c r="L24" s="839" t="s">
        <v>809</v>
      </c>
      <c r="M24" s="838" t="s">
        <v>776</v>
      </c>
      <c r="N24" s="844" t="s">
        <v>777</v>
      </c>
    </row>
    <row r="25" spans="1:14" ht="45" x14ac:dyDescent="0.25">
      <c r="A25" s="845">
        <v>160</v>
      </c>
      <c r="B25" s="839" t="s">
        <v>799</v>
      </c>
      <c r="C25" s="838" t="s">
        <v>800</v>
      </c>
      <c r="D25" s="844" t="s">
        <v>767</v>
      </c>
      <c r="E25" s="840"/>
      <c r="F25" s="845">
        <v>214</v>
      </c>
      <c r="G25" s="839" t="s">
        <v>810</v>
      </c>
      <c r="H25" s="838" t="s">
        <v>776</v>
      </c>
      <c r="I25" s="844" t="s">
        <v>777</v>
      </c>
      <c r="K25" s="845">
        <v>214</v>
      </c>
      <c r="L25" s="839" t="s">
        <v>810</v>
      </c>
      <c r="M25" s="838" t="s">
        <v>776</v>
      </c>
      <c r="N25" s="844" t="s">
        <v>777</v>
      </c>
    </row>
    <row r="26" spans="1:14" ht="27.75" customHeight="1" x14ac:dyDescent="0.25">
      <c r="A26" s="841" t="s">
        <v>801</v>
      </c>
      <c r="B26" s="866"/>
      <c r="C26" s="867"/>
      <c r="D26" s="869"/>
      <c r="E26" s="840"/>
      <c r="F26" s="845">
        <v>215</v>
      </c>
      <c r="G26" s="839" t="s">
        <v>811</v>
      </c>
      <c r="H26" s="838" t="s">
        <v>776</v>
      </c>
      <c r="I26" s="844" t="s">
        <v>777</v>
      </c>
      <c r="K26" s="845">
        <v>215</v>
      </c>
      <c r="L26" s="839" t="s">
        <v>811</v>
      </c>
      <c r="M26" s="838" t="s">
        <v>776</v>
      </c>
      <c r="N26" s="844" t="s">
        <v>777</v>
      </c>
    </row>
    <row r="27" spans="1:14" ht="30" customHeight="1" x14ac:dyDescent="0.25">
      <c r="A27" s="845">
        <v>210</v>
      </c>
      <c r="B27" s="839" t="s">
        <v>802</v>
      </c>
      <c r="C27" s="838" t="s">
        <v>776</v>
      </c>
      <c r="D27" s="844" t="s">
        <v>777</v>
      </c>
      <c r="E27" s="840"/>
      <c r="F27" s="845">
        <v>216</v>
      </c>
      <c r="G27" s="839" t="s">
        <v>812</v>
      </c>
      <c r="H27" s="838" t="s">
        <v>813</v>
      </c>
      <c r="I27" s="844" t="s">
        <v>814</v>
      </c>
      <c r="K27" s="845">
        <v>216</v>
      </c>
      <c r="L27" s="839" t="s">
        <v>812</v>
      </c>
      <c r="M27" s="838" t="s">
        <v>813</v>
      </c>
      <c r="N27" s="844" t="s">
        <v>814</v>
      </c>
    </row>
    <row r="28" spans="1:14" ht="31.5" customHeight="1" x14ac:dyDescent="0.25">
      <c r="A28" s="845">
        <v>211</v>
      </c>
      <c r="B28" s="839" t="s">
        <v>803</v>
      </c>
      <c r="C28" s="838" t="s">
        <v>804</v>
      </c>
      <c r="D28" s="844" t="s">
        <v>805</v>
      </c>
      <c r="E28" s="840"/>
      <c r="F28" s="845">
        <v>220</v>
      </c>
      <c r="G28" s="839" t="s">
        <v>816</v>
      </c>
      <c r="H28" s="838" t="s">
        <v>760</v>
      </c>
      <c r="I28" s="844" t="s">
        <v>761</v>
      </c>
      <c r="K28" s="845">
        <v>220</v>
      </c>
      <c r="L28" s="839" t="s">
        <v>816</v>
      </c>
      <c r="M28" s="838" t="s">
        <v>760</v>
      </c>
      <c r="N28" s="844" t="s">
        <v>761</v>
      </c>
    </row>
    <row r="29" spans="1:14" ht="48" customHeight="1" x14ac:dyDescent="0.25">
      <c r="A29" s="845">
        <v>212</v>
      </c>
      <c r="B29" s="839" t="s">
        <v>806</v>
      </c>
      <c r="C29" s="838" t="s">
        <v>807</v>
      </c>
      <c r="D29" s="842" t="s">
        <v>808</v>
      </c>
      <c r="E29" s="840"/>
      <c r="F29" s="850">
        <v>223</v>
      </c>
      <c r="G29" s="839" t="s">
        <v>817</v>
      </c>
      <c r="H29" s="838" t="s">
        <v>818</v>
      </c>
      <c r="I29" s="844" t="s">
        <v>883</v>
      </c>
      <c r="K29" s="850">
        <v>223</v>
      </c>
      <c r="L29" s="839" t="s">
        <v>817</v>
      </c>
      <c r="M29" s="838" t="s">
        <v>818</v>
      </c>
      <c r="N29" s="844" t="s">
        <v>883</v>
      </c>
    </row>
    <row r="30" spans="1:14" ht="50.25" customHeight="1" x14ac:dyDescent="0.25">
      <c r="A30" s="845">
        <v>213</v>
      </c>
      <c r="B30" s="839" t="s">
        <v>809</v>
      </c>
      <c r="C30" s="838" t="s">
        <v>776</v>
      </c>
      <c r="D30" s="844" t="s">
        <v>777</v>
      </c>
      <c r="E30" s="840"/>
      <c r="F30" s="845">
        <v>310</v>
      </c>
      <c r="G30" s="839" t="s">
        <v>820</v>
      </c>
      <c r="H30" s="838" t="s">
        <v>784</v>
      </c>
      <c r="I30" s="844" t="s">
        <v>785</v>
      </c>
      <c r="K30" s="845">
        <v>310</v>
      </c>
      <c r="L30" s="839" t="s">
        <v>820</v>
      </c>
      <c r="M30" s="838" t="s">
        <v>784</v>
      </c>
      <c r="N30" s="844" t="s">
        <v>785</v>
      </c>
    </row>
    <row r="31" spans="1:14" ht="60" x14ac:dyDescent="0.25">
      <c r="A31" s="845">
        <v>214</v>
      </c>
      <c r="B31" s="839" t="s">
        <v>810</v>
      </c>
      <c r="C31" s="838" t="s">
        <v>776</v>
      </c>
      <c r="D31" s="844" t="s">
        <v>777</v>
      </c>
      <c r="E31" s="849"/>
      <c r="F31" s="845">
        <v>320</v>
      </c>
      <c r="G31" s="839" t="s">
        <v>821</v>
      </c>
      <c r="H31" s="838" t="s">
        <v>822</v>
      </c>
      <c r="I31" s="844" t="s">
        <v>823</v>
      </c>
      <c r="K31" s="845">
        <v>320</v>
      </c>
      <c r="L31" s="839" t="s">
        <v>821</v>
      </c>
      <c r="M31" s="838" t="s">
        <v>822</v>
      </c>
      <c r="N31" s="844" t="s">
        <v>823</v>
      </c>
    </row>
    <row r="32" spans="1:14" ht="60" x14ac:dyDescent="0.25">
      <c r="A32" s="845">
        <v>215</v>
      </c>
      <c r="B32" s="839" t="s">
        <v>811</v>
      </c>
      <c r="C32" s="838" t="s">
        <v>776</v>
      </c>
      <c r="D32" s="844" t="s">
        <v>777</v>
      </c>
      <c r="E32" s="840"/>
      <c r="F32" s="845">
        <v>321</v>
      </c>
      <c r="G32" s="839" t="s">
        <v>824</v>
      </c>
      <c r="H32" s="838" t="s">
        <v>822</v>
      </c>
      <c r="I32" s="844" t="s">
        <v>823</v>
      </c>
      <c r="K32" s="845">
        <v>321</v>
      </c>
      <c r="L32" s="839" t="s">
        <v>824</v>
      </c>
      <c r="M32" s="838" t="s">
        <v>822</v>
      </c>
      <c r="N32" s="844" t="s">
        <v>823</v>
      </c>
    </row>
    <row r="33" spans="1:14" ht="75" x14ac:dyDescent="0.25">
      <c r="A33" s="845">
        <v>216</v>
      </c>
      <c r="B33" s="839" t="s">
        <v>812</v>
      </c>
      <c r="C33" s="838" t="s">
        <v>813</v>
      </c>
      <c r="D33" s="844" t="s">
        <v>814</v>
      </c>
      <c r="E33" s="840"/>
      <c r="F33" s="845">
        <v>322</v>
      </c>
      <c r="G33" s="839" t="s">
        <v>825</v>
      </c>
      <c r="H33" s="838" t="s">
        <v>779</v>
      </c>
      <c r="I33" s="844" t="s">
        <v>774</v>
      </c>
      <c r="K33" s="845">
        <v>322</v>
      </c>
      <c r="L33" s="839" t="s">
        <v>825</v>
      </c>
      <c r="M33" s="838" t="s">
        <v>779</v>
      </c>
      <c r="N33" s="844" t="s">
        <v>774</v>
      </c>
    </row>
    <row r="34" spans="1:14" ht="23.25" customHeight="1" x14ac:dyDescent="0.25">
      <c r="A34" s="865" t="s">
        <v>815</v>
      </c>
      <c r="B34" s="866"/>
      <c r="C34" s="867"/>
      <c r="D34" s="869"/>
      <c r="E34" s="840"/>
      <c r="F34" s="845">
        <v>400</v>
      </c>
      <c r="G34" s="839" t="s">
        <v>827</v>
      </c>
      <c r="H34" s="838" t="s">
        <v>779</v>
      </c>
      <c r="I34" s="844" t="s">
        <v>774</v>
      </c>
      <c r="K34" s="845">
        <v>400</v>
      </c>
      <c r="L34" s="839" t="s">
        <v>827</v>
      </c>
      <c r="M34" s="838" t="s">
        <v>779</v>
      </c>
      <c r="N34" s="844" t="s">
        <v>774</v>
      </c>
    </row>
    <row r="35" spans="1:14" ht="45" x14ac:dyDescent="0.25">
      <c r="A35" s="845">
        <v>220</v>
      </c>
      <c r="B35" s="839" t="s">
        <v>816</v>
      </c>
      <c r="C35" s="838" t="s">
        <v>760</v>
      </c>
      <c r="D35" s="844" t="s">
        <v>761</v>
      </c>
      <c r="E35" s="840"/>
      <c r="F35" s="845">
        <v>500</v>
      </c>
      <c r="G35" s="839" t="s">
        <v>829</v>
      </c>
      <c r="H35" s="838" t="s">
        <v>830</v>
      </c>
      <c r="I35" s="844" t="s">
        <v>831</v>
      </c>
      <c r="K35" s="845">
        <v>500</v>
      </c>
      <c r="L35" s="839" t="s">
        <v>829</v>
      </c>
      <c r="M35" s="838" t="s">
        <v>830</v>
      </c>
      <c r="N35" s="844" t="s">
        <v>831</v>
      </c>
    </row>
    <row r="36" spans="1:14" ht="45" x14ac:dyDescent="0.25">
      <c r="A36" s="850">
        <v>223</v>
      </c>
      <c r="B36" s="839" t="s">
        <v>817</v>
      </c>
      <c r="C36" s="838" t="s">
        <v>818</v>
      </c>
      <c r="D36" s="844" t="s">
        <v>883</v>
      </c>
      <c r="E36" s="840"/>
      <c r="F36" s="845">
        <v>510</v>
      </c>
      <c r="G36" s="839" t="s">
        <v>832</v>
      </c>
      <c r="H36" s="838" t="s">
        <v>833</v>
      </c>
      <c r="I36" s="844" t="s">
        <v>834</v>
      </c>
      <c r="K36" s="845">
        <v>510</v>
      </c>
      <c r="L36" s="839" t="s">
        <v>832</v>
      </c>
      <c r="M36" s="838" t="s">
        <v>833</v>
      </c>
      <c r="N36" s="844" t="s">
        <v>834</v>
      </c>
    </row>
    <row r="37" spans="1:14" ht="27.75" customHeight="1" x14ac:dyDescent="0.25">
      <c r="A37" s="841" t="s">
        <v>819</v>
      </c>
      <c r="B37" s="866"/>
      <c r="C37" s="867"/>
      <c r="D37" s="872"/>
      <c r="E37" s="840"/>
      <c r="F37" s="845">
        <v>511</v>
      </c>
      <c r="G37" s="839" t="s">
        <v>835</v>
      </c>
      <c r="H37" s="838" t="s">
        <v>836</v>
      </c>
      <c r="I37" s="844" t="s">
        <v>837</v>
      </c>
      <c r="K37" s="845">
        <v>511</v>
      </c>
      <c r="L37" s="839" t="s">
        <v>835</v>
      </c>
      <c r="M37" s="838" t="s">
        <v>836</v>
      </c>
      <c r="N37" s="844" t="s">
        <v>837</v>
      </c>
    </row>
    <row r="38" spans="1:14" ht="75" x14ac:dyDescent="0.25">
      <c r="A38" s="845">
        <v>310</v>
      </c>
      <c r="B38" s="839" t="s">
        <v>820</v>
      </c>
      <c r="C38" s="838" t="s">
        <v>784</v>
      </c>
      <c r="D38" s="844" t="s">
        <v>785</v>
      </c>
      <c r="E38" s="840"/>
      <c r="F38" s="845">
        <v>512</v>
      </c>
      <c r="G38" s="839" t="s">
        <v>838</v>
      </c>
      <c r="H38" s="838" t="s">
        <v>836</v>
      </c>
      <c r="I38" s="844" t="s">
        <v>837</v>
      </c>
      <c r="K38" s="845">
        <v>512</v>
      </c>
      <c r="L38" s="839" t="s">
        <v>838</v>
      </c>
      <c r="M38" s="838" t="s">
        <v>836</v>
      </c>
      <c r="N38" s="844" t="s">
        <v>837</v>
      </c>
    </row>
    <row r="39" spans="1:14" ht="105" x14ac:dyDescent="0.25">
      <c r="A39" s="845">
        <v>320</v>
      </c>
      <c r="B39" s="839" t="s">
        <v>821</v>
      </c>
      <c r="C39" s="838" t="s">
        <v>822</v>
      </c>
      <c r="D39" s="844" t="s">
        <v>823</v>
      </c>
      <c r="E39" s="840"/>
      <c r="F39" s="845">
        <v>513</v>
      </c>
      <c r="G39" s="839" t="s">
        <v>839</v>
      </c>
      <c r="H39" s="838" t="s">
        <v>830</v>
      </c>
      <c r="I39" s="844" t="s">
        <v>831</v>
      </c>
      <c r="K39" s="845">
        <v>513</v>
      </c>
      <c r="L39" s="839" t="s">
        <v>839</v>
      </c>
      <c r="M39" s="838" t="s">
        <v>830</v>
      </c>
      <c r="N39" s="844" t="s">
        <v>831</v>
      </c>
    </row>
    <row r="40" spans="1:14" ht="60" x14ac:dyDescent="0.25">
      <c r="A40" s="845">
        <v>321</v>
      </c>
      <c r="B40" s="839" t="s">
        <v>824</v>
      </c>
      <c r="C40" s="838" t="s">
        <v>822</v>
      </c>
      <c r="D40" s="844" t="s">
        <v>823</v>
      </c>
      <c r="E40" s="840"/>
      <c r="F40" s="852">
        <v>610</v>
      </c>
      <c r="G40" s="851" t="s">
        <v>841</v>
      </c>
      <c r="H40" s="838" t="s">
        <v>793</v>
      </c>
      <c r="I40" s="848" t="s">
        <v>794</v>
      </c>
      <c r="K40" s="852">
        <v>610</v>
      </c>
      <c r="L40" s="851" t="s">
        <v>841</v>
      </c>
      <c r="M40" s="838" t="s">
        <v>793</v>
      </c>
      <c r="N40" s="848" t="s">
        <v>794</v>
      </c>
    </row>
    <row r="41" spans="1:14" ht="90" x14ac:dyDescent="0.25">
      <c r="A41" s="845">
        <v>322</v>
      </c>
      <c r="B41" s="839" t="s">
        <v>825</v>
      </c>
      <c r="C41" s="838" t="s">
        <v>779</v>
      </c>
      <c r="D41" s="844" t="s">
        <v>774</v>
      </c>
      <c r="E41" s="840"/>
      <c r="F41" s="845">
        <v>611</v>
      </c>
      <c r="G41" s="839" t="s">
        <v>842</v>
      </c>
      <c r="H41" s="838" t="s">
        <v>793</v>
      </c>
      <c r="I41" s="848" t="s">
        <v>794</v>
      </c>
      <c r="K41" s="845">
        <v>611</v>
      </c>
      <c r="L41" s="839" t="s">
        <v>842</v>
      </c>
      <c r="M41" s="838" t="s">
        <v>793</v>
      </c>
      <c r="N41" s="848" t="s">
        <v>794</v>
      </c>
    </row>
    <row r="42" spans="1:14" ht="36" customHeight="1" x14ac:dyDescent="0.25">
      <c r="A42" s="841" t="s">
        <v>826</v>
      </c>
      <c r="B42" s="866"/>
      <c r="C42" s="867"/>
      <c r="D42" s="869"/>
      <c r="E42" s="840"/>
      <c r="F42" s="845">
        <v>612</v>
      </c>
      <c r="G42" s="839" t="s">
        <v>843</v>
      </c>
      <c r="H42" s="838" t="s">
        <v>793</v>
      </c>
      <c r="I42" s="848" t="s">
        <v>794</v>
      </c>
      <c r="K42" s="845">
        <v>612</v>
      </c>
      <c r="L42" s="839" t="s">
        <v>843</v>
      </c>
      <c r="M42" s="838" t="s">
        <v>793</v>
      </c>
      <c r="N42" s="848" t="s">
        <v>794</v>
      </c>
    </row>
    <row r="43" spans="1:14" ht="25.5" customHeight="1" x14ac:dyDescent="0.25">
      <c r="A43" s="845">
        <v>400</v>
      </c>
      <c r="B43" s="839" t="s">
        <v>827</v>
      </c>
      <c r="C43" s="838" t="s">
        <v>779</v>
      </c>
      <c r="D43" s="844" t="s">
        <v>774</v>
      </c>
      <c r="E43" s="840"/>
      <c r="F43" s="845">
        <v>613</v>
      </c>
      <c r="G43" s="839" t="s">
        <v>844</v>
      </c>
      <c r="H43" s="838" t="s">
        <v>793</v>
      </c>
      <c r="I43" s="848" t="s">
        <v>794</v>
      </c>
      <c r="K43" s="845">
        <v>613</v>
      </c>
      <c r="L43" s="839" t="s">
        <v>844</v>
      </c>
      <c r="M43" s="838" t="s">
        <v>793</v>
      </c>
      <c r="N43" s="848" t="s">
        <v>794</v>
      </c>
    </row>
    <row r="44" spans="1:14" ht="26.25" customHeight="1" x14ac:dyDescent="0.25">
      <c r="A44" s="841" t="s">
        <v>828</v>
      </c>
      <c r="B44" s="866"/>
      <c r="C44" s="867"/>
      <c r="D44" s="869"/>
      <c r="E44" s="840"/>
      <c r="F44" s="845">
        <v>710</v>
      </c>
      <c r="G44" s="839" t="s">
        <v>846</v>
      </c>
      <c r="H44" s="838" t="s">
        <v>788</v>
      </c>
      <c r="I44" s="844" t="s">
        <v>789</v>
      </c>
      <c r="K44" s="845">
        <v>710</v>
      </c>
      <c r="L44" s="839" t="s">
        <v>846</v>
      </c>
      <c r="M44" s="838" t="s">
        <v>788</v>
      </c>
      <c r="N44" s="844" t="s">
        <v>789</v>
      </c>
    </row>
    <row r="45" spans="1:14" ht="90" x14ac:dyDescent="0.25">
      <c r="A45" s="845">
        <v>500</v>
      </c>
      <c r="B45" s="839" t="s">
        <v>829</v>
      </c>
      <c r="C45" s="838" t="s">
        <v>830</v>
      </c>
      <c r="D45" s="844" t="s">
        <v>831</v>
      </c>
      <c r="E45" s="840"/>
      <c r="F45" s="845">
        <v>711</v>
      </c>
      <c r="G45" s="839" t="s">
        <v>847</v>
      </c>
      <c r="H45" s="838" t="s">
        <v>779</v>
      </c>
      <c r="I45" s="844" t="s">
        <v>774</v>
      </c>
      <c r="K45" s="845">
        <v>711</v>
      </c>
      <c r="L45" s="839" t="s">
        <v>847</v>
      </c>
      <c r="M45" s="838" t="s">
        <v>779</v>
      </c>
      <c r="N45" s="844" t="s">
        <v>774</v>
      </c>
    </row>
    <row r="46" spans="1:14" ht="75" x14ac:dyDescent="0.25">
      <c r="A46" s="845">
        <v>510</v>
      </c>
      <c r="B46" s="839" t="s">
        <v>832</v>
      </c>
      <c r="C46" s="838" t="s">
        <v>833</v>
      </c>
      <c r="D46" s="844" t="s">
        <v>834</v>
      </c>
      <c r="E46" s="840"/>
      <c r="F46" s="845">
        <v>713</v>
      </c>
      <c r="G46" s="839" t="s">
        <v>848</v>
      </c>
      <c r="H46" s="838" t="s">
        <v>779</v>
      </c>
      <c r="I46" s="844" t="s">
        <v>774</v>
      </c>
      <c r="K46" s="845">
        <v>713</v>
      </c>
      <c r="L46" s="839" t="s">
        <v>848</v>
      </c>
      <c r="M46" s="838" t="s">
        <v>779</v>
      </c>
      <c r="N46" s="844" t="s">
        <v>774</v>
      </c>
    </row>
    <row r="47" spans="1:14" ht="60" x14ac:dyDescent="0.25">
      <c r="A47" s="845">
        <v>511</v>
      </c>
      <c r="B47" s="839" t="s">
        <v>835</v>
      </c>
      <c r="C47" s="838" t="s">
        <v>836</v>
      </c>
      <c r="D47" s="844" t="s">
        <v>837</v>
      </c>
      <c r="E47" s="840"/>
      <c r="F47" s="845">
        <v>810</v>
      </c>
      <c r="G47" s="839" t="s">
        <v>850</v>
      </c>
      <c r="H47" s="838" t="s">
        <v>851</v>
      </c>
      <c r="I47" s="844" t="s">
        <v>852</v>
      </c>
      <c r="K47" s="845">
        <v>810</v>
      </c>
      <c r="L47" s="839" t="s">
        <v>850</v>
      </c>
      <c r="M47" s="838" t="s">
        <v>851</v>
      </c>
      <c r="N47" s="844" t="s">
        <v>852</v>
      </c>
    </row>
    <row r="48" spans="1:14" ht="90" x14ac:dyDescent="0.25">
      <c r="A48" s="845">
        <v>512</v>
      </c>
      <c r="B48" s="839" t="s">
        <v>838</v>
      </c>
      <c r="C48" s="838" t="s">
        <v>836</v>
      </c>
      <c r="D48" s="844" t="s">
        <v>837</v>
      </c>
      <c r="E48" s="840"/>
      <c r="F48" s="845">
        <v>811</v>
      </c>
      <c r="G48" s="839" t="s">
        <v>853</v>
      </c>
      <c r="H48" s="838" t="s">
        <v>776</v>
      </c>
      <c r="I48" s="844" t="s">
        <v>777</v>
      </c>
      <c r="K48" s="845">
        <v>811</v>
      </c>
      <c r="L48" s="839" t="s">
        <v>853</v>
      </c>
      <c r="M48" s="838" t="s">
        <v>776</v>
      </c>
      <c r="N48" s="844" t="s">
        <v>777</v>
      </c>
    </row>
    <row r="49" spans="1:14" ht="50.25" customHeight="1" x14ac:dyDescent="0.25">
      <c r="A49" s="845">
        <v>513</v>
      </c>
      <c r="B49" s="839" t="s">
        <v>839</v>
      </c>
      <c r="C49" s="838" t="s">
        <v>830</v>
      </c>
      <c r="D49" s="844" t="s">
        <v>831</v>
      </c>
      <c r="E49" s="840"/>
      <c r="F49" s="845">
        <v>812</v>
      </c>
      <c r="G49" s="839" t="s">
        <v>854</v>
      </c>
      <c r="H49" s="838" t="s">
        <v>851</v>
      </c>
      <c r="I49" s="844" t="s">
        <v>852</v>
      </c>
      <c r="K49" s="845">
        <v>812</v>
      </c>
      <c r="L49" s="839" t="s">
        <v>854</v>
      </c>
      <c r="M49" s="838" t="s">
        <v>851</v>
      </c>
      <c r="N49" s="844" t="s">
        <v>852</v>
      </c>
    </row>
    <row r="50" spans="1:14" ht="39.75" customHeight="1" x14ac:dyDescent="0.25">
      <c r="A50" s="841" t="s">
        <v>840</v>
      </c>
      <c r="B50" s="866"/>
      <c r="C50" s="867"/>
      <c r="D50" s="869"/>
      <c r="E50" s="840"/>
      <c r="F50" s="845">
        <v>880</v>
      </c>
      <c r="G50" s="839" t="s">
        <v>856</v>
      </c>
      <c r="H50" s="838" t="s">
        <v>857</v>
      </c>
      <c r="I50" s="844" t="s">
        <v>858</v>
      </c>
      <c r="K50" s="845">
        <v>880</v>
      </c>
      <c r="L50" s="839" t="s">
        <v>856</v>
      </c>
      <c r="M50" s="838" t="s">
        <v>857</v>
      </c>
      <c r="N50" s="844" t="s">
        <v>858</v>
      </c>
    </row>
    <row r="51" spans="1:14" ht="50.25" customHeight="1" x14ac:dyDescent="0.25">
      <c r="A51" s="852">
        <v>610</v>
      </c>
      <c r="B51" s="851" t="s">
        <v>841</v>
      </c>
      <c r="C51" s="838" t="s">
        <v>793</v>
      </c>
      <c r="D51" s="848" t="s">
        <v>794</v>
      </c>
      <c r="E51" s="840"/>
      <c r="F51" s="845">
        <v>881</v>
      </c>
      <c r="G51" s="839" t="s">
        <v>859</v>
      </c>
      <c r="H51" s="838" t="s">
        <v>851</v>
      </c>
      <c r="I51" s="844" t="s">
        <v>852</v>
      </c>
      <c r="K51" s="845">
        <v>881</v>
      </c>
      <c r="L51" s="839" t="s">
        <v>859</v>
      </c>
      <c r="M51" s="838" t="s">
        <v>851</v>
      </c>
      <c r="N51" s="844" t="s">
        <v>852</v>
      </c>
    </row>
    <row r="52" spans="1:14" ht="90" x14ac:dyDescent="0.25">
      <c r="A52" s="845">
        <v>611</v>
      </c>
      <c r="B52" s="839" t="s">
        <v>842</v>
      </c>
      <c r="C52" s="838" t="s">
        <v>793</v>
      </c>
      <c r="D52" s="848" t="s">
        <v>794</v>
      </c>
      <c r="E52" s="840"/>
      <c r="F52" s="845">
        <v>890</v>
      </c>
      <c r="G52" s="839" t="s">
        <v>861</v>
      </c>
      <c r="H52" s="838" t="s">
        <v>862</v>
      </c>
      <c r="I52" s="844" t="s">
        <v>808</v>
      </c>
      <c r="K52" s="845">
        <v>890</v>
      </c>
      <c r="L52" s="839" t="s">
        <v>861</v>
      </c>
      <c r="M52" s="838" t="s">
        <v>862</v>
      </c>
      <c r="N52" s="844" t="s">
        <v>808</v>
      </c>
    </row>
    <row r="53" spans="1:14" ht="39.75" customHeight="1" x14ac:dyDescent="0.25">
      <c r="A53" s="845">
        <v>612</v>
      </c>
      <c r="B53" s="839" t="s">
        <v>843</v>
      </c>
      <c r="C53" s="838" t="s">
        <v>793</v>
      </c>
      <c r="D53" s="848" t="s">
        <v>794</v>
      </c>
      <c r="E53" s="840"/>
      <c r="F53" s="845">
        <v>891</v>
      </c>
      <c r="G53" s="839" t="s">
        <v>863</v>
      </c>
      <c r="H53" s="838" t="s">
        <v>776</v>
      </c>
      <c r="I53" s="844" t="s">
        <v>777</v>
      </c>
      <c r="K53" s="845">
        <v>891</v>
      </c>
      <c r="L53" s="839" t="s">
        <v>863</v>
      </c>
      <c r="M53" s="838" t="s">
        <v>776</v>
      </c>
      <c r="N53" s="844" t="s">
        <v>777</v>
      </c>
    </row>
    <row r="54" spans="1:14" ht="75" x14ac:dyDescent="0.25">
      <c r="A54" s="845">
        <v>613</v>
      </c>
      <c r="B54" s="839" t="s">
        <v>844</v>
      </c>
      <c r="C54" s="838" t="s">
        <v>793</v>
      </c>
      <c r="D54" s="848" t="s">
        <v>794</v>
      </c>
      <c r="E54" s="840"/>
      <c r="F54" s="845">
        <v>892</v>
      </c>
      <c r="G54" s="839" t="s">
        <v>864</v>
      </c>
      <c r="H54" s="838" t="s">
        <v>807</v>
      </c>
      <c r="I54" s="844" t="s">
        <v>808</v>
      </c>
      <c r="K54" s="845">
        <v>892</v>
      </c>
      <c r="L54" s="839" t="s">
        <v>864</v>
      </c>
      <c r="M54" s="838" t="s">
        <v>807</v>
      </c>
      <c r="N54" s="844" t="s">
        <v>808</v>
      </c>
    </row>
    <row r="55" spans="1:14" ht="33.75" customHeight="1" x14ac:dyDescent="0.25">
      <c r="A55" s="865" t="s">
        <v>845</v>
      </c>
      <c r="B55" s="866"/>
      <c r="C55" s="867"/>
      <c r="D55" s="871"/>
      <c r="E55" s="840"/>
      <c r="F55" s="845">
        <v>893</v>
      </c>
      <c r="G55" s="839" t="s">
        <v>865</v>
      </c>
      <c r="H55" s="838" t="s">
        <v>862</v>
      </c>
      <c r="I55" s="848" t="s">
        <v>808</v>
      </c>
      <c r="K55" s="845">
        <v>893</v>
      </c>
      <c r="L55" s="839" t="s">
        <v>865</v>
      </c>
      <c r="M55" s="838" t="s">
        <v>862</v>
      </c>
      <c r="N55" s="848" t="s">
        <v>808</v>
      </c>
    </row>
    <row r="56" spans="1:14" ht="75" x14ac:dyDescent="0.25">
      <c r="A56" s="845">
        <v>710</v>
      </c>
      <c r="B56" s="839" t="s">
        <v>846</v>
      </c>
      <c r="C56" s="838" t="s">
        <v>788</v>
      </c>
      <c r="D56" s="844" t="s">
        <v>789</v>
      </c>
      <c r="E56" s="840"/>
      <c r="F56" s="845">
        <v>894</v>
      </c>
      <c r="G56" s="839" t="s">
        <v>866</v>
      </c>
      <c r="H56" s="838" t="s">
        <v>862</v>
      </c>
      <c r="I56" s="848" t="s">
        <v>808</v>
      </c>
      <c r="K56" s="845">
        <v>894</v>
      </c>
      <c r="L56" s="839" t="s">
        <v>866</v>
      </c>
      <c r="M56" s="838" t="s">
        <v>862</v>
      </c>
      <c r="N56" s="848" t="s">
        <v>808</v>
      </c>
    </row>
    <row r="57" spans="1:14" ht="90" x14ac:dyDescent="0.25">
      <c r="A57" s="845">
        <v>711</v>
      </c>
      <c r="B57" s="839" t="s">
        <v>847</v>
      </c>
      <c r="C57" s="838" t="s">
        <v>779</v>
      </c>
      <c r="D57" s="844" t="s">
        <v>774</v>
      </c>
      <c r="E57" s="840"/>
      <c r="F57" s="845">
        <v>900</v>
      </c>
      <c r="G57" s="839" t="s">
        <v>868</v>
      </c>
      <c r="H57" s="838" t="s">
        <v>869</v>
      </c>
      <c r="I57" s="844" t="s">
        <v>870</v>
      </c>
      <c r="K57" s="845">
        <v>900</v>
      </c>
      <c r="L57" s="839" t="s">
        <v>868</v>
      </c>
      <c r="M57" s="838" t="s">
        <v>869</v>
      </c>
      <c r="N57" s="844" t="s">
        <v>870</v>
      </c>
    </row>
    <row r="58" spans="1:14" ht="60" x14ac:dyDescent="0.25">
      <c r="A58" s="845">
        <v>713</v>
      </c>
      <c r="B58" s="839" t="s">
        <v>848</v>
      </c>
      <c r="C58" s="838" t="s">
        <v>779</v>
      </c>
      <c r="D58" s="844" t="s">
        <v>774</v>
      </c>
      <c r="E58" s="840"/>
      <c r="F58" s="845">
        <v>910</v>
      </c>
      <c r="G58" s="839" t="s">
        <v>872</v>
      </c>
      <c r="H58" s="838" t="s">
        <v>776</v>
      </c>
      <c r="I58" s="844" t="s">
        <v>777</v>
      </c>
      <c r="K58" s="845">
        <v>910</v>
      </c>
      <c r="L58" s="839" t="s">
        <v>872</v>
      </c>
      <c r="M58" s="838" t="s">
        <v>776</v>
      </c>
      <c r="N58" s="844" t="s">
        <v>777</v>
      </c>
    </row>
    <row r="59" spans="1:14" ht="30.75" customHeight="1" x14ac:dyDescent="0.25">
      <c r="A59" s="841" t="s">
        <v>849</v>
      </c>
      <c r="B59" s="866"/>
      <c r="C59" s="867"/>
      <c r="D59" s="869"/>
      <c r="E59" s="840"/>
      <c r="F59" s="845">
        <v>911</v>
      </c>
      <c r="G59" s="839" t="s">
        <v>873</v>
      </c>
      <c r="H59" s="838" t="s">
        <v>788</v>
      </c>
      <c r="I59" s="844" t="s">
        <v>789</v>
      </c>
      <c r="K59" s="845">
        <v>911</v>
      </c>
      <c r="L59" s="839" t="s">
        <v>873</v>
      </c>
      <c r="M59" s="838" t="s">
        <v>788</v>
      </c>
      <c r="N59" s="844" t="s">
        <v>789</v>
      </c>
    </row>
    <row r="60" spans="1:14" ht="75" x14ac:dyDescent="0.25">
      <c r="A60" s="845">
        <v>810</v>
      </c>
      <c r="B60" s="839" t="s">
        <v>850</v>
      </c>
      <c r="C60" s="838" t="s">
        <v>851</v>
      </c>
      <c r="D60" s="844" t="s">
        <v>852</v>
      </c>
      <c r="E60" s="840"/>
      <c r="F60" s="845">
        <v>912</v>
      </c>
      <c r="G60" s="839" t="s">
        <v>874</v>
      </c>
      <c r="H60" s="838" t="s">
        <v>788</v>
      </c>
      <c r="I60" s="844" t="s">
        <v>789</v>
      </c>
      <c r="K60" s="845">
        <v>912</v>
      </c>
      <c r="L60" s="839" t="s">
        <v>874</v>
      </c>
      <c r="M60" s="838" t="s">
        <v>788</v>
      </c>
      <c r="N60" s="844" t="s">
        <v>789</v>
      </c>
    </row>
    <row r="61" spans="1:14" ht="60.75" thickBot="1" x14ac:dyDescent="0.3">
      <c r="A61" s="845">
        <v>811</v>
      </c>
      <c r="B61" s="839" t="s">
        <v>853</v>
      </c>
      <c r="C61" s="838" t="s">
        <v>776</v>
      </c>
      <c r="D61" s="844" t="s">
        <v>777</v>
      </c>
      <c r="F61" s="845">
        <v>1000</v>
      </c>
      <c r="G61" s="839" t="s">
        <v>875</v>
      </c>
      <c r="H61" s="838" t="s">
        <v>793</v>
      </c>
      <c r="I61" s="853" t="s">
        <v>794</v>
      </c>
      <c r="K61" s="845">
        <v>1000</v>
      </c>
      <c r="L61" s="839" t="s">
        <v>875</v>
      </c>
      <c r="M61" s="838" t="s">
        <v>793</v>
      </c>
      <c r="N61" s="853" t="s">
        <v>794</v>
      </c>
    </row>
    <row r="62" spans="1:14" ht="45.75" thickBot="1" x14ac:dyDescent="0.3">
      <c r="A62" s="845">
        <v>812</v>
      </c>
      <c r="B62" s="839" t="s">
        <v>854</v>
      </c>
      <c r="C62" s="838" t="s">
        <v>851</v>
      </c>
      <c r="D62" s="844" t="s">
        <v>852</v>
      </c>
      <c r="H62" s="838"/>
      <c r="I62" s="853"/>
    </row>
    <row r="63" spans="1:14" ht="26.25" customHeight="1" x14ac:dyDescent="0.25">
      <c r="A63" t="s">
        <v>855</v>
      </c>
      <c r="B63" s="866"/>
      <c r="C63" s="867"/>
      <c r="D63" s="869"/>
      <c r="H63" s="838"/>
      <c r="I63" s="844"/>
    </row>
    <row r="64" spans="1:14" ht="30" x14ac:dyDescent="0.25">
      <c r="A64" s="845">
        <v>880</v>
      </c>
      <c r="B64" s="839" t="s">
        <v>856</v>
      </c>
      <c r="C64" s="838" t="s">
        <v>857</v>
      </c>
      <c r="D64" s="844" t="s">
        <v>858</v>
      </c>
      <c r="H64" s="838"/>
      <c r="I64" s="844"/>
    </row>
    <row r="65" spans="1:9" ht="30" x14ac:dyDescent="0.25">
      <c r="A65" s="845">
        <v>881</v>
      </c>
      <c r="B65" s="839" t="s">
        <v>859</v>
      </c>
      <c r="C65" s="838" t="s">
        <v>851</v>
      </c>
      <c r="D65" s="844" t="s">
        <v>852</v>
      </c>
      <c r="H65" s="867"/>
      <c r="I65" s="869"/>
    </row>
    <row r="66" spans="1:9" ht="25.5" customHeight="1" x14ac:dyDescent="0.25">
      <c r="A66" s="841" t="s">
        <v>860</v>
      </c>
      <c r="B66" s="866"/>
      <c r="C66" s="867"/>
      <c r="D66" s="869"/>
      <c r="H66" s="838"/>
      <c r="I66" s="844"/>
    </row>
    <row r="67" spans="1:9" ht="49.5" customHeight="1" x14ac:dyDescent="0.25">
      <c r="A67" s="845">
        <v>890</v>
      </c>
      <c r="B67" s="839" t="s">
        <v>861</v>
      </c>
      <c r="C67" s="838" t="s">
        <v>862</v>
      </c>
      <c r="D67" s="844" t="s">
        <v>808</v>
      </c>
      <c r="H67" s="838"/>
      <c r="I67" s="844"/>
    </row>
    <row r="68" spans="1:9" ht="52.5" customHeight="1" x14ac:dyDescent="0.25">
      <c r="A68" s="845">
        <v>891</v>
      </c>
      <c r="B68" s="839" t="s">
        <v>863</v>
      </c>
      <c r="C68" s="838" t="s">
        <v>776</v>
      </c>
      <c r="D68" s="844" t="s">
        <v>777</v>
      </c>
      <c r="H68" s="838"/>
      <c r="I68" s="844"/>
    </row>
    <row r="69" spans="1:9" ht="30" x14ac:dyDescent="0.25">
      <c r="A69" s="845">
        <v>892</v>
      </c>
      <c r="B69" s="839" t="s">
        <v>864</v>
      </c>
      <c r="C69" s="838" t="s">
        <v>807</v>
      </c>
      <c r="D69" s="844" t="s">
        <v>808</v>
      </c>
      <c r="E69" s="840"/>
      <c r="H69" s="838"/>
      <c r="I69" s="848"/>
    </row>
    <row r="70" spans="1:9" ht="30" x14ac:dyDescent="0.25">
      <c r="A70" s="845">
        <v>893</v>
      </c>
      <c r="B70" s="839" t="s">
        <v>865</v>
      </c>
      <c r="C70" s="838" t="s">
        <v>862</v>
      </c>
      <c r="D70" s="848" t="s">
        <v>808</v>
      </c>
      <c r="E70" s="840"/>
      <c r="H70" s="838"/>
      <c r="I70" s="848"/>
    </row>
    <row r="71" spans="1:9" ht="30" x14ac:dyDescent="0.25">
      <c r="A71" s="845">
        <v>894</v>
      </c>
      <c r="B71" s="839" t="s">
        <v>866</v>
      </c>
      <c r="C71" s="838" t="s">
        <v>862</v>
      </c>
      <c r="D71" s="848" t="s">
        <v>808</v>
      </c>
      <c r="E71" s="840"/>
      <c r="H71" s="867"/>
      <c r="I71" s="871"/>
    </row>
    <row r="72" spans="1:9" ht="33.75" customHeight="1" x14ac:dyDescent="0.25">
      <c r="A72" s="841" t="s">
        <v>867</v>
      </c>
      <c r="B72" s="866"/>
      <c r="C72" s="867"/>
      <c r="D72" s="871"/>
      <c r="E72" s="840"/>
      <c r="H72" s="838"/>
      <c r="I72" s="844"/>
    </row>
    <row r="73" spans="1:9" ht="30" x14ac:dyDescent="0.25">
      <c r="A73" s="845">
        <v>900</v>
      </c>
      <c r="B73" s="839" t="s">
        <v>868</v>
      </c>
      <c r="C73" s="838" t="s">
        <v>869</v>
      </c>
      <c r="D73" s="844" t="s">
        <v>870</v>
      </c>
      <c r="E73" s="840"/>
      <c r="H73" s="867"/>
      <c r="I73" s="869"/>
    </row>
    <row r="74" spans="1:9" ht="30" customHeight="1" x14ac:dyDescent="0.25">
      <c r="A74" s="841" t="s">
        <v>871</v>
      </c>
      <c r="B74" s="866"/>
      <c r="C74" s="867"/>
      <c r="D74" s="869"/>
      <c r="E74" s="840"/>
      <c r="H74" s="838"/>
      <c r="I74" s="844"/>
    </row>
    <row r="75" spans="1:9" ht="30" x14ac:dyDescent="0.25">
      <c r="A75" s="845">
        <v>910</v>
      </c>
      <c r="B75" s="839" t="s">
        <v>872</v>
      </c>
      <c r="C75" s="838" t="s">
        <v>776</v>
      </c>
      <c r="D75" s="844" t="s">
        <v>777</v>
      </c>
      <c r="E75" s="840"/>
      <c r="H75" s="838"/>
      <c r="I75" s="844"/>
    </row>
    <row r="76" spans="1:9" ht="30" x14ac:dyDescent="0.25">
      <c r="A76" s="845">
        <v>911</v>
      </c>
      <c r="B76" s="839" t="s">
        <v>873</v>
      </c>
      <c r="C76" s="838" t="s">
        <v>788</v>
      </c>
      <c r="D76" s="844" t="s">
        <v>789</v>
      </c>
      <c r="E76" s="840"/>
      <c r="H76" s="838"/>
      <c r="I76" s="844"/>
    </row>
    <row r="77" spans="1:9" ht="30" x14ac:dyDescent="0.25">
      <c r="A77" s="845">
        <v>912</v>
      </c>
      <c r="B77" s="839" t="s">
        <v>874</v>
      </c>
      <c r="C77" s="838" t="s">
        <v>788</v>
      </c>
      <c r="D77" s="844" t="s">
        <v>789</v>
      </c>
      <c r="E77" s="840"/>
      <c r="H77" s="867"/>
      <c r="I77" s="869"/>
    </row>
    <row r="78" spans="1:9" ht="16.5" thickBot="1" x14ac:dyDescent="0.3">
      <c r="A78" s="873"/>
      <c r="B78" s="866"/>
      <c r="C78" s="867"/>
      <c r="D78" s="869"/>
      <c r="E78" s="840"/>
      <c r="H78" s="838"/>
      <c r="I78" s="853"/>
    </row>
    <row r="79" spans="1:9" ht="15.75" thickBot="1" x14ac:dyDescent="0.3">
      <c r="A79" s="845">
        <v>1000</v>
      </c>
      <c r="B79" s="839" t="s">
        <v>875</v>
      </c>
      <c r="C79" s="838" t="s">
        <v>793</v>
      </c>
      <c r="D79" s="853" t="s">
        <v>794</v>
      </c>
      <c r="E79" s="840"/>
    </row>
    <row r="80" spans="1:9" x14ac:dyDescent="0.25">
      <c r="C80" s="854"/>
      <c r="D80" s="855"/>
      <c r="E80" s="840"/>
    </row>
    <row r="81" spans="3:5" x14ac:dyDescent="0.25">
      <c r="C81" s="854"/>
      <c r="D81" s="855"/>
      <c r="E81" s="840"/>
    </row>
    <row r="82" spans="3:5" x14ac:dyDescent="0.25">
      <c r="C82" s="854"/>
      <c r="D82" s="855"/>
      <c r="E82" s="840"/>
    </row>
    <row r="83" spans="3:5" x14ac:dyDescent="0.25">
      <c r="C83" s="854"/>
      <c r="D83" s="855"/>
      <c r="E83" s="840"/>
    </row>
    <row r="84" spans="3:5" x14ac:dyDescent="0.25">
      <c r="C84" s="854"/>
      <c r="D84" s="855"/>
      <c r="E84" s="856"/>
    </row>
    <row r="85" spans="3:5" x14ac:dyDescent="0.25">
      <c r="C85" s="854"/>
      <c r="D85" s="855"/>
      <c r="E85" s="840"/>
    </row>
    <row r="86" spans="3:5" x14ac:dyDescent="0.25">
      <c r="C86" s="854"/>
      <c r="D86" s="857"/>
      <c r="E86" s="858"/>
    </row>
    <row r="87" spans="3:5" x14ac:dyDescent="0.25">
      <c r="C87" s="854"/>
      <c r="D87" s="857"/>
      <c r="E87" s="859"/>
    </row>
    <row r="88" spans="3:5" x14ac:dyDescent="0.25">
      <c r="C88" s="854"/>
      <c r="D88" s="860"/>
      <c r="E88" s="861"/>
    </row>
    <row r="89" spans="3:5" x14ac:dyDescent="0.25">
      <c r="C89" s="854"/>
      <c r="D89" s="857"/>
      <c r="E89" s="861"/>
    </row>
    <row r="90" spans="3:5" x14ac:dyDescent="0.25">
      <c r="C90" s="854"/>
      <c r="D90" s="862"/>
      <c r="E90" s="861"/>
    </row>
    <row r="91" spans="3:5" x14ac:dyDescent="0.25">
      <c r="C91" s="854"/>
      <c r="D91" s="863"/>
      <c r="E91" s="861"/>
    </row>
    <row r="92" spans="3:5" x14ac:dyDescent="0.25">
      <c r="C92" s="854"/>
      <c r="D92" s="863"/>
      <c r="E92" s="861"/>
    </row>
    <row r="93" spans="3:5" x14ac:dyDescent="0.25">
      <c r="C93" s="854"/>
      <c r="D93" s="863"/>
    </row>
    <row r="94" spans="3:5" x14ac:dyDescent="0.25">
      <c r="C94" s="854"/>
      <c r="D94" s="863"/>
    </row>
    <row r="95" spans="3:5" x14ac:dyDescent="0.25">
      <c r="C95" s="854"/>
      <c r="D95" s="863"/>
    </row>
    <row r="96" spans="3:5" x14ac:dyDescent="0.25">
      <c r="C96" s="854"/>
      <c r="D96" s="86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BD61"/>
  <sheetViews>
    <sheetView tabSelected="1" zoomScale="120" zoomScaleNormal="120" zoomScaleSheetLayoutView="100" workbookViewId="0">
      <selection activeCell="L7" sqref="L7"/>
    </sheetView>
  </sheetViews>
  <sheetFormatPr baseColWidth="10" defaultRowHeight="12.75" x14ac:dyDescent="0.2"/>
  <cols>
    <col min="1" max="1" width="5.85546875" style="1024" customWidth="1"/>
    <col min="2" max="3" width="11.42578125" style="212"/>
    <col min="4" max="4" width="19" style="212" customWidth="1"/>
    <col min="5" max="5" width="42.85546875" style="212" customWidth="1"/>
    <col min="6" max="6" width="5" style="212" customWidth="1"/>
    <col min="7" max="7" width="3.85546875" style="212" bestFit="1" customWidth="1"/>
    <col min="8" max="8" width="4.140625" style="212" bestFit="1" customWidth="1"/>
    <col min="9" max="9" width="12.85546875" style="212" customWidth="1"/>
    <col min="10" max="10" width="11.42578125" style="212" customWidth="1"/>
    <col min="11" max="256" width="11.42578125" style="212"/>
    <col min="257" max="257" width="3.7109375" style="212" customWidth="1"/>
    <col min="258" max="259" width="11.42578125" style="212"/>
    <col min="260" max="260" width="19" style="212" customWidth="1"/>
    <col min="261" max="261" width="20.85546875" style="212" customWidth="1"/>
    <col min="262" max="262" width="15" style="212" customWidth="1"/>
    <col min="263" max="263" width="12.85546875" style="212" customWidth="1"/>
    <col min="264" max="264" width="13.140625" style="212" customWidth="1"/>
    <col min="265" max="265" width="12.85546875" style="212" customWidth="1"/>
    <col min="266" max="512" width="11.42578125" style="212"/>
    <col min="513" max="513" width="3.7109375" style="212" customWidth="1"/>
    <col min="514" max="515" width="11.42578125" style="212"/>
    <col min="516" max="516" width="19" style="212" customWidth="1"/>
    <col min="517" max="517" width="20.85546875" style="212" customWidth="1"/>
    <col min="518" max="518" width="15" style="212" customWidth="1"/>
    <col min="519" max="519" width="12.85546875" style="212" customWidth="1"/>
    <col min="520" max="520" width="13.140625" style="212" customWidth="1"/>
    <col min="521" max="521" width="12.85546875" style="212" customWidth="1"/>
    <col min="522" max="768" width="11.42578125" style="212"/>
    <col min="769" max="769" width="3.7109375" style="212" customWidth="1"/>
    <col min="770" max="771" width="11.42578125" style="212"/>
    <col min="772" max="772" width="19" style="212" customWidth="1"/>
    <col min="773" max="773" width="20.85546875" style="212" customWidth="1"/>
    <col min="774" max="774" width="15" style="212" customWidth="1"/>
    <col min="775" max="775" width="12.85546875" style="212" customWidth="1"/>
    <col min="776" max="776" width="13.140625" style="212" customWidth="1"/>
    <col min="777" max="777" width="12.85546875" style="212" customWidth="1"/>
    <col min="778" max="1024" width="11.42578125" style="212"/>
    <col min="1025" max="1025" width="3.7109375" style="212" customWidth="1"/>
    <col min="1026" max="1027" width="11.42578125" style="212"/>
    <col min="1028" max="1028" width="19" style="212" customWidth="1"/>
    <col min="1029" max="1029" width="20.85546875" style="212" customWidth="1"/>
    <col min="1030" max="1030" width="15" style="212" customWidth="1"/>
    <col min="1031" max="1031" width="12.85546875" style="212" customWidth="1"/>
    <col min="1032" max="1032" width="13.140625" style="212" customWidth="1"/>
    <col min="1033" max="1033" width="12.85546875" style="212" customWidth="1"/>
    <col min="1034" max="1280" width="11.42578125" style="212"/>
    <col min="1281" max="1281" width="3.7109375" style="212" customWidth="1"/>
    <col min="1282" max="1283" width="11.42578125" style="212"/>
    <col min="1284" max="1284" width="19" style="212" customWidth="1"/>
    <col min="1285" max="1285" width="20.85546875" style="212" customWidth="1"/>
    <col min="1286" max="1286" width="15" style="212" customWidth="1"/>
    <col min="1287" max="1287" width="12.85546875" style="212" customWidth="1"/>
    <col min="1288" max="1288" width="13.140625" style="212" customWidth="1"/>
    <col min="1289" max="1289" width="12.85546875" style="212" customWidth="1"/>
    <col min="1290" max="1536" width="11.42578125" style="212"/>
    <col min="1537" max="1537" width="3.7109375" style="212" customWidth="1"/>
    <col min="1538" max="1539" width="11.42578125" style="212"/>
    <col min="1540" max="1540" width="19" style="212" customWidth="1"/>
    <col min="1541" max="1541" width="20.85546875" style="212" customWidth="1"/>
    <col min="1542" max="1542" width="15" style="212" customWidth="1"/>
    <col min="1543" max="1543" width="12.85546875" style="212" customWidth="1"/>
    <col min="1544" max="1544" width="13.140625" style="212" customWidth="1"/>
    <col min="1545" max="1545" width="12.85546875" style="212" customWidth="1"/>
    <col min="1546" max="1792" width="11.42578125" style="212"/>
    <col min="1793" max="1793" width="3.7109375" style="212" customWidth="1"/>
    <col min="1794" max="1795" width="11.42578125" style="212"/>
    <col min="1796" max="1796" width="19" style="212" customWidth="1"/>
    <col min="1797" max="1797" width="20.85546875" style="212" customWidth="1"/>
    <col min="1798" max="1798" width="15" style="212" customWidth="1"/>
    <col min="1799" max="1799" width="12.85546875" style="212" customWidth="1"/>
    <col min="1800" max="1800" width="13.140625" style="212" customWidth="1"/>
    <col min="1801" max="1801" width="12.85546875" style="212" customWidth="1"/>
    <col min="1802" max="2048" width="11.42578125" style="212"/>
    <col min="2049" max="2049" width="3.7109375" style="212" customWidth="1"/>
    <col min="2050" max="2051" width="11.42578125" style="212"/>
    <col min="2052" max="2052" width="19" style="212" customWidth="1"/>
    <col min="2053" max="2053" width="20.85546875" style="212" customWidth="1"/>
    <col min="2054" max="2054" width="15" style="212" customWidth="1"/>
    <col min="2055" max="2055" width="12.85546875" style="212" customWidth="1"/>
    <col min="2056" max="2056" width="13.140625" style="212" customWidth="1"/>
    <col min="2057" max="2057" width="12.85546875" style="212" customWidth="1"/>
    <col min="2058" max="2304" width="11.42578125" style="212"/>
    <col min="2305" max="2305" width="3.7109375" style="212" customWidth="1"/>
    <col min="2306" max="2307" width="11.42578125" style="212"/>
    <col min="2308" max="2308" width="19" style="212" customWidth="1"/>
    <col min="2309" max="2309" width="20.85546875" style="212" customWidth="1"/>
    <col min="2310" max="2310" width="15" style="212" customWidth="1"/>
    <col min="2311" max="2311" width="12.85546875" style="212" customWidth="1"/>
    <col min="2312" max="2312" width="13.140625" style="212" customWidth="1"/>
    <col min="2313" max="2313" width="12.85546875" style="212" customWidth="1"/>
    <col min="2314" max="2560" width="11.42578125" style="212"/>
    <col min="2561" max="2561" width="3.7109375" style="212" customWidth="1"/>
    <col min="2562" max="2563" width="11.42578125" style="212"/>
    <col min="2564" max="2564" width="19" style="212" customWidth="1"/>
    <col min="2565" max="2565" width="20.85546875" style="212" customWidth="1"/>
    <col min="2566" max="2566" width="15" style="212" customWidth="1"/>
    <col min="2567" max="2567" width="12.85546875" style="212" customWidth="1"/>
    <col min="2568" max="2568" width="13.140625" style="212" customWidth="1"/>
    <col min="2569" max="2569" width="12.85546875" style="212" customWidth="1"/>
    <col min="2570" max="2816" width="11.42578125" style="212"/>
    <col min="2817" max="2817" width="3.7109375" style="212" customWidth="1"/>
    <col min="2818" max="2819" width="11.42578125" style="212"/>
    <col min="2820" max="2820" width="19" style="212" customWidth="1"/>
    <col min="2821" max="2821" width="20.85546875" style="212" customWidth="1"/>
    <col min="2822" max="2822" width="15" style="212" customWidth="1"/>
    <col min="2823" max="2823" width="12.85546875" style="212" customWidth="1"/>
    <col min="2824" max="2824" width="13.140625" style="212" customWidth="1"/>
    <col min="2825" max="2825" width="12.85546875" style="212" customWidth="1"/>
    <col min="2826" max="3072" width="11.42578125" style="212"/>
    <col min="3073" max="3073" width="3.7109375" style="212" customWidth="1"/>
    <col min="3074" max="3075" width="11.42578125" style="212"/>
    <col min="3076" max="3076" width="19" style="212" customWidth="1"/>
    <col min="3077" max="3077" width="20.85546875" style="212" customWidth="1"/>
    <col min="3078" max="3078" width="15" style="212" customWidth="1"/>
    <col min="3079" max="3079" width="12.85546875" style="212" customWidth="1"/>
    <col min="3080" max="3080" width="13.140625" style="212" customWidth="1"/>
    <col min="3081" max="3081" width="12.85546875" style="212" customWidth="1"/>
    <col min="3082" max="3328" width="11.42578125" style="212"/>
    <col min="3329" max="3329" width="3.7109375" style="212" customWidth="1"/>
    <col min="3330" max="3331" width="11.42578125" style="212"/>
    <col min="3332" max="3332" width="19" style="212" customWidth="1"/>
    <col min="3333" max="3333" width="20.85546875" style="212" customWidth="1"/>
    <col min="3334" max="3334" width="15" style="212" customWidth="1"/>
    <col min="3335" max="3335" width="12.85546875" style="212" customWidth="1"/>
    <col min="3336" max="3336" width="13.140625" style="212" customWidth="1"/>
    <col min="3337" max="3337" width="12.85546875" style="212" customWidth="1"/>
    <col min="3338" max="3584" width="11.42578125" style="212"/>
    <col min="3585" max="3585" width="3.7109375" style="212" customWidth="1"/>
    <col min="3586" max="3587" width="11.42578125" style="212"/>
    <col min="3588" max="3588" width="19" style="212" customWidth="1"/>
    <col min="3589" max="3589" width="20.85546875" style="212" customWidth="1"/>
    <col min="3590" max="3590" width="15" style="212" customWidth="1"/>
    <col min="3591" max="3591" width="12.85546875" style="212" customWidth="1"/>
    <col min="3592" max="3592" width="13.140625" style="212" customWidth="1"/>
    <col min="3593" max="3593" width="12.85546875" style="212" customWidth="1"/>
    <col min="3594" max="3840" width="11.42578125" style="212"/>
    <col min="3841" max="3841" width="3.7109375" style="212" customWidth="1"/>
    <col min="3842" max="3843" width="11.42578125" style="212"/>
    <col min="3844" max="3844" width="19" style="212" customWidth="1"/>
    <col min="3845" max="3845" width="20.85546875" style="212" customWidth="1"/>
    <col min="3846" max="3846" width="15" style="212" customWidth="1"/>
    <col min="3847" max="3847" width="12.85546875" style="212" customWidth="1"/>
    <col min="3848" max="3848" width="13.140625" style="212" customWidth="1"/>
    <col min="3849" max="3849" width="12.85546875" style="212" customWidth="1"/>
    <col min="3850" max="4096" width="11.42578125" style="212"/>
    <col min="4097" max="4097" width="3.7109375" style="212" customWidth="1"/>
    <col min="4098" max="4099" width="11.42578125" style="212"/>
    <col min="4100" max="4100" width="19" style="212" customWidth="1"/>
    <col min="4101" max="4101" width="20.85546875" style="212" customWidth="1"/>
    <col min="4102" max="4102" width="15" style="212" customWidth="1"/>
    <col min="4103" max="4103" width="12.85546875" style="212" customWidth="1"/>
    <col min="4104" max="4104" width="13.140625" style="212" customWidth="1"/>
    <col min="4105" max="4105" width="12.85546875" style="212" customWidth="1"/>
    <col min="4106" max="4352" width="11.42578125" style="212"/>
    <col min="4353" max="4353" width="3.7109375" style="212" customWidth="1"/>
    <col min="4354" max="4355" width="11.42578125" style="212"/>
    <col min="4356" max="4356" width="19" style="212" customWidth="1"/>
    <col min="4357" max="4357" width="20.85546875" style="212" customWidth="1"/>
    <col min="4358" max="4358" width="15" style="212" customWidth="1"/>
    <col min="4359" max="4359" width="12.85546875" style="212" customWidth="1"/>
    <col min="4360" max="4360" width="13.140625" style="212" customWidth="1"/>
    <col min="4361" max="4361" width="12.85546875" style="212" customWidth="1"/>
    <col min="4362" max="4608" width="11.42578125" style="212"/>
    <col min="4609" max="4609" width="3.7109375" style="212" customWidth="1"/>
    <col min="4610" max="4611" width="11.42578125" style="212"/>
    <col min="4612" max="4612" width="19" style="212" customWidth="1"/>
    <col min="4613" max="4613" width="20.85546875" style="212" customWidth="1"/>
    <col min="4614" max="4614" width="15" style="212" customWidth="1"/>
    <col min="4615" max="4615" width="12.85546875" style="212" customWidth="1"/>
    <col min="4616" max="4616" width="13.140625" style="212" customWidth="1"/>
    <col min="4617" max="4617" width="12.85546875" style="212" customWidth="1"/>
    <col min="4618" max="4864" width="11.42578125" style="212"/>
    <col min="4865" max="4865" width="3.7109375" style="212" customWidth="1"/>
    <col min="4866" max="4867" width="11.42578125" style="212"/>
    <col min="4868" max="4868" width="19" style="212" customWidth="1"/>
    <col min="4869" max="4869" width="20.85546875" style="212" customWidth="1"/>
    <col min="4870" max="4870" width="15" style="212" customWidth="1"/>
    <col min="4871" max="4871" width="12.85546875" style="212" customWidth="1"/>
    <col min="4872" max="4872" width="13.140625" style="212" customWidth="1"/>
    <col min="4873" max="4873" width="12.85546875" style="212" customWidth="1"/>
    <col min="4874" max="5120" width="11.42578125" style="212"/>
    <col min="5121" max="5121" width="3.7109375" style="212" customWidth="1"/>
    <col min="5122" max="5123" width="11.42578125" style="212"/>
    <col min="5124" max="5124" width="19" style="212" customWidth="1"/>
    <col min="5125" max="5125" width="20.85546875" style="212" customWidth="1"/>
    <col min="5126" max="5126" width="15" style="212" customWidth="1"/>
    <col min="5127" max="5127" width="12.85546875" style="212" customWidth="1"/>
    <col min="5128" max="5128" width="13.140625" style="212" customWidth="1"/>
    <col min="5129" max="5129" width="12.85546875" style="212" customWidth="1"/>
    <col min="5130" max="5376" width="11.42578125" style="212"/>
    <col min="5377" max="5377" width="3.7109375" style="212" customWidth="1"/>
    <col min="5378" max="5379" width="11.42578125" style="212"/>
    <col min="5380" max="5380" width="19" style="212" customWidth="1"/>
    <col min="5381" max="5381" width="20.85546875" style="212" customWidth="1"/>
    <col min="5382" max="5382" width="15" style="212" customWidth="1"/>
    <col min="5383" max="5383" width="12.85546875" style="212" customWidth="1"/>
    <col min="5384" max="5384" width="13.140625" style="212" customWidth="1"/>
    <col min="5385" max="5385" width="12.85546875" style="212" customWidth="1"/>
    <col min="5386" max="5632" width="11.42578125" style="212"/>
    <col min="5633" max="5633" width="3.7109375" style="212" customWidth="1"/>
    <col min="5634" max="5635" width="11.42578125" style="212"/>
    <col min="5636" max="5636" width="19" style="212" customWidth="1"/>
    <col min="5637" max="5637" width="20.85546875" style="212" customWidth="1"/>
    <col min="5638" max="5638" width="15" style="212" customWidth="1"/>
    <col min="5639" max="5639" width="12.85546875" style="212" customWidth="1"/>
    <col min="5640" max="5640" width="13.140625" style="212" customWidth="1"/>
    <col min="5641" max="5641" width="12.85546875" style="212" customWidth="1"/>
    <col min="5642" max="5888" width="11.42578125" style="212"/>
    <col min="5889" max="5889" width="3.7109375" style="212" customWidth="1"/>
    <col min="5890" max="5891" width="11.42578125" style="212"/>
    <col min="5892" max="5892" width="19" style="212" customWidth="1"/>
    <col min="5893" max="5893" width="20.85546875" style="212" customWidth="1"/>
    <col min="5894" max="5894" width="15" style="212" customWidth="1"/>
    <col min="5895" max="5895" width="12.85546875" style="212" customWidth="1"/>
    <col min="5896" max="5896" width="13.140625" style="212" customWidth="1"/>
    <col min="5897" max="5897" width="12.85546875" style="212" customWidth="1"/>
    <col min="5898" max="6144" width="11.42578125" style="212"/>
    <col min="6145" max="6145" width="3.7109375" style="212" customWidth="1"/>
    <col min="6146" max="6147" width="11.42578125" style="212"/>
    <col min="6148" max="6148" width="19" style="212" customWidth="1"/>
    <col min="6149" max="6149" width="20.85546875" style="212" customWidth="1"/>
    <col min="6150" max="6150" width="15" style="212" customWidth="1"/>
    <col min="6151" max="6151" width="12.85546875" style="212" customWidth="1"/>
    <col min="6152" max="6152" width="13.140625" style="212" customWidth="1"/>
    <col min="6153" max="6153" width="12.85546875" style="212" customWidth="1"/>
    <col min="6154" max="6400" width="11.42578125" style="212"/>
    <col min="6401" max="6401" width="3.7109375" style="212" customWidth="1"/>
    <col min="6402" max="6403" width="11.42578125" style="212"/>
    <col min="6404" max="6404" width="19" style="212" customWidth="1"/>
    <col min="6405" max="6405" width="20.85546875" style="212" customWidth="1"/>
    <col min="6406" max="6406" width="15" style="212" customWidth="1"/>
    <col min="6407" max="6407" width="12.85546875" style="212" customWidth="1"/>
    <col min="6408" max="6408" width="13.140625" style="212" customWidth="1"/>
    <col min="6409" max="6409" width="12.85546875" style="212" customWidth="1"/>
    <col min="6410" max="6656" width="11.42578125" style="212"/>
    <col min="6657" max="6657" width="3.7109375" style="212" customWidth="1"/>
    <col min="6658" max="6659" width="11.42578125" style="212"/>
    <col min="6660" max="6660" width="19" style="212" customWidth="1"/>
    <col min="6661" max="6661" width="20.85546875" style="212" customWidth="1"/>
    <col min="6662" max="6662" width="15" style="212" customWidth="1"/>
    <col min="6663" max="6663" width="12.85546875" style="212" customWidth="1"/>
    <col min="6664" max="6664" width="13.140625" style="212" customWidth="1"/>
    <col min="6665" max="6665" width="12.85546875" style="212" customWidth="1"/>
    <col min="6666" max="6912" width="11.42578125" style="212"/>
    <col min="6913" max="6913" width="3.7109375" style="212" customWidth="1"/>
    <col min="6914" max="6915" width="11.42578125" style="212"/>
    <col min="6916" max="6916" width="19" style="212" customWidth="1"/>
    <col min="6917" max="6917" width="20.85546875" style="212" customWidth="1"/>
    <col min="6918" max="6918" width="15" style="212" customWidth="1"/>
    <col min="6919" max="6919" width="12.85546875" style="212" customWidth="1"/>
    <col min="6920" max="6920" width="13.140625" style="212" customWidth="1"/>
    <col min="6921" max="6921" width="12.85546875" style="212" customWidth="1"/>
    <col min="6922" max="7168" width="11.42578125" style="212"/>
    <col min="7169" max="7169" width="3.7109375" style="212" customWidth="1"/>
    <col min="7170" max="7171" width="11.42578125" style="212"/>
    <col min="7172" max="7172" width="19" style="212" customWidth="1"/>
    <col min="7173" max="7173" width="20.85546875" style="212" customWidth="1"/>
    <col min="7174" max="7174" width="15" style="212" customWidth="1"/>
    <col min="7175" max="7175" width="12.85546875" style="212" customWidth="1"/>
    <col min="7176" max="7176" width="13.140625" style="212" customWidth="1"/>
    <col min="7177" max="7177" width="12.85546875" style="212" customWidth="1"/>
    <col min="7178" max="7424" width="11.42578125" style="212"/>
    <col min="7425" max="7425" width="3.7109375" style="212" customWidth="1"/>
    <col min="7426" max="7427" width="11.42578125" style="212"/>
    <col min="7428" max="7428" width="19" style="212" customWidth="1"/>
    <col min="7429" max="7429" width="20.85546875" style="212" customWidth="1"/>
    <col min="7430" max="7430" width="15" style="212" customWidth="1"/>
    <col min="7431" max="7431" width="12.85546875" style="212" customWidth="1"/>
    <col min="7432" max="7432" width="13.140625" style="212" customWidth="1"/>
    <col min="7433" max="7433" width="12.85546875" style="212" customWidth="1"/>
    <col min="7434" max="7680" width="11.42578125" style="212"/>
    <col min="7681" max="7681" width="3.7109375" style="212" customWidth="1"/>
    <col min="7682" max="7683" width="11.42578125" style="212"/>
    <col min="7684" max="7684" width="19" style="212" customWidth="1"/>
    <col min="7685" max="7685" width="20.85546875" style="212" customWidth="1"/>
    <col min="7686" max="7686" width="15" style="212" customWidth="1"/>
    <col min="7687" max="7687" width="12.85546875" style="212" customWidth="1"/>
    <col min="7688" max="7688" width="13.140625" style="212" customWidth="1"/>
    <col min="7689" max="7689" width="12.85546875" style="212" customWidth="1"/>
    <col min="7690" max="7936" width="11.42578125" style="212"/>
    <col min="7937" max="7937" width="3.7109375" style="212" customWidth="1"/>
    <col min="7938" max="7939" width="11.42578125" style="212"/>
    <col min="7940" max="7940" width="19" style="212" customWidth="1"/>
    <col min="7941" max="7941" width="20.85546875" style="212" customWidth="1"/>
    <col min="7942" max="7942" width="15" style="212" customWidth="1"/>
    <col min="7943" max="7943" width="12.85546875" style="212" customWidth="1"/>
    <col min="7944" max="7944" width="13.140625" style="212" customWidth="1"/>
    <col min="7945" max="7945" width="12.85546875" style="212" customWidth="1"/>
    <col min="7946" max="8192" width="11.42578125" style="212"/>
    <col min="8193" max="8193" width="3.7109375" style="212" customWidth="1"/>
    <col min="8194" max="8195" width="11.42578125" style="212"/>
    <col min="8196" max="8196" width="19" style="212" customWidth="1"/>
    <col min="8197" max="8197" width="20.85546875" style="212" customWidth="1"/>
    <col min="8198" max="8198" width="15" style="212" customWidth="1"/>
    <col min="8199" max="8199" width="12.85546875" style="212" customWidth="1"/>
    <col min="8200" max="8200" width="13.140625" style="212" customWidth="1"/>
    <col min="8201" max="8201" width="12.85546875" style="212" customWidth="1"/>
    <col min="8202" max="8448" width="11.42578125" style="212"/>
    <col min="8449" max="8449" width="3.7109375" style="212" customWidth="1"/>
    <col min="8450" max="8451" width="11.42578125" style="212"/>
    <col min="8452" max="8452" width="19" style="212" customWidth="1"/>
    <col min="8453" max="8453" width="20.85546875" style="212" customWidth="1"/>
    <col min="8454" max="8454" width="15" style="212" customWidth="1"/>
    <col min="8455" max="8455" width="12.85546875" style="212" customWidth="1"/>
    <col min="8456" max="8456" width="13.140625" style="212" customWidth="1"/>
    <col min="8457" max="8457" width="12.85546875" style="212" customWidth="1"/>
    <col min="8458" max="8704" width="11.42578125" style="212"/>
    <col min="8705" max="8705" width="3.7109375" style="212" customWidth="1"/>
    <col min="8706" max="8707" width="11.42578125" style="212"/>
    <col min="8708" max="8708" width="19" style="212" customWidth="1"/>
    <col min="8709" max="8709" width="20.85546875" style="212" customWidth="1"/>
    <col min="8710" max="8710" width="15" style="212" customWidth="1"/>
    <col min="8711" max="8711" width="12.85546875" style="212" customWidth="1"/>
    <col min="8712" max="8712" width="13.140625" style="212" customWidth="1"/>
    <col min="8713" max="8713" width="12.85546875" style="212" customWidth="1"/>
    <col min="8714" max="8960" width="11.42578125" style="212"/>
    <col min="8961" max="8961" width="3.7109375" style="212" customWidth="1"/>
    <col min="8962" max="8963" width="11.42578125" style="212"/>
    <col min="8964" max="8964" width="19" style="212" customWidth="1"/>
    <col min="8965" max="8965" width="20.85546875" style="212" customWidth="1"/>
    <col min="8966" max="8966" width="15" style="212" customWidth="1"/>
    <col min="8967" max="8967" width="12.85546875" style="212" customWidth="1"/>
    <col min="8968" max="8968" width="13.140625" style="212" customWidth="1"/>
    <col min="8969" max="8969" width="12.85546875" style="212" customWidth="1"/>
    <col min="8970" max="9216" width="11.42578125" style="212"/>
    <col min="9217" max="9217" width="3.7109375" style="212" customWidth="1"/>
    <col min="9218" max="9219" width="11.42578125" style="212"/>
    <col min="9220" max="9220" width="19" style="212" customWidth="1"/>
    <col min="9221" max="9221" width="20.85546875" style="212" customWidth="1"/>
    <col min="9222" max="9222" width="15" style="212" customWidth="1"/>
    <col min="9223" max="9223" width="12.85546875" style="212" customWidth="1"/>
    <col min="9224" max="9224" width="13.140625" style="212" customWidth="1"/>
    <col min="9225" max="9225" width="12.85546875" style="212" customWidth="1"/>
    <col min="9226" max="9472" width="11.42578125" style="212"/>
    <col min="9473" max="9473" width="3.7109375" style="212" customWidth="1"/>
    <col min="9474" max="9475" width="11.42578125" style="212"/>
    <col min="9476" max="9476" width="19" style="212" customWidth="1"/>
    <col min="9477" max="9477" width="20.85546875" style="212" customWidth="1"/>
    <col min="9478" max="9478" width="15" style="212" customWidth="1"/>
    <col min="9479" max="9479" width="12.85546875" style="212" customWidth="1"/>
    <col min="9480" max="9480" width="13.140625" style="212" customWidth="1"/>
    <col min="9481" max="9481" width="12.85546875" style="212" customWidth="1"/>
    <col min="9482" max="9728" width="11.42578125" style="212"/>
    <col min="9729" max="9729" width="3.7109375" style="212" customWidth="1"/>
    <col min="9730" max="9731" width="11.42578125" style="212"/>
    <col min="9732" max="9732" width="19" style="212" customWidth="1"/>
    <col min="9733" max="9733" width="20.85546875" style="212" customWidth="1"/>
    <col min="9734" max="9734" width="15" style="212" customWidth="1"/>
    <col min="9735" max="9735" width="12.85546875" style="212" customWidth="1"/>
    <col min="9736" max="9736" width="13.140625" style="212" customWidth="1"/>
    <col min="9737" max="9737" width="12.85546875" style="212" customWidth="1"/>
    <col min="9738" max="9984" width="11.42578125" style="212"/>
    <col min="9985" max="9985" width="3.7109375" style="212" customWidth="1"/>
    <col min="9986" max="9987" width="11.42578125" style="212"/>
    <col min="9988" max="9988" width="19" style="212" customWidth="1"/>
    <col min="9989" max="9989" width="20.85546875" style="212" customWidth="1"/>
    <col min="9990" max="9990" width="15" style="212" customWidth="1"/>
    <col min="9991" max="9991" width="12.85546875" style="212" customWidth="1"/>
    <col min="9992" max="9992" width="13.140625" style="212" customWidth="1"/>
    <col min="9993" max="9993" width="12.85546875" style="212" customWidth="1"/>
    <col min="9994" max="10240" width="11.42578125" style="212"/>
    <col min="10241" max="10241" width="3.7109375" style="212" customWidth="1"/>
    <col min="10242" max="10243" width="11.42578125" style="212"/>
    <col min="10244" max="10244" width="19" style="212" customWidth="1"/>
    <col min="10245" max="10245" width="20.85546875" style="212" customWidth="1"/>
    <col min="10246" max="10246" width="15" style="212" customWidth="1"/>
    <col min="10247" max="10247" width="12.85546875" style="212" customWidth="1"/>
    <col min="10248" max="10248" width="13.140625" style="212" customWidth="1"/>
    <col min="10249" max="10249" width="12.85546875" style="212" customWidth="1"/>
    <col min="10250" max="10496" width="11.42578125" style="212"/>
    <col min="10497" max="10497" width="3.7109375" style="212" customWidth="1"/>
    <col min="10498" max="10499" width="11.42578125" style="212"/>
    <col min="10500" max="10500" width="19" style="212" customWidth="1"/>
    <col min="10501" max="10501" width="20.85546875" style="212" customWidth="1"/>
    <col min="10502" max="10502" width="15" style="212" customWidth="1"/>
    <col min="10503" max="10503" width="12.85546875" style="212" customWidth="1"/>
    <col min="10504" max="10504" width="13.140625" style="212" customWidth="1"/>
    <col min="10505" max="10505" width="12.85546875" style="212" customWidth="1"/>
    <col min="10506" max="10752" width="11.42578125" style="212"/>
    <col min="10753" max="10753" width="3.7109375" style="212" customWidth="1"/>
    <col min="10754" max="10755" width="11.42578125" style="212"/>
    <col min="10756" max="10756" width="19" style="212" customWidth="1"/>
    <col min="10757" max="10757" width="20.85546875" style="212" customWidth="1"/>
    <col min="10758" max="10758" width="15" style="212" customWidth="1"/>
    <col min="10759" max="10759" width="12.85546875" style="212" customWidth="1"/>
    <col min="10760" max="10760" width="13.140625" style="212" customWidth="1"/>
    <col min="10761" max="10761" width="12.85546875" style="212" customWidth="1"/>
    <col min="10762" max="11008" width="11.42578125" style="212"/>
    <col min="11009" max="11009" width="3.7109375" style="212" customWidth="1"/>
    <col min="11010" max="11011" width="11.42578125" style="212"/>
    <col min="11012" max="11012" width="19" style="212" customWidth="1"/>
    <col min="11013" max="11013" width="20.85546875" style="212" customWidth="1"/>
    <col min="11014" max="11014" width="15" style="212" customWidth="1"/>
    <col min="11015" max="11015" width="12.85546875" style="212" customWidth="1"/>
    <col min="11016" max="11016" width="13.140625" style="212" customWidth="1"/>
    <col min="11017" max="11017" width="12.85546875" style="212" customWidth="1"/>
    <col min="11018" max="11264" width="11.42578125" style="212"/>
    <col min="11265" max="11265" width="3.7109375" style="212" customWidth="1"/>
    <col min="11266" max="11267" width="11.42578125" style="212"/>
    <col min="11268" max="11268" width="19" style="212" customWidth="1"/>
    <col min="11269" max="11269" width="20.85546875" style="212" customWidth="1"/>
    <col min="11270" max="11270" width="15" style="212" customWidth="1"/>
    <col min="11271" max="11271" width="12.85546875" style="212" customWidth="1"/>
    <col min="11272" max="11272" width="13.140625" style="212" customWidth="1"/>
    <col min="11273" max="11273" width="12.85546875" style="212" customWidth="1"/>
    <col min="11274" max="11520" width="11.42578125" style="212"/>
    <col min="11521" max="11521" width="3.7109375" style="212" customWidth="1"/>
    <col min="11522" max="11523" width="11.42578125" style="212"/>
    <col min="11524" max="11524" width="19" style="212" customWidth="1"/>
    <col min="11525" max="11525" width="20.85546875" style="212" customWidth="1"/>
    <col min="11526" max="11526" width="15" style="212" customWidth="1"/>
    <col min="11527" max="11527" width="12.85546875" style="212" customWidth="1"/>
    <col min="11528" max="11528" width="13.140625" style="212" customWidth="1"/>
    <col min="11529" max="11529" width="12.85546875" style="212" customWidth="1"/>
    <col min="11530" max="11776" width="11.42578125" style="212"/>
    <col min="11777" max="11777" width="3.7109375" style="212" customWidth="1"/>
    <col min="11778" max="11779" width="11.42578125" style="212"/>
    <col min="11780" max="11780" width="19" style="212" customWidth="1"/>
    <col min="11781" max="11781" width="20.85546875" style="212" customWidth="1"/>
    <col min="11782" max="11782" width="15" style="212" customWidth="1"/>
    <col min="11783" max="11783" width="12.85546875" style="212" customWidth="1"/>
    <col min="11784" max="11784" width="13.140625" style="212" customWidth="1"/>
    <col min="11785" max="11785" width="12.85546875" style="212" customWidth="1"/>
    <col min="11786" max="12032" width="11.42578125" style="212"/>
    <col min="12033" max="12033" width="3.7109375" style="212" customWidth="1"/>
    <col min="12034" max="12035" width="11.42578125" style="212"/>
    <col min="12036" max="12036" width="19" style="212" customWidth="1"/>
    <col min="12037" max="12037" width="20.85546875" style="212" customWidth="1"/>
    <col min="12038" max="12038" width="15" style="212" customWidth="1"/>
    <col min="12039" max="12039" width="12.85546875" style="212" customWidth="1"/>
    <col min="12040" max="12040" width="13.140625" style="212" customWidth="1"/>
    <col min="12041" max="12041" width="12.85546875" style="212" customWidth="1"/>
    <col min="12042" max="12288" width="11.42578125" style="212"/>
    <col min="12289" max="12289" width="3.7109375" style="212" customWidth="1"/>
    <col min="12290" max="12291" width="11.42578125" style="212"/>
    <col min="12292" max="12292" width="19" style="212" customWidth="1"/>
    <col min="12293" max="12293" width="20.85546875" style="212" customWidth="1"/>
    <col min="12294" max="12294" width="15" style="212" customWidth="1"/>
    <col min="12295" max="12295" width="12.85546875" style="212" customWidth="1"/>
    <col min="12296" max="12296" width="13.140625" style="212" customWidth="1"/>
    <col min="12297" max="12297" width="12.85546875" style="212" customWidth="1"/>
    <col min="12298" max="12544" width="11.42578125" style="212"/>
    <col min="12545" max="12545" width="3.7109375" style="212" customWidth="1"/>
    <col min="12546" max="12547" width="11.42578125" style="212"/>
    <col min="12548" max="12548" width="19" style="212" customWidth="1"/>
    <col min="12549" max="12549" width="20.85546875" style="212" customWidth="1"/>
    <col min="12550" max="12550" width="15" style="212" customWidth="1"/>
    <col min="12551" max="12551" width="12.85546875" style="212" customWidth="1"/>
    <col min="12552" max="12552" width="13.140625" style="212" customWidth="1"/>
    <col min="12553" max="12553" width="12.85546875" style="212" customWidth="1"/>
    <col min="12554" max="12800" width="11.42578125" style="212"/>
    <col min="12801" max="12801" width="3.7109375" style="212" customWidth="1"/>
    <col min="12802" max="12803" width="11.42578125" style="212"/>
    <col min="12804" max="12804" width="19" style="212" customWidth="1"/>
    <col min="12805" max="12805" width="20.85546875" style="212" customWidth="1"/>
    <col min="12806" max="12806" width="15" style="212" customWidth="1"/>
    <col min="12807" max="12807" width="12.85546875" style="212" customWidth="1"/>
    <col min="12808" max="12808" width="13.140625" style="212" customWidth="1"/>
    <col min="12809" max="12809" width="12.85546875" style="212" customWidth="1"/>
    <col min="12810" max="13056" width="11.42578125" style="212"/>
    <col min="13057" max="13057" width="3.7109375" style="212" customWidth="1"/>
    <col min="13058" max="13059" width="11.42578125" style="212"/>
    <col min="13060" max="13060" width="19" style="212" customWidth="1"/>
    <col min="13061" max="13061" width="20.85546875" style="212" customWidth="1"/>
    <col min="13062" max="13062" width="15" style="212" customWidth="1"/>
    <col min="13063" max="13063" width="12.85546875" style="212" customWidth="1"/>
    <col min="13064" max="13064" width="13.140625" style="212" customWidth="1"/>
    <col min="13065" max="13065" width="12.85546875" style="212" customWidth="1"/>
    <col min="13066" max="13312" width="11.42578125" style="212"/>
    <col min="13313" max="13313" width="3.7109375" style="212" customWidth="1"/>
    <col min="13314" max="13315" width="11.42578125" style="212"/>
    <col min="13316" max="13316" width="19" style="212" customWidth="1"/>
    <col min="13317" max="13317" width="20.85546875" style="212" customWidth="1"/>
    <col min="13318" max="13318" width="15" style="212" customWidth="1"/>
    <col min="13319" max="13319" width="12.85546875" style="212" customWidth="1"/>
    <col min="13320" max="13320" width="13.140625" style="212" customWidth="1"/>
    <col min="13321" max="13321" width="12.85546875" style="212" customWidth="1"/>
    <col min="13322" max="13568" width="11.42578125" style="212"/>
    <col min="13569" max="13569" width="3.7109375" style="212" customWidth="1"/>
    <col min="13570" max="13571" width="11.42578125" style="212"/>
    <col min="13572" max="13572" width="19" style="212" customWidth="1"/>
    <col min="13573" max="13573" width="20.85546875" style="212" customWidth="1"/>
    <col min="13574" max="13574" width="15" style="212" customWidth="1"/>
    <col min="13575" max="13575" width="12.85546875" style="212" customWidth="1"/>
    <col min="13576" max="13576" width="13.140625" style="212" customWidth="1"/>
    <col min="13577" max="13577" width="12.85546875" style="212" customWidth="1"/>
    <col min="13578" max="13824" width="11.42578125" style="212"/>
    <col min="13825" max="13825" width="3.7109375" style="212" customWidth="1"/>
    <col min="13826" max="13827" width="11.42578125" style="212"/>
    <col min="13828" max="13828" width="19" style="212" customWidth="1"/>
    <col min="13829" max="13829" width="20.85546875" style="212" customWidth="1"/>
    <col min="13830" max="13830" width="15" style="212" customWidth="1"/>
    <col min="13831" max="13831" width="12.85546875" style="212" customWidth="1"/>
    <col min="13832" max="13832" width="13.140625" style="212" customWidth="1"/>
    <col min="13833" max="13833" width="12.85546875" style="212" customWidth="1"/>
    <col min="13834" max="14080" width="11.42578125" style="212"/>
    <col min="14081" max="14081" width="3.7109375" style="212" customWidth="1"/>
    <col min="14082" max="14083" width="11.42578125" style="212"/>
    <col min="14084" max="14084" width="19" style="212" customWidth="1"/>
    <col min="14085" max="14085" width="20.85546875" style="212" customWidth="1"/>
    <col min="14086" max="14086" width="15" style="212" customWidth="1"/>
    <col min="14087" max="14087" width="12.85546875" style="212" customWidth="1"/>
    <col min="14088" max="14088" width="13.140625" style="212" customWidth="1"/>
    <col min="14089" max="14089" width="12.85546875" style="212" customWidth="1"/>
    <col min="14090" max="14336" width="11.42578125" style="212"/>
    <col min="14337" max="14337" width="3.7109375" style="212" customWidth="1"/>
    <col min="14338" max="14339" width="11.42578125" style="212"/>
    <col min="14340" max="14340" width="19" style="212" customWidth="1"/>
    <col min="14341" max="14341" width="20.85546875" style="212" customWidth="1"/>
    <col min="14342" max="14342" width="15" style="212" customWidth="1"/>
    <col min="14343" max="14343" width="12.85546875" style="212" customWidth="1"/>
    <col min="14344" max="14344" width="13.140625" style="212" customWidth="1"/>
    <col min="14345" max="14345" width="12.85546875" style="212" customWidth="1"/>
    <col min="14346" max="14592" width="11.42578125" style="212"/>
    <col min="14593" max="14593" width="3.7109375" style="212" customWidth="1"/>
    <col min="14594" max="14595" width="11.42578125" style="212"/>
    <col min="14596" max="14596" width="19" style="212" customWidth="1"/>
    <col min="14597" max="14597" width="20.85546875" style="212" customWidth="1"/>
    <col min="14598" max="14598" width="15" style="212" customWidth="1"/>
    <col min="14599" max="14599" width="12.85546875" style="212" customWidth="1"/>
    <col min="14600" max="14600" width="13.140625" style="212" customWidth="1"/>
    <col min="14601" max="14601" width="12.85546875" style="212" customWidth="1"/>
    <col min="14602" max="14848" width="11.42578125" style="212"/>
    <col min="14849" max="14849" width="3.7109375" style="212" customWidth="1"/>
    <col min="14850" max="14851" width="11.42578125" style="212"/>
    <col min="14852" max="14852" width="19" style="212" customWidth="1"/>
    <col min="14853" max="14853" width="20.85546875" style="212" customWidth="1"/>
    <col min="14854" max="14854" width="15" style="212" customWidth="1"/>
    <col min="14855" max="14855" width="12.85546875" style="212" customWidth="1"/>
    <col min="14856" max="14856" width="13.140625" style="212" customWidth="1"/>
    <col min="14857" max="14857" width="12.85546875" style="212" customWidth="1"/>
    <col min="14858" max="15104" width="11.42578125" style="212"/>
    <col min="15105" max="15105" width="3.7109375" style="212" customWidth="1"/>
    <col min="15106" max="15107" width="11.42578125" style="212"/>
    <col min="15108" max="15108" width="19" style="212" customWidth="1"/>
    <col min="15109" max="15109" width="20.85546875" style="212" customWidth="1"/>
    <col min="15110" max="15110" width="15" style="212" customWidth="1"/>
    <col min="15111" max="15111" width="12.85546875" style="212" customWidth="1"/>
    <col min="15112" max="15112" width="13.140625" style="212" customWidth="1"/>
    <col min="15113" max="15113" width="12.85546875" style="212" customWidth="1"/>
    <col min="15114" max="15360" width="11.42578125" style="212"/>
    <col min="15361" max="15361" width="3.7109375" style="212" customWidth="1"/>
    <col min="15362" max="15363" width="11.42578125" style="212"/>
    <col min="15364" max="15364" width="19" style="212" customWidth="1"/>
    <col min="15365" max="15365" width="20.85546875" style="212" customWidth="1"/>
    <col min="15366" max="15366" width="15" style="212" customWidth="1"/>
    <col min="15367" max="15367" width="12.85546875" style="212" customWidth="1"/>
    <col min="15368" max="15368" width="13.140625" style="212" customWidth="1"/>
    <col min="15369" max="15369" width="12.85546875" style="212" customWidth="1"/>
    <col min="15370" max="15616" width="11.42578125" style="212"/>
    <col min="15617" max="15617" width="3.7109375" style="212" customWidth="1"/>
    <col min="15618" max="15619" width="11.42578125" style="212"/>
    <col min="15620" max="15620" width="19" style="212" customWidth="1"/>
    <col min="15621" max="15621" width="20.85546875" style="212" customWidth="1"/>
    <col min="15622" max="15622" width="15" style="212" customWidth="1"/>
    <col min="15623" max="15623" width="12.85546875" style="212" customWidth="1"/>
    <col min="15624" max="15624" width="13.140625" style="212" customWidth="1"/>
    <col min="15625" max="15625" width="12.85546875" style="212" customWidth="1"/>
    <col min="15626" max="15872" width="11.42578125" style="212"/>
    <col min="15873" max="15873" width="3.7109375" style="212" customWidth="1"/>
    <col min="15874" max="15875" width="11.42578125" style="212"/>
    <col min="15876" max="15876" width="19" style="212" customWidth="1"/>
    <col min="15877" max="15877" width="20.85546875" style="212" customWidth="1"/>
    <col min="15878" max="15878" width="15" style="212" customWidth="1"/>
    <col min="15879" max="15879" width="12.85546875" style="212" customWidth="1"/>
    <col min="15880" max="15880" width="13.140625" style="212" customWidth="1"/>
    <col min="15881" max="15881" width="12.85546875" style="212" customWidth="1"/>
    <col min="15882" max="16128" width="11.42578125" style="212"/>
    <col min="16129" max="16129" width="3.7109375" style="212" customWidth="1"/>
    <col min="16130" max="16131" width="11.42578125" style="212"/>
    <col min="16132" max="16132" width="19" style="212" customWidth="1"/>
    <col min="16133" max="16133" width="20.85546875" style="212" customWidth="1"/>
    <col min="16134" max="16134" width="15" style="212" customWidth="1"/>
    <col min="16135" max="16135" width="12.85546875" style="212" customWidth="1"/>
    <col min="16136" max="16136" width="13.140625" style="212" customWidth="1"/>
    <col min="16137" max="16137" width="12.85546875" style="212" customWidth="1"/>
    <col min="16138" max="16384" width="11.42578125" style="212"/>
  </cols>
  <sheetData>
    <row r="2" spans="1:17" ht="15" x14ac:dyDescent="0.25">
      <c r="B2"/>
    </row>
    <row r="6" spans="1:17" ht="13.5" thickBot="1" x14ac:dyDescent="0.25"/>
    <row r="7" spans="1:17" s="29" customFormat="1" ht="16.5" thickBot="1" x14ac:dyDescent="0.3">
      <c r="A7" s="1025"/>
      <c r="B7" s="1300" t="s">
        <v>931</v>
      </c>
      <c r="C7" s="1301"/>
      <c r="D7" s="1301"/>
      <c r="E7" s="1301"/>
      <c r="F7" s="1301"/>
      <c r="G7" s="1301"/>
      <c r="H7" s="1301"/>
      <c r="I7" s="1301"/>
      <c r="J7" s="1302"/>
      <c r="K7" s="213"/>
    </row>
    <row r="8" spans="1:17" s="29" customFormat="1" ht="16.5" thickBot="1" x14ac:dyDescent="0.3">
      <c r="A8" s="1025"/>
      <c r="B8" s="1058"/>
      <c r="C8" s="1058"/>
      <c r="D8" s="1058"/>
      <c r="E8" s="1058"/>
      <c r="F8" s="1058"/>
      <c r="G8" s="1058"/>
      <c r="H8" s="1058"/>
      <c r="I8" s="1058"/>
      <c r="J8" s="1058"/>
      <c r="K8" s="213"/>
    </row>
    <row r="9" spans="1:17" s="214" customFormat="1" ht="17.25" thickBot="1" x14ac:dyDescent="0.25">
      <c r="A9" s="1026"/>
      <c r="B9" s="1303" t="s">
        <v>930</v>
      </c>
      <c r="C9" s="1304"/>
      <c r="D9" s="1280"/>
      <c r="E9" s="1281"/>
      <c r="F9" s="1281"/>
      <c r="G9" s="1281"/>
      <c r="H9" s="1281"/>
      <c r="I9" s="1281"/>
      <c r="J9" s="1282"/>
      <c r="K9" s="212"/>
      <c r="L9" s="212"/>
      <c r="M9" s="212"/>
      <c r="N9" s="212"/>
      <c r="O9" s="212"/>
      <c r="P9" s="212"/>
      <c r="Q9" s="212"/>
    </row>
    <row r="10" spans="1:17" s="214" customFormat="1" ht="19.899999999999999" customHeight="1" thickBot="1" x14ac:dyDescent="0.25">
      <c r="A10" s="1026"/>
      <c r="B10" s="1303" t="s">
        <v>919</v>
      </c>
      <c r="C10" s="1304"/>
      <c r="D10" s="1280"/>
      <c r="E10" s="1281"/>
      <c r="F10" s="1281"/>
      <c r="G10" s="1281"/>
      <c r="H10" s="1281"/>
      <c r="I10" s="1281"/>
      <c r="J10" s="1282"/>
    </row>
    <row r="11" spans="1:17" s="214" customFormat="1" ht="19.899999999999999" customHeight="1" thickBot="1" x14ac:dyDescent="0.25">
      <c r="A11" s="1026"/>
      <c r="B11" s="1305" t="s">
        <v>28</v>
      </c>
      <c r="C11" s="1306"/>
      <c r="D11" s="1280"/>
      <c r="E11" s="1281"/>
      <c r="F11" s="1281"/>
      <c r="G11" s="1281"/>
      <c r="H11" s="1281"/>
      <c r="I11" s="1281"/>
      <c r="J11" s="1282"/>
      <c r="K11" s="212"/>
      <c r="L11" s="212"/>
      <c r="M11" s="212"/>
      <c r="N11" s="212"/>
      <c r="O11" s="212"/>
      <c r="P11" s="212"/>
      <c r="Q11" s="212"/>
    </row>
    <row r="12" spans="1:17" ht="19.899999999999999" customHeight="1" thickBot="1" x14ac:dyDescent="0.25">
      <c r="B12" s="1309" t="s">
        <v>48</v>
      </c>
      <c r="C12" s="1310"/>
      <c r="D12" s="1280"/>
      <c r="E12" s="1281"/>
      <c r="F12" s="1281"/>
      <c r="G12" s="1281"/>
      <c r="H12" s="1281"/>
      <c r="I12" s="1281"/>
      <c r="J12" s="1282"/>
      <c r="K12" s="214"/>
      <c r="L12" s="214"/>
      <c r="M12" s="214"/>
      <c r="N12" s="214"/>
      <c r="O12" s="214"/>
      <c r="P12" s="214"/>
      <c r="Q12" s="214"/>
    </row>
    <row r="13" spans="1:17" ht="13.5" customHeight="1" x14ac:dyDescent="0.2">
      <c r="B13" s="1017"/>
      <c r="C13" s="1018"/>
      <c r="D13" s="1019"/>
      <c r="E13" s="1019"/>
      <c r="F13" s="1019"/>
      <c r="G13" s="1019"/>
      <c r="H13" s="1019"/>
      <c r="I13" s="1019"/>
      <c r="J13" s="1019"/>
      <c r="K13" s="214"/>
      <c r="L13" s="214"/>
      <c r="M13" s="214"/>
      <c r="N13" s="214"/>
      <c r="O13" s="214"/>
      <c r="P13" s="214"/>
      <c r="Q13" s="214"/>
    </row>
    <row r="14" spans="1:17" s="1023" customFormat="1" ht="40.15" customHeight="1" x14ac:dyDescent="0.25">
      <c r="A14" s="1027"/>
      <c r="B14" s="1311" t="s">
        <v>951</v>
      </c>
      <c r="C14" s="1311"/>
      <c r="D14" s="1311"/>
      <c r="E14" s="1311"/>
      <c r="F14" s="1311"/>
      <c r="G14" s="1311"/>
      <c r="H14" s="1311"/>
      <c r="I14" s="1311"/>
      <c r="J14" s="1311"/>
      <c r="K14" s="29"/>
      <c r="L14" s="29"/>
      <c r="M14" s="29"/>
      <c r="N14" s="29"/>
      <c r="O14" s="29"/>
      <c r="P14" s="29"/>
      <c r="Q14" s="29"/>
    </row>
    <row r="15" spans="1:17" ht="13.5" customHeight="1" thickBot="1" x14ac:dyDescent="0.25">
      <c r="B15" s="1017"/>
      <c r="C15" s="1018"/>
      <c r="D15" s="1019"/>
      <c r="E15" s="1019"/>
      <c r="F15" s="1019"/>
      <c r="G15" s="1019"/>
      <c r="H15" s="1019"/>
      <c r="I15" s="1019"/>
      <c r="J15" s="1019"/>
      <c r="K15" s="214"/>
      <c r="L15" s="214"/>
      <c r="M15" s="214"/>
      <c r="N15" s="214"/>
      <c r="O15" s="214"/>
      <c r="P15" s="214"/>
      <c r="Q15" s="214"/>
    </row>
    <row r="16" spans="1:17" s="29" customFormat="1" ht="36" customHeight="1" x14ac:dyDescent="0.25">
      <c r="A16" s="1028"/>
      <c r="B16" s="1291" t="s">
        <v>921</v>
      </c>
      <c r="C16" s="1292"/>
      <c r="D16" s="1292"/>
      <c r="E16" s="1293"/>
      <c r="F16" s="1035" t="s">
        <v>928</v>
      </c>
      <c r="G16" s="1035" t="s">
        <v>653</v>
      </c>
      <c r="H16" s="1035" t="s">
        <v>929</v>
      </c>
      <c r="I16" s="1294" t="s">
        <v>85</v>
      </c>
      <c r="J16" s="1295"/>
    </row>
    <row r="17" spans="1:56" s="29" customFormat="1" ht="21" customHeight="1" x14ac:dyDescent="0.25">
      <c r="A17" s="1029">
        <v>1</v>
      </c>
      <c r="B17" s="1283" t="s">
        <v>955</v>
      </c>
      <c r="C17" s="1284"/>
      <c r="D17" s="1284"/>
      <c r="E17" s="1285"/>
      <c r="F17" s="1036"/>
      <c r="G17" s="1057"/>
      <c r="H17" s="1057"/>
      <c r="I17" s="1307"/>
      <c r="J17" s="1308"/>
    </row>
    <row r="18" spans="1:56" s="29" customFormat="1" ht="19.899999999999999" customHeight="1" x14ac:dyDescent="0.25">
      <c r="A18" s="1029">
        <v>2</v>
      </c>
      <c r="B18" s="1283" t="s">
        <v>952</v>
      </c>
      <c r="C18" s="1284"/>
      <c r="D18" s="1284"/>
      <c r="E18" s="1285"/>
      <c r="F18" s="1055"/>
      <c r="G18" s="1057"/>
      <c r="H18" s="1057"/>
      <c r="I18" s="1053"/>
      <c r="J18" s="1054"/>
    </row>
    <row r="19" spans="1:56" s="29" customFormat="1" ht="19.899999999999999" customHeight="1" x14ac:dyDescent="0.25">
      <c r="A19" s="1029">
        <v>3</v>
      </c>
      <c r="B19" s="1283" t="s">
        <v>953</v>
      </c>
      <c r="C19" s="1284"/>
      <c r="D19" s="1284"/>
      <c r="E19" s="1285"/>
      <c r="F19" s="1036"/>
      <c r="G19" s="1057"/>
      <c r="H19" s="1057"/>
      <c r="I19" s="1037"/>
      <c r="J19" s="1038"/>
    </row>
    <row r="20" spans="1:56" s="29" customFormat="1" ht="36" customHeight="1" x14ac:dyDescent="0.25">
      <c r="A20" s="1030">
        <v>4</v>
      </c>
      <c r="B20" s="1317" t="s">
        <v>932</v>
      </c>
      <c r="C20" s="1318"/>
      <c r="D20" s="1318"/>
      <c r="E20" s="1319"/>
      <c r="F20" s="1036"/>
      <c r="G20" s="1057"/>
      <c r="H20" s="1057"/>
      <c r="I20" s="1307"/>
      <c r="J20" s="1308"/>
    </row>
    <row r="21" spans="1:56" s="29" customFormat="1" ht="19.899999999999999" customHeight="1" x14ac:dyDescent="0.25">
      <c r="A21" s="1029">
        <v>5</v>
      </c>
      <c r="B21" s="1283" t="s">
        <v>954</v>
      </c>
      <c r="C21" s="1284"/>
      <c r="D21" s="1284"/>
      <c r="E21" s="1285"/>
      <c r="F21" s="1036"/>
      <c r="G21" s="1057"/>
      <c r="H21" s="1057"/>
      <c r="I21" s="1307"/>
      <c r="J21" s="1308"/>
    </row>
    <row r="22" spans="1:56" s="29" customFormat="1" ht="34.5" customHeight="1" x14ac:dyDescent="0.25">
      <c r="A22" s="1030">
        <v>6</v>
      </c>
      <c r="B22" s="1283" t="s">
        <v>956</v>
      </c>
      <c r="C22" s="1284"/>
      <c r="D22" s="1284"/>
      <c r="E22" s="1285"/>
      <c r="F22" s="1036"/>
      <c r="G22" s="1057"/>
      <c r="H22" s="1057"/>
      <c r="I22" s="1307"/>
      <c r="J22" s="1308"/>
      <c r="P22" s="1020"/>
    </row>
    <row r="23" spans="1:56" s="29" customFormat="1" ht="37.5" customHeight="1" x14ac:dyDescent="0.25">
      <c r="A23" s="1030">
        <v>7</v>
      </c>
      <c r="B23" s="1283" t="s">
        <v>933</v>
      </c>
      <c r="C23" s="1284"/>
      <c r="D23" s="1284"/>
      <c r="E23" s="1285"/>
      <c r="F23" s="1036"/>
      <c r="G23" s="1057"/>
      <c r="H23" s="1057"/>
      <c r="I23" s="1307"/>
      <c r="J23" s="1308"/>
    </row>
    <row r="24" spans="1:56" s="21" customFormat="1" ht="19.899999999999999" customHeight="1" x14ac:dyDescent="0.25">
      <c r="A24" s="1029">
        <v>8</v>
      </c>
      <c r="B24" s="1283" t="s">
        <v>957</v>
      </c>
      <c r="C24" s="1284"/>
      <c r="D24" s="1284"/>
      <c r="E24" s="1285"/>
      <c r="F24" s="1036"/>
      <c r="G24" s="1057"/>
      <c r="H24" s="1057"/>
      <c r="I24" s="1307"/>
      <c r="J24" s="1308"/>
    </row>
    <row r="25" spans="1:56" s="21" customFormat="1" ht="36.75" customHeight="1" x14ac:dyDescent="0.25">
      <c r="A25" s="1030">
        <v>9</v>
      </c>
      <c r="B25" s="1283" t="s">
        <v>958</v>
      </c>
      <c r="C25" s="1284"/>
      <c r="D25" s="1284"/>
      <c r="E25" s="1285"/>
      <c r="F25" s="1036"/>
      <c r="G25" s="1057"/>
      <c r="H25" s="1057"/>
      <c r="I25" s="1289"/>
      <c r="J25" s="1290"/>
    </row>
    <row r="26" spans="1:56" s="29" customFormat="1" ht="33" customHeight="1" x14ac:dyDescent="0.25">
      <c r="A26" s="1030">
        <v>10</v>
      </c>
      <c r="B26" s="1283" t="s">
        <v>934</v>
      </c>
      <c r="C26" s="1284"/>
      <c r="D26" s="1284"/>
      <c r="E26" s="1285"/>
      <c r="F26" s="1036"/>
      <c r="G26" s="1057"/>
      <c r="H26" s="1057"/>
      <c r="I26" s="1307"/>
      <c r="J26" s="1308"/>
      <c r="P26" s="1020"/>
    </row>
    <row r="27" spans="1:56" s="29" customFormat="1" ht="36" customHeight="1" x14ac:dyDescent="0.25">
      <c r="A27" s="1029">
        <v>11</v>
      </c>
      <c r="B27" s="1283" t="s">
        <v>942</v>
      </c>
      <c r="C27" s="1284"/>
      <c r="D27" s="1284"/>
      <c r="E27" s="1285"/>
      <c r="F27" s="1036"/>
      <c r="G27" s="1057"/>
      <c r="H27" s="1057"/>
      <c r="I27" s="1307"/>
      <c r="J27" s="1308"/>
      <c r="P27" s="1020"/>
    </row>
    <row r="28" spans="1:56" s="29" customFormat="1" ht="35.25" customHeight="1" x14ac:dyDescent="0.25">
      <c r="A28" s="1029">
        <v>12</v>
      </c>
      <c r="B28" s="1329" t="s">
        <v>959</v>
      </c>
      <c r="C28" s="1330"/>
      <c r="D28" s="1330"/>
      <c r="E28" s="1331"/>
      <c r="F28" s="1055"/>
      <c r="G28" s="1057"/>
      <c r="H28" s="1057"/>
      <c r="I28" s="1053"/>
      <c r="J28" s="1054"/>
      <c r="P28" s="1020"/>
    </row>
    <row r="29" spans="1:56" s="29" customFormat="1" ht="34.5" customHeight="1" thickBot="1" x14ac:dyDescent="0.3">
      <c r="A29" s="1030">
        <v>13</v>
      </c>
      <c r="B29" s="1286" t="s">
        <v>960</v>
      </c>
      <c r="C29" s="1287"/>
      <c r="D29" s="1287"/>
      <c r="E29" s="1288"/>
      <c r="F29" s="1036"/>
      <c r="G29" s="1057"/>
      <c r="H29" s="1057"/>
      <c r="I29" s="1307"/>
      <c r="J29" s="1308"/>
    </row>
    <row r="30" spans="1:56" s="29" customFormat="1" ht="32.25" customHeight="1" x14ac:dyDescent="0.25">
      <c r="A30" s="1028"/>
      <c r="B30" s="1291" t="s">
        <v>964</v>
      </c>
      <c r="C30" s="1292"/>
      <c r="D30" s="1292"/>
      <c r="E30" s="1293"/>
      <c r="F30" s="1035" t="s">
        <v>928</v>
      </c>
      <c r="G30" s="1035" t="s">
        <v>653</v>
      </c>
      <c r="H30" s="1035" t="s">
        <v>929</v>
      </c>
      <c r="I30" s="1294" t="s">
        <v>85</v>
      </c>
      <c r="J30" s="1295"/>
    </row>
    <row r="31" spans="1:56" s="1021" customFormat="1" ht="33.75" customHeight="1" x14ac:dyDescent="0.25">
      <c r="A31" s="1029">
        <v>14</v>
      </c>
      <c r="B31" s="1326" t="s">
        <v>935</v>
      </c>
      <c r="C31" s="1327"/>
      <c r="D31" s="1327"/>
      <c r="E31" s="1328"/>
      <c r="F31" s="1036"/>
      <c r="G31" s="1057"/>
      <c r="H31" s="1057"/>
      <c r="I31" s="1307"/>
      <c r="J31" s="1308"/>
    </row>
    <row r="32" spans="1:56" s="1022" customFormat="1" ht="19.899999999999999" customHeight="1" x14ac:dyDescent="0.25">
      <c r="A32" s="1029">
        <v>15</v>
      </c>
      <c r="B32" s="1326" t="s">
        <v>963</v>
      </c>
      <c r="C32" s="1327"/>
      <c r="D32" s="1327"/>
      <c r="E32" s="1328"/>
      <c r="F32" s="1036"/>
      <c r="G32" s="1057"/>
      <c r="H32" s="1057"/>
      <c r="I32" s="1307"/>
      <c r="J32" s="1308"/>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row>
    <row r="33" spans="1:56" s="1022" customFormat="1" ht="21" customHeight="1" x14ac:dyDescent="0.25">
      <c r="A33" s="1029">
        <v>16</v>
      </c>
      <c r="B33" s="1283" t="s">
        <v>936</v>
      </c>
      <c r="C33" s="1284"/>
      <c r="D33" s="1284"/>
      <c r="E33" s="1285"/>
      <c r="F33" s="1036"/>
      <c r="G33" s="1057"/>
      <c r="H33" s="1057"/>
      <c r="I33" s="1289"/>
      <c r="J33" s="1290"/>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row>
    <row r="34" spans="1:56" s="1022" customFormat="1" ht="23.25" customHeight="1" x14ac:dyDescent="0.25">
      <c r="A34" s="1029">
        <v>17</v>
      </c>
      <c r="B34" s="1326" t="s">
        <v>937</v>
      </c>
      <c r="C34" s="1327"/>
      <c r="D34" s="1327"/>
      <c r="E34" s="1328"/>
      <c r="F34" s="1036"/>
      <c r="G34" s="1043"/>
      <c r="H34" s="1043"/>
      <c r="I34" s="1039"/>
      <c r="J34" s="1040"/>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row>
    <row r="35" spans="1:56" s="1022" customFormat="1" ht="33.75" customHeight="1" x14ac:dyDescent="0.25">
      <c r="A35" s="1029">
        <v>18</v>
      </c>
      <c r="B35" s="1323" t="s">
        <v>941</v>
      </c>
      <c r="C35" s="1324"/>
      <c r="D35" s="1324"/>
      <c r="E35" s="1325"/>
      <c r="F35" s="1036"/>
      <c r="G35" s="1057"/>
      <c r="H35" s="1057"/>
      <c r="I35" s="1289"/>
      <c r="J35" s="1290"/>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row>
    <row r="36" spans="1:56" s="1022" customFormat="1" ht="22.5" customHeight="1" thickBot="1" x14ac:dyDescent="0.3">
      <c r="A36" s="1029">
        <v>19</v>
      </c>
      <c r="B36" s="1314" t="s">
        <v>940</v>
      </c>
      <c r="C36" s="1315"/>
      <c r="D36" s="1315"/>
      <c r="E36" s="1316"/>
      <c r="F36" s="1036"/>
      <c r="G36" s="1057"/>
      <c r="H36" s="1057"/>
      <c r="I36" s="1307"/>
      <c r="J36" s="1308"/>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row>
    <row r="37" spans="1:56" s="29" customFormat="1" ht="19.899999999999999" customHeight="1" x14ac:dyDescent="0.25">
      <c r="A37" s="1028"/>
      <c r="B37" s="1291" t="s">
        <v>922</v>
      </c>
      <c r="C37" s="1292"/>
      <c r="D37" s="1292"/>
      <c r="E37" s="1293"/>
      <c r="F37" s="1035" t="s">
        <v>928</v>
      </c>
      <c r="G37" s="1035" t="s">
        <v>653</v>
      </c>
      <c r="H37" s="1035" t="s">
        <v>929</v>
      </c>
      <c r="I37" s="1294" t="s">
        <v>85</v>
      </c>
      <c r="J37" s="1295"/>
    </row>
    <row r="38" spans="1:56" s="1022" customFormat="1" ht="21.75" customHeight="1" x14ac:dyDescent="0.25">
      <c r="A38" s="1029">
        <v>20</v>
      </c>
      <c r="B38" s="1317" t="s">
        <v>939</v>
      </c>
      <c r="C38" s="1318"/>
      <c r="D38" s="1318"/>
      <c r="E38" s="1319"/>
      <c r="F38" s="1036"/>
      <c r="G38" s="1057"/>
      <c r="H38" s="1057"/>
      <c r="I38" s="1307"/>
      <c r="J38" s="1308"/>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row>
    <row r="39" spans="1:56" s="1022" customFormat="1" ht="32.25" customHeight="1" thickBot="1" x14ac:dyDescent="0.3">
      <c r="A39" s="1029">
        <v>21</v>
      </c>
      <c r="B39" s="1320" t="s">
        <v>938</v>
      </c>
      <c r="C39" s="1321"/>
      <c r="D39" s="1321"/>
      <c r="E39" s="1322"/>
      <c r="F39" s="1041"/>
      <c r="G39" s="1041"/>
      <c r="H39" s="1041"/>
      <c r="I39" s="1312"/>
      <c r="J39" s="1313"/>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row>
    <row r="40" spans="1:56" s="29" customFormat="1" ht="19.899999999999999" customHeight="1" x14ac:dyDescent="0.25">
      <c r="A40" s="1028"/>
      <c r="B40" s="1291" t="s">
        <v>923</v>
      </c>
      <c r="C40" s="1292"/>
      <c r="D40" s="1292"/>
      <c r="E40" s="1293"/>
      <c r="F40" s="1035" t="s">
        <v>928</v>
      </c>
      <c r="G40" s="1035" t="s">
        <v>653</v>
      </c>
      <c r="H40" s="1035" t="s">
        <v>929</v>
      </c>
      <c r="I40" s="1294" t="s">
        <v>85</v>
      </c>
      <c r="J40" s="1295"/>
    </row>
    <row r="41" spans="1:56" s="1022" customFormat="1" ht="36" customHeight="1" x14ac:dyDescent="0.25">
      <c r="A41" s="1029">
        <v>22</v>
      </c>
      <c r="B41" s="1283" t="s">
        <v>961</v>
      </c>
      <c r="C41" s="1284"/>
      <c r="D41" s="1284"/>
      <c r="E41" s="1285"/>
      <c r="F41" s="1042"/>
      <c r="G41" s="1042"/>
      <c r="H41" s="1042"/>
      <c r="I41" s="1332"/>
      <c r="J41" s="1333"/>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row>
    <row r="42" spans="1:56" s="1022" customFormat="1" ht="49.5" customHeight="1" x14ac:dyDescent="0.25">
      <c r="A42" s="1029">
        <v>23</v>
      </c>
      <c r="B42" s="1283" t="s">
        <v>962</v>
      </c>
      <c r="C42" s="1284"/>
      <c r="D42" s="1284"/>
      <c r="E42" s="1285"/>
      <c r="F42" s="1036"/>
      <c r="G42" s="1057"/>
      <c r="H42" s="1057"/>
      <c r="I42" s="1289"/>
      <c r="J42" s="1290"/>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row>
    <row r="43" spans="1:56" s="1022" customFormat="1" ht="46.5" customHeight="1" x14ac:dyDescent="0.25">
      <c r="A43" s="1029">
        <v>24</v>
      </c>
      <c r="B43" s="1283" t="s">
        <v>946</v>
      </c>
      <c r="C43" s="1284"/>
      <c r="D43" s="1284"/>
      <c r="E43" s="1285"/>
      <c r="F43" s="1036"/>
      <c r="G43" s="1057"/>
      <c r="H43" s="1057"/>
      <c r="I43" s="1289"/>
      <c r="J43" s="1290"/>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row>
    <row r="44" spans="1:56" s="1022" customFormat="1" ht="19.899999999999999" customHeight="1" x14ac:dyDescent="0.25">
      <c r="A44" s="1029">
        <v>25</v>
      </c>
      <c r="B44" s="1283" t="s">
        <v>943</v>
      </c>
      <c r="C44" s="1284"/>
      <c r="D44" s="1284"/>
      <c r="E44" s="1285"/>
      <c r="F44" s="1036"/>
      <c r="G44" s="1057"/>
      <c r="H44" s="1057"/>
      <c r="I44" s="1289"/>
      <c r="J44" s="1290"/>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row>
    <row r="45" spans="1:56" s="1022" customFormat="1" ht="19.899999999999999" customHeight="1" x14ac:dyDescent="0.25">
      <c r="A45" s="1029">
        <v>26</v>
      </c>
      <c r="B45" s="1283" t="s">
        <v>944</v>
      </c>
      <c r="C45" s="1284"/>
      <c r="D45" s="1284"/>
      <c r="E45" s="1285"/>
      <c r="F45" s="1036"/>
      <c r="G45" s="1057"/>
      <c r="H45" s="1057"/>
      <c r="I45" s="1289"/>
      <c r="J45" s="1290"/>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row>
    <row r="46" spans="1:56" s="1022" customFormat="1" ht="35.25" customHeight="1" x14ac:dyDescent="0.25">
      <c r="A46" s="1029">
        <v>27</v>
      </c>
      <c r="B46" s="1283" t="s">
        <v>945</v>
      </c>
      <c r="C46" s="1284"/>
      <c r="D46" s="1284"/>
      <c r="E46" s="1285"/>
      <c r="F46" s="1036"/>
      <c r="G46" s="1057"/>
      <c r="H46" s="1057"/>
      <c r="I46" s="1289"/>
      <c r="J46" s="1290"/>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row>
    <row r="47" spans="1:56" s="1022" customFormat="1" ht="32.25" customHeight="1" thickBot="1" x14ac:dyDescent="0.3">
      <c r="A47" s="1029">
        <v>28</v>
      </c>
      <c r="B47" s="1286" t="s">
        <v>949</v>
      </c>
      <c r="C47" s="1287"/>
      <c r="D47" s="1287"/>
      <c r="E47" s="1288"/>
      <c r="F47" s="1036"/>
      <c r="G47" s="1057"/>
      <c r="H47" s="1057"/>
      <c r="I47" s="1289"/>
      <c r="J47" s="1290"/>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row>
    <row r="48" spans="1:56" ht="30.75" customHeight="1" x14ac:dyDescent="0.2">
      <c r="A48" s="1029"/>
      <c r="B48" s="1291" t="s">
        <v>927</v>
      </c>
      <c r="C48" s="1292"/>
      <c r="D48" s="1292"/>
      <c r="E48" s="1293"/>
      <c r="F48" s="1035" t="s">
        <v>928</v>
      </c>
      <c r="G48" s="1035" t="s">
        <v>653</v>
      </c>
      <c r="H48" s="1035" t="s">
        <v>929</v>
      </c>
      <c r="I48" s="1294" t="s">
        <v>85</v>
      </c>
      <c r="J48" s="1295"/>
    </row>
    <row r="49" spans="1:10" ht="36" customHeight="1" thickBot="1" x14ac:dyDescent="0.25">
      <c r="A49" s="1029">
        <v>29</v>
      </c>
      <c r="B49" s="1286" t="s">
        <v>947</v>
      </c>
      <c r="C49" s="1287"/>
      <c r="D49" s="1287"/>
      <c r="E49" s="1288"/>
      <c r="F49" s="1036"/>
      <c r="G49" s="1057"/>
      <c r="H49" s="1057"/>
      <c r="I49" s="1298"/>
      <c r="J49" s="1299"/>
    </row>
    <row r="50" spans="1:10" ht="34.5" customHeight="1" x14ac:dyDescent="0.2">
      <c r="A50" s="1028"/>
      <c r="B50" s="1291" t="s">
        <v>924</v>
      </c>
      <c r="C50" s="1292"/>
      <c r="D50" s="1292"/>
      <c r="E50" s="1293"/>
      <c r="F50" s="1035" t="s">
        <v>928</v>
      </c>
      <c r="G50" s="1035" t="s">
        <v>653</v>
      </c>
      <c r="H50" s="1035" t="s">
        <v>929</v>
      </c>
      <c r="I50" s="1294" t="s">
        <v>85</v>
      </c>
      <c r="J50" s="1295"/>
    </row>
    <row r="51" spans="1:10" ht="38.25" customHeight="1" x14ac:dyDescent="0.2">
      <c r="A51" s="1029">
        <v>30</v>
      </c>
      <c r="B51" s="1283" t="s">
        <v>948</v>
      </c>
      <c r="C51" s="1284"/>
      <c r="D51" s="1284"/>
      <c r="E51" s="1285"/>
      <c r="F51" s="1043"/>
      <c r="G51" s="1043"/>
      <c r="H51" s="1043"/>
      <c r="I51" s="1289"/>
      <c r="J51" s="1290"/>
    </row>
    <row r="52" spans="1:10" ht="34.5" customHeight="1" thickBot="1" x14ac:dyDescent="0.25">
      <c r="A52" s="1029">
        <v>31</v>
      </c>
      <c r="B52" s="1286" t="s">
        <v>947</v>
      </c>
      <c r="C52" s="1287"/>
      <c r="D52" s="1287"/>
      <c r="E52" s="1288"/>
      <c r="F52" s="1036"/>
      <c r="G52" s="1057"/>
      <c r="H52" s="1057"/>
      <c r="I52" s="1289"/>
      <c r="J52" s="1290"/>
    </row>
    <row r="53" spans="1:10" ht="15.75" customHeight="1" x14ac:dyDescent="0.2">
      <c r="A53" s="1028"/>
      <c r="B53" s="1291" t="s">
        <v>925</v>
      </c>
      <c r="C53" s="1292"/>
      <c r="D53" s="1292"/>
      <c r="E53" s="1293"/>
      <c r="F53" s="1035" t="s">
        <v>928</v>
      </c>
      <c r="G53" s="1035" t="s">
        <v>653</v>
      </c>
      <c r="H53" s="1035" t="s">
        <v>929</v>
      </c>
      <c r="I53" s="1294" t="s">
        <v>85</v>
      </c>
      <c r="J53" s="1295"/>
    </row>
    <row r="54" spans="1:10" ht="37.5" customHeight="1" x14ac:dyDescent="0.2">
      <c r="A54" s="1029">
        <v>32</v>
      </c>
      <c r="B54" s="1283" t="s">
        <v>947</v>
      </c>
      <c r="C54" s="1284"/>
      <c r="D54" s="1284"/>
      <c r="E54" s="1285"/>
      <c r="F54" s="1044"/>
      <c r="G54" s="1044"/>
      <c r="H54" s="1044"/>
      <c r="I54" s="1296"/>
      <c r="J54" s="1297"/>
    </row>
    <row r="55" spans="1:10" ht="32.25" customHeight="1" thickBot="1" x14ac:dyDescent="0.25">
      <c r="A55" s="1029">
        <v>33</v>
      </c>
      <c r="B55" s="1286" t="s">
        <v>950</v>
      </c>
      <c r="C55" s="1287"/>
      <c r="D55" s="1287"/>
      <c r="E55" s="1288"/>
      <c r="F55" s="1036"/>
      <c r="G55" s="1057"/>
      <c r="H55" s="1057"/>
      <c r="I55" s="1289"/>
      <c r="J55" s="1290"/>
    </row>
    <row r="56" spans="1:10" ht="30.75" customHeight="1" x14ac:dyDescent="0.2">
      <c r="A56" s="1028"/>
      <c r="B56" s="1291" t="s">
        <v>926</v>
      </c>
      <c r="C56" s="1292"/>
      <c r="D56" s="1292"/>
      <c r="E56" s="1293"/>
      <c r="F56" s="1035" t="s">
        <v>928</v>
      </c>
      <c r="G56" s="1035" t="s">
        <v>653</v>
      </c>
      <c r="H56" s="1035" t="s">
        <v>929</v>
      </c>
      <c r="I56" s="1294" t="s">
        <v>85</v>
      </c>
      <c r="J56" s="1295"/>
    </row>
    <row r="57" spans="1:10" ht="36.75" customHeight="1" x14ac:dyDescent="0.2">
      <c r="A57" s="1029">
        <v>34</v>
      </c>
      <c r="B57" s="1283" t="s">
        <v>947</v>
      </c>
      <c r="C57" s="1284"/>
      <c r="D57" s="1284"/>
      <c r="E57" s="1285"/>
      <c r="F57" s="1036"/>
      <c r="G57" s="1057"/>
      <c r="H57" s="1057"/>
      <c r="I57" s="1289"/>
      <c r="J57" s="1290"/>
    </row>
    <row r="58" spans="1:10" ht="15.75" x14ac:dyDescent="0.25">
      <c r="A58" s="1031"/>
      <c r="B58" s="1045"/>
      <c r="C58" s="1045"/>
      <c r="D58" s="1045"/>
      <c r="E58" s="1045"/>
      <c r="F58" s="1045"/>
      <c r="G58" s="1045"/>
      <c r="H58" s="1045"/>
      <c r="I58" s="1045"/>
      <c r="J58" s="1045"/>
    </row>
    <row r="59" spans="1:10" ht="15.75" x14ac:dyDescent="0.25">
      <c r="A59" s="1032"/>
      <c r="B59" s="1046"/>
      <c r="C59" s="1046"/>
      <c r="D59" s="1046"/>
      <c r="E59" s="1046"/>
      <c r="F59" s="1046"/>
      <c r="G59" s="1046"/>
      <c r="H59" s="1046"/>
      <c r="I59" s="1046"/>
      <c r="J59" s="1046"/>
    </row>
    <row r="60" spans="1:10" ht="21" customHeight="1" x14ac:dyDescent="0.2">
      <c r="A60" s="1033"/>
      <c r="B60" s="1283" t="s">
        <v>86</v>
      </c>
      <c r="C60" s="1284"/>
      <c r="D60" s="1285"/>
      <c r="E60" s="1047"/>
      <c r="F60" s="1048"/>
      <c r="G60" s="1048"/>
      <c r="H60" s="1048"/>
      <c r="I60" s="1048"/>
      <c r="J60" s="1049"/>
    </row>
    <row r="61" spans="1:10" ht="32.25" customHeight="1" thickBot="1" x14ac:dyDescent="0.25">
      <c r="A61" s="1034"/>
      <c r="B61" s="1286" t="s">
        <v>920</v>
      </c>
      <c r="C61" s="1287"/>
      <c r="D61" s="1288"/>
      <c r="E61" s="1050"/>
      <c r="F61" s="1051"/>
      <c r="G61" s="1056"/>
      <c r="H61" s="1056"/>
      <c r="I61" s="1051"/>
      <c r="J61" s="1052"/>
    </row>
  </sheetData>
  <customSheetViews>
    <customSheetView guid="{9C380C17-03EC-4E5F-8AD9-EACCFB57B8A0}" scale="120" fitToPage="1">
      <selection activeCell="L42" sqref="L42"/>
      <pageMargins left="0.7" right="0.7" top="0.75" bottom="0.75" header="0.3" footer="0.3"/>
      <pageSetup paperSize="9" scale="44" fitToHeight="0" orientation="portrait" r:id="rId1"/>
    </customSheetView>
    <customSheetView guid="{132C0E2A-F187-4159-BF1E-3BD10748237C}" scale="120" fitToPage="1" topLeftCell="A85">
      <selection activeCell="M73" sqref="M73"/>
      <pageMargins left="0.7" right="0.7" top="0.75" bottom="0.75" header="0.3" footer="0.3"/>
      <pageSetup paperSize="9" scale="44" fitToHeight="0" orientation="portrait" r:id="rId2"/>
    </customSheetView>
  </customSheetViews>
  <mergeCells count="92">
    <mergeCell ref="I40:J40"/>
    <mergeCell ref="I43:J43"/>
    <mergeCell ref="B41:E41"/>
    <mergeCell ref="B25:E25"/>
    <mergeCell ref="B28:E28"/>
    <mergeCell ref="I27:J27"/>
    <mergeCell ref="I26:J26"/>
    <mergeCell ref="I25:J25"/>
    <mergeCell ref="I41:J41"/>
    <mergeCell ref="B40:E40"/>
    <mergeCell ref="I31:J31"/>
    <mergeCell ref="B30:E30"/>
    <mergeCell ref="I30:J30"/>
    <mergeCell ref="B29:E29"/>
    <mergeCell ref="I29:J29"/>
    <mergeCell ref="B31:E31"/>
    <mergeCell ref="B24:E24"/>
    <mergeCell ref="I24:J24"/>
    <mergeCell ref="B27:E27"/>
    <mergeCell ref="B26:E26"/>
    <mergeCell ref="B16:E16"/>
    <mergeCell ref="I16:J16"/>
    <mergeCell ref="B20:E20"/>
    <mergeCell ref="I20:J20"/>
    <mergeCell ref="B21:E21"/>
    <mergeCell ref="I21:J21"/>
    <mergeCell ref="B18:E18"/>
    <mergeCell ref="I32:J32"/>
    <mergeCell ref="B37:E37"/>
    <mergeCell ref="I37:J37"/>
    <mergeCell ref="B35:E35"/>
    <mergeCell ref="B34:E34"/>
    <mergeCell ref="I35:J35"/>
    <mergeCell ref="B32:E32"/>
    <mergeCell ref="I39:J39"/>
    <mergeCell ref="I38:J38"/>
    <mergeCell ref="B33:E33"/>
    <mergeCell ref="I33:J33"/>
    <mergeCell ref="B36:E36"/>
    <mergeCell ref="I36:J36"/>
    <mergeCell ref="B38:E38"/>
    <mergeCell ref="B39:E39"/>
    <mergeCell ref="B7:J7"/>
    <mergeCell ref="B10:C10"/>
    <mergeCell ref="B11:C11"/>
    <mergeCell ref="D10:J10"/>
    <mergeCell ref="B23:E23"/>
    <mergeCell ref="I23:J23"/>
    <mergeCell ref="B17:E17"/>
    <mergeCell ref="I17:J17"/>
    <mergeCell ref="B12:C12"/>
    <mergeCell ref="D11:J11"/>
    <mergeCell ref="D12:J12"/>
    <mergeCell ref="B19:E19"/>
    <mergeCell ref="B14:J14"/>
    <mergeCell ref="B22:E22"/>
    <mergeCell ref="I22:J22"/>
    <mergeCell ref="B9:C9"/>
    <mergeCell ref="B50:E50"/>
    <mergeCell ref="B52:E52"/>
    <mergeCell ref="I51:J51"/>
    <mergeCell ref="I50:J50"/>
    <mergeCell ref="B51:E51"/>
    <mergeCell ref="I42:J42"/>
    <mergeCell ref="B47:E47"/>
    <mergeCell ref="B49:E49"/>
    <mergeCell ref="I48:J48"/>
    <mergeCell ref="I47:J47"/>
    <mergeCell ref="I44:J44"/>
    <mergeCell ref="I45:J45"/>
    <mergeCell ref="I46:J46"/>
    <mergeCell ref="B46:E46"/>
    <mergeCell ref="B43:E43"/>
    <mergeCell ref="B44:E44"/>
    <mergeCell ref="B45:E45"/>
    <mergeCell ref="B42:E42"/>
    <mergeCell ref="D9:J9"/>
    <mergeCell ref="B60:D60"/>
    <mergeCell ref="B61:D61"/>
    <mergeCell ref="I52:J52"/>
    <mergeCell ref="B53:E53"/>
    <mergeCell ref="I53:J53"/>
    <mergeCell ref="I54:J54"/>
    <mergeCell ref="B55:E55"/>
    <mergeCell ref="I55:J55"/>
    <mergeCell ref="B56:E56"/>
    <mergeCell ref="I56:J56"/>
    <mergeCell ref="B57:E57"/>
    <mergeCell ref="I57:J57"/>
    <mergeCell ref="B54:E54"/>
    <mergeCell ref="B48:E48"/>
    <mergeCell ref="I49:J49"/>
  </mergeCells>
  <dataValidations xWindow="564" yWindow="462" count="3">
    <dataValidation type="list" allowBlank="1" showInputMessage="1" showErrorMessage="1" promptTitle="Verificación Unidad de control" prompt="Elegir opción desplegable" sqref="WVN982970:WVN982972 F65471:H65474 JB65471:JB65474 SX65471:SX65474 ACT65471:ACT65474 AMP65471:AMP65474 AWL65471:AWL65474 BGH65471:BGH65474 BQD65471:BQD65474 BZZ65471:BZZ65474 CJV65471:CJV65474 CTR65471:CTR65474 DDN65471:DDN65474 DNJ65471:DNJ65474 DXF65471:DXF65474 EHB65471:EHB65474 EQX65471:EQX65474 FAT65471:FAT65474 FKP65471:FKP65474 FUL65471:FUL65474 GEH65471:GEH65474 GOD65471:GOD65474 GXZ65471:GXZ65474 HHV65471:HHV65474 HRR65471:HRR65474 IBN65471:IBN65474 ILJ65471:ILJ65474 IVF65471:IVF65474 JFB65471:JFB65474 JOX65471:JOX65474 JYT65471:JYT65474 KIP65471:KIP65474 KSL65471:KSL65474 LCH65471:LCH65474 LMD65471:LMD65474 LVZ65471:LVZ65474 MFV65471:MFV65474 MPR65471:MPR65474 MZN65471:MZN65474 NJJ65471:NJJ65474 NTF65471:NTF65474 ODB65471:ODB65474 OMX65471:OMX65474 OWT65471:OWT65474 PGP65471:PGP65474 PQL65471:PQL65474 QAH65471:QAH65474 QKD65471:QKD65474 QTZ65471:QTZ65474 RDV65471:RDV65474 RNR65471:RNR65474 RXN65471:RXN65474 SHJ65471:SHJ65474 SRF65471:SRF65474 TBB65471:TBB65474 TKX65471:TKX65474 TUT65471:TUT65474 UEP65471:UEP65474 UOL65471:UOL65474 UYH65471:UYH65474 VID65471:VID65474 VRZ65471:VRZ65474 WBV65471:WBV65474 WLR65471:WLR65474 WVN65471:WVN65474 F131007:H131010 JB131007:JB131010 SX131007:SX131010 ACT131007:ACT131010 AMP131007:AMP131010 AWL131007:AWL131010 BGH131007:BGH131010 BQD131007:BQD131010 BZZ131007:BZZ131010 CJV131007:CJV131010 CTR131007:CTR131010 DDN131007:DDN131010 DNJ131007:DNJ131010 DXF131007:DXF131010 EHB131007:EHB131010 EQX131007:EQX131010 FAT131007:FAT131010 FKP131007:FKP131010 FUL131007:FUL131010 GEH131007:GEH131010 GOD131007:GOD131010 GXZ131007:GXZ131010 HHV131007:HHV131010 HRR131007:HRR131010 IBN131007:IBN131010 ILJ131007:ILJ131010 IVF131007:IVF131010 JFB131007:JFB131010 JOX131007:JOX131010 JYT131007:JYT131010 KIP131007:KIP131010 KSL131007:KSL131010 LCH131007:LCH131010 LMD131007:LMD131010 LVZ131007:LVZ131010 MFV131007:MFV131010 MPR131007:MPR131010 MZN131007:MZN131010 NJJ131007:NJJ131010 NTF131007:NTF131010 ODB131007:ODB131010 OMX131007:OMX131010 OWT131007:OWT131010 PGP131007:PGP131010 PQL131007:PQL131010 QAH131007:QAH131010 QKD131007:QKD131010 QTZ131007:QTZ131010 RDV131007:RDV131010 RNR131007:RNR131010 RXN131007:RXN131010 SHJ131007:SHJ131010 SRF131007:SRF131010 TBB131007:TBB131010 TKX131007:TKX131010 TUT131007:TUT131010 UEP131007:UEP131010 UOL131007:UOL131010 UYH131007:UYH131010 VID131007:VID131010 VRZ131007:VRZ131010 WBV131007:WBV131010 WLR131007:WLR131010 WVN131007:WVN131010 F196543:H196546 JB196543:JB196546 SX196543:SX196546 ACT196543:ACT196546 AMP196543:AMP196546 AWL196543:AWL196546 BGH196543:BGH196546 BQD196543:BQD196546 BZZ196543:BZZ196546 CJV196543:CJV196546 CTR196543:CTR196546 DDN196543:DDN196546 DNJ196543:DNJ196546 DXF196543:DXF196546 EHB196543:EHB196546 EQX196543:EQX196546 FAT196543:FAT196546 FKP196543:FKP196546 FUL196543:FUL196546 GEH196543:GEH196546 GOD196543:GOD196546 GXZ196543:GXZ196546 HHV196543:HHV196546 HRR196543:HRR196546 IBN196543:IBN196546 ILJ196543:ILJ196546 IVF196543:IVF196546 JFB196543:JFB196546 JOX196543:JOX196546 JYT196543:JYT196546 KIP196543:KIP196546 KSL196543:KSL196546 LCH196543:LCH196546 LMD196543:LMD196546 LVZ196543:LVZ196546 MFV196543:MFV196546 MPR196543:MPR196546 MZN196543:MZN196546 NJJ196543:NJJ196546 NTF196543:NTF196546 ODB196543:ODB196546 OMX196543:OMX196546 OWT196543:OWT196546 PGP196543:PGP196546 PQL196543:PQL196546 QAH196543:QAH196546 QKD196543:QKD196546 QTZ196543:QTZ196546 RDV196543:RDV196546 RNR196543:RNR196546 RXN196543:RXN196546 SHJ196543:SHJ196546 SRF196543:SRF196546 TBB196543:TBB196546 TKX196543:TKX196546 TUT196543:TUT196546 UEP196543:UEP196546 UOL196543:UOL196546 UYH196543:UYH196546 VID196543:VID196546 VRZ196543:VRZ196546 WBV196543:WBV196546 WLR196543:WLR196546 WVN196543:WVN196546 F262079:H262082 JB262079:JB262082 SX262079:SX262082 ACT262079:ACT262082 AMP262079:AMP262082 AWL262079:AWL262082 BGH262079:BGH262082 BQD262079:BQD262082 BZZ262079:BZZ262082 CJV262079:CJV262082 CTR262079:CTR262082 DDN262079:DDN262082 DNJ262079:DNJ262082 DXF262079:DXF262082 EHB262079:EHB262082 EQX262079:EQX262082 FAT262079:FAT262082 FKP262079:FKP262082 FUL262079:FUL262082 GEH262079:GEH262082 GOD262079:GOD262082 GXZ262079:GXZ262082 HHV262079:HHV262082 HRR262079:HRR262082 IBN262079:IBN262082 ILJ262079:ILJ262082 IVF262079:IVF262082 JFB262079:JFB262082 JOX262079:JOX262082 JYT262079:JYT262082 KIP262079:KIP262082 KSL262079:KSL262082 LCH262079:LCH262082 LMD262079:LMD262082 LVZ262079:LVZ262082 MFV262079:MFV262082 MPR262079:MPR262082 MZN262079:MZN262082 NJJ262079:NJJ262082 NTF262079:NTF262082 ODB262079:ODB262082 OMX262079:OMX262082 OWT262079:OWT262082 PGP262079:PGP262082 PQL262079:PQL262082 QAH262079:QAH262082 QKD262079:QKD262082 QTZ262079:QTZ262082 RDV262079:RDV262082 RNR262079:RNR262082 RXN262079:RXN262082 SHJ262079:SHJ262082 SRF262079:SRF262082 TBB262079:TBB262082 TKX262079:TKX262082 TUT262079:TUT262082 UEP262079:UEP262082 UOL262079:UOL262082 UYH262079:UYH262082 VID262079:VID262082 VRZ262079:VRZ262082 WBV262079:WBV262082 WLR262079:WLR262082 WVN262079:WVN262082 F327615:H327618 JB327615:JB327618 SX327615:SX327618 ACT327615:ACT327618 AMP327615:AMP327618 AWL327615:AWL327618 BGH327615:BGH327618 BQD327615:BQD327618 BZZ327615:BZZ327618 CJV327615:CJV327618 CTR327615:CTR327618 DDN327615:DDN327618 DNJ327615:DNJ327618 DXF327615:DXF327618 EHB327615:EHB327618 EQX327615:EQX327618 FAT327615:FAT327618 FKP327615:FKP327618 FUL327615:FUL327618 GEH327615:GEH327618 GOD327615:GOD327618 GXZ327615:GXZ327618 HHV327615:HHV327618 HRR327615:HRR327618 IBN327615:IBN327618 ILJ327615:ILJ327618 IVF327615:IVF327618 JFB327615:JFB327618 JOX327615:JOX327618 JYT327615:JYT327618 KIP327615:KIP327618 KSL327615:KSL327618 LCH327615:LCH327618 LMD327615:LMD327618 LVZ327615:LVZ327618 MFV327615:MFV327618 MPR327615:MPR327618 MZN327615:MZN327618 NJJ327615:NJJ327618 NTF327615:NTF327618 ODB327615:ODB327618 OMX327615:OMX327618 OWT327615:OWT327618 PGP327615:PGP327618 PQL327615:PQL327618 QAH327615:QAH327618 QKD327615:QKD327618 QTZ327615:QTZ327618 RDV327615:RDV327618 RNR327615:RNR327618 RXN327615:RXN327618 SHJ327615:SHJ327618 SRF327615:SRF327618 TBB327615:TBB327618 TKX327615:TKX327618 TUT327615:TUT327618 UEP327615:UEP327618 UOL327615:UOL327618 UYH327615:UYH327618 VID327615:VID327618 VRZ327615:VRZ327618 WBV327615:WBV327618 WLR327615:WLR327618 WVN327615:WVN327618 F393151:H393154 JB393151:JB393154 SX393151:SX393154 ACT393151:ACT393154 AMP393151:AMP393154 AWL393151:AWL393154 BGH393151:BGH393154 BQD393151:BQD393154 BZZ393151:BZZ393154 CJV393151:CJV393154 CTR393151:CTR393154 DDN393151:DDN393154 DNJ393151:DNJ393154 DXF393151:DXF393154 EHB393151:EHB393154 EQX393151:EQX393154 FAT393151:FAT393154 FKP393151:FKP393154 FUL393151:FUL393154 GEH393151:GEH393154 GOD393151:GOD393154 GXZ393151:GXZ393154 HHV393151:HHV393154 HRR393151:HRR393154 IBN393151:IBN393154 ILJ393151:ILJ393154 IVF393151:IVF393154 JFB393151:JFB393154 JOX393151:JOX393154 JYT393151:JYT393154 KIP393151:KIP393154 KSL393151:KSL393154 LCH393151:LCH393154 LMD393151:LMD393154 LVZ393151:LVZ393154 MFV393151:MFV393154 MPR393151:MPR393154 MZN393151:MZN393154 NJJ393151:NJJ393154 NTF393151:NTF393154 ODB393151:ODB393154 OMX393151:OMX393154 OWT393151:OWT393154 PGP393151:PGP393154 PQL393151:PQL393154 QAH393151:QAH393154 QKD393151:QKD393154 QTZ393151:QTZ393154 RDV393151:RDV393154 RNR393151:RNR393154 RXN393151:RXN393154 SHJ393151:SHJ393154 SRF393151:SRF393154 TBB393151:TBB393154 TKX393151:TKX393154 TUT393151:TUT393154 UEP393151:UEP393154 UOL393151:UOL393154 UYH393151:UYH393154 VID393151:VID393154 VRZ393151:VRZ393154 WBV393151:WBV393154 WLR393151:WLR393154 WVN393151:WVN393154 F458687:H458690 JB458687:JB458690 SX458687:SX458690 ACT458687:ACT458690 AMP458687:AMP458690 AWL458687:AWL458690 BGH458687:BGH458690 BQD458687:BQD458690 BZZ458687:BZZ458690 CJV458687:CJV458690 CTR458687:CTR458690 DDN458687:DDN458690 DNJ458687:DNJ458690 DXF458687:DXF458690 EHB458687:EHB458690 EQX458687:EQX458690 FAT458687:FAT458690 FKP458687:FKP458690 FUL458687:FUL458690 GEH458687:GEH458690 GOD458687:GOD458690 GXZ458687:GXZ458690 HHV458687:HHV458690 HRR458687:HRR458690 IBN458687:IBN458690 ILJ458687:ILJ458690 IVF458687:IVF458690 JFB458687:JFB458690 JOX458687:JOX458690 JYT458687:JYT458690 KIP458687:KIP458690 KSL458687:KSL458690 LCH458687:LCH458690 LMD458687:LMD458690 LVZ458687:LVZ458690 MFV458687:MFV458690 MPR458687:MPR458690 MZN458687:MZN458690 NJJ458687:NJJ458690 NTF458687:NTF458690 ODB458687:ODB458690 OMX458687:OMX458690 OWT458687:OWT458690 PGP458687:PGP458690 PQL458687:PQL458690 QAH458687:QAH458690 QKD458687:QKD458690 QTZ458687:QTZ458690 RDV458687:RDV458690 RNR458687:RNR458690 RXN458687:RXN458690 SHJ458687:SHJ458690 SRF458687:SRF458690 TBB458687:TBB458690 TKX458687:TKX458690 TUT458687:TUT458690 UEP458687:UEP458690 UOL458687:UOL458690 UYH458687:UYH458690 VID458687:VID458690 VRZ458687:VRZ458690 WBV458687:WBV458690 WLR458687:WLR458690 WVN458687:WVN458690 F524223:H524226 JB524223:JB524226 SX524223:SX524226 ACT524223:ACT524226 AMP524223:AMP524226 AWL524223:AWL524226 BGH524223:BGH524226 BQD524223:BQD524226 BZZ524223:BZZ524226 CJV524223:CJV524226 CTR524223:CTR524226 DDN524223:DDN524226 DNJ524223:DNJ524226 DXF524223:DXF524226 EHB524223:EHB524226 EQX524223:EQX524226 FAT524223:FAT524226 FKP524223:FKP524226 FUL524223:FUL524226 GEH524223:GEH524226 GOD524223:GOD524226 GXZ524223:GXZ524226 HHV524223:HHV524226 HRR524223:HRR524226 IBN524223:IBN524226 ILJ524223:ILJ524226 IVF524223:IVF524226 JFB524223:JFB524226 JOX524223:JOX524226 JYT524223:JYT524226 KIP524223:KIP524226 KSL524223:KSL524226 LCH524223:LCH524226 LMD524223:LMD524226 LVZ524223:LVZ524226 MFV524223:MFV524226 MPR524223:MPR524226 MZN524223:MZN524226 NJJ524223:NJJ524226 NTF524223:NTF524226 ODB524223:ODB524226 OMX524223:OMX524226 OWT524223:OWT524226 PGP524223:PGP524226 PQL524223:PQL524226 QAH524223:QAH524226 QKD524223:QKD524226 QTZ524223:QTZ524226 RDV524223:RDV524226 RNR524223:RNR524226 RXN524223:RXN524226 SHJ524223:SHJ524226 SRF524223:SRF524226 TBB524223:TBB524226 TKX524223:TKX524226 TUT524223:TUT524226 UEP524223:UEP524226 UOL524223:UOL524226 UYH524223:UYH524226 VID524223:VID524226 VRZ524223:VRZ524226 WBV524223:WBV524226 WLR524223:WLR524226 WVN524223:WVN524226 F589759:H589762 JB589759:JB589762 SX589759:SX589762 ACT589759:ACT589762 AMP589759:AMP589762 AWL589759:AWL589762 BGH589759:BGH589762 BQD589759:BQD589762 BZZ589759:BZZ589762 CJV589759:CJV589762 CTR589759:CTR589762 DDN589759:DDN589762 DNJ589759:DNJ589762 DXF589759:DXF589762 EHB589759:EHB589762 EQX589759:EQX589762 FAT589759:FAT589762 FKP589759:FKP589762 FUL589759:FUL589762 GEH589759:GEH589762 GOD589759:GOD589762 GXZ589759:GXZ589762 HHV589759:HHV589762 HRR589759:HRR589762 IBN589759:IBN589762 ILJ589759:ILJ589762 IVF589759:IVF589762 JFB589759:JFB589762 JOX589759:JOX589762 JYT589759:JYT589762 KIP589759:KIP589762 KSL589759:KSL589762 LCH589759:LCH589762 LMD589759:LMD589762 LVZ589759:LVZ589762 MFV589759:MFV589762 MPR589759:MPR589762 MZN589759:MZN589762 NJJ589759:NJJ589762 NTF589759:NTF589762 ODB589759:ODB589762 OMX589759:OMX589762 OWT589759:OWT589762 PGP589759:PGP589762 PQL589759:PQL589762 QAH589759:QAH589762 QKD589759:QKD589762 QTZ589759:QTZ589762 RDV589759:RDV589762 RNR589759:RNR589762 RXN589759:RXN589762 SHJ589759:SHJ589762 SRF589759:SRF589762 TBB589759:TBB589762 TKX589759:TKX589762 TUT589759:TUT589762 UEP589759:UEP589762 UOL589759:UOL589762 UYH589759:UYH589762 VID589759:VID589762 VRZ589759:VRZ589762 WBV589759:WBV589762 WLR589759:WLR589762 WVN589759:WVN589762 F655295:H655298 JB655295:JB655298 SX655295:SX655298 ACT655295:ACT655298 AMP655295:AMP655298 AWL655295:AWL655298 BGH655295:BGH655298 BQD655295:BQD655298 BZZ655295:BZZ655298 CJV655295:CJV655298 CTR655295:CTR655298 DDN655295:DDN655298 DNJ655295:DNJ655298 DXF655295:DXF655298 EHB655295:EHB655298 EQX655295:EQX655298 FAT655295:FAT655298 FKP655295:FKP655298 FUL655295:FUL655298 GEH655295:GEH655298 GOD655295:GOD655298 GXZ655295:GXZ655298 HHV655295:HHV655298 HRR655295:HRR655298 IBN655295:IBN655298 ILJ655295:ILJ655298 IVF655295:IVF655298 JFB655295:JFB655298 JOX655295:JOX655298 JYT655295:JYT655298 KIP655295:KIP655298 KSL655295:KSL655298 LCH655295:LCH655298 LMD655295:LMD655298 LVZ655295:LVZ655298 MFV655295:MFV655298 MPR655295:MPR655298 MZN655295:MZN655298 NJJ655295:NJJ655298 NTF655295:NTF655298 ODB655295:ODB655298 OMX655295:OMX655298 OWT655295:OWT655298 PGP655295:PGP655298 PQL655295:PQL655298 QAH655295:QAH655298 QKD655295:QKD655298 QTZ655295:QTZ655298 RDV655295:RDV655298 RNR655295:RNR655298 RXN655295:RXN655298 SHJ655295:SHJ655298 SRF655295:SRF655298 TBB655295:TBB655298 TKX655295:TKX655298 TUT655295:TUT655298 UEP655295:UEP655298 UOL655295:UOL655298 UYH655295:UYH655298 VID655295:VID655298 VRZ655295:VRZ655298 WBV655295:WBV655298 WLR655295:WLR655298 WVN655295:WVN655298 F720831:H720834 JB720831:JB720834 SX720831:SX720834 ACT720831:ACT720834 AMP720831:AMP720834 AWL720831:AWL720834 BGH720831:BGH720834 BQD720831:BQD720834 BZZ720831:BZZ720834 CJV720831:CJV720834 CTR720831:CTR720834 DDN720831:DDN720834 DNJ720831:DNJ720834 DXF720831:DXF720834 EHB720831:EHB720834 EQX720831:EQX720834 FAT720831:FAT720834 FKP720831:FKP720834 FUL720831:FUL720834 GEH720831:GEH720834 GOD720831:GOD720834 GXZ720831:GXZ720834 HHV720831:HHV720834 HRR720831:HRR720834 IBN720831:IBN720834 ILJ720831:ILJ720834 IVF720831:IVF720834 JFB720831:JFB720834 JOX720831:JOX720834 JYT720831:JYT720834 KIP720831:KIP720834 KSL720831:KSL720834 LCH720831:LCH720834 LMD720831:LMD720834 LVZ720831:LVZ720834 MFV720831:MFV720834 MPR720831:MPR720834 MZN720831:MZN720834 NJJ720831:NJJ720834 NTF720831:NTF720834 ODB720831:ODB720834 OMX720831:OMX720834 OWT720831:OWT720834 PGP720831:PGP720834 PQL720831:PQL720834 QAH720831:QAH720834 QKD720831:QKD720834 QTZ720831:QTZ720834 RDV720831:RDV720834 RNR720831:RNR720834 RXN720831:RXN720834 SHJ720831:SHJ720834 SRF720831:SRF720834 TBB720831:TBB720834 TKX720831:TKX720834 TUT720831:TUT720834 UEP720831:UEP720834 UOL720831:UOL720834 UYH720831:UYH720834 VID720831:VID720834 VRZ720831:VRZ720834 WBV720831:WBV720834 WLR720831:WLR720834 WVN720831:WVN720834 F786367:H786370 JB786367:JB786370 SX786367:SX786370 ACT786367:ACT786370 AMP786367:AMP786370 AWL786367:AWL786370 BGH786367:BGH786370 BQD786367:BQD786370 BZZ786367:BZZ786370 CJV786367:CJV786370 CTR786367:CTR786370 DDN786367:DDN786370 DNJ786367:DNJ786370 DXF786367:DXF786370 EHB786367:EHB786370 EQX786367:EQX786370 FAT786367:FAT786370 FKP786367:FKP786370 FUL786367:FUL786370 GEH786367:GEH786370 GOD786367:GOD786370 GXZ786367:GXZ786370 HHV786367:HHV786370 HRR786367:HRR786370 IBN786367:IBN786370 ILJ786367:ILJ786370 IVF786367:IVF786370 JFB786367:JFB786370 JOX786367:JOX786370 JYT786367:JYT786370 KIP786367:KIP786370 KSL786367:KSL786370 LCH786367:LCH786370 LMD786367:LMD786370 LVZ786367:LVZ786370 MFV786367:MFV786370 MPR786367:MPR786370 MZN786367:MZN786370 NJJ786367:NJJ786370 NTF786367:NTF786370 ODB786367:ODB786370 OMX786367:OMX786370 OWT786367:OWT786370 PGP786367:PGP786370 PQL786367:PQL786370 QAH786367:QAH786370 QKD786367:QKD786370 QTZ786367:QTZ786370 RDV786367:RDV786370 RNR786367:RNR786370 RXN786367:RXN786370 SHJ786367:SHJ786370 SRF786367:SRF786370 TBB786367:TBB786370 TKX786367:TKX786370 TUT786367:TUT786370 UEP786367:UEP786370 UOL786367:UOL786370 UYH786367:UYH786370 VID786367:VID786370 VRZ786367:VRZ786370 WBV786367:WBV786370 WLR786367:WLR786370 WVN786367:WVN786370 F851903:H851906 JB851903:JB851906 SX851903:SX851906 ACT851903:ACT851906 AMP851903:AMP851906 AWL851903:AWL851906 BGH851903:BGH851906 BQD851903:BQD851906 BZZ851903:BZZ851906 CJV851903:CJV851906 CTR851903:CTR851906 DDN851903:DDN851906 DNJ851903:DNJ851906 DXF851903:DXF851906 EHB851903:EHB851906 EQX851903:EQX851906 FAT851903:FAT851906 FKP851903:FKP851906 FUL851903:FUL851906 GEH851903:GEH851906 GOD851903:GOD851906 GXZ851903:GXZ851906 HHV851903:HHV851906 HRR851903:HRR851906 IBN851903:IBN851906 ILJ851903:ILJ851906 IVF851903:IVF851906 JFB851903:JFB851906 JOX851903:JOX851906 JYT851903:JYT851906 KIP851903:KIP851906 KSL851903:KSL851906 LCH851903:LCH851906 LMD851903:LMD851906 LVZ851903:LVZ851906 MFV851903:MFV851906 MPR851903:MPR851906 MZN851903:MZN851906 NJJ851903:NJJ851906 NTF851903:NTF851906 ODB851903:ODB851906 OMX851903:OMX851906 OWT851903:OWT851906 PGP851903:PGP851906 PQL851903:PQL851906 QAH851903:QAH851906 QKD851903:QKD851906 QTZ851903:QTZ851906 RDV851903:RDV851906 RNR851903:RNR851906 RXN851903:RXN851906 SHJ851903:SHJ851906 SRF851903:SRF851906 TBB851903:TBB851906 TKX851903:TKX851906 TUT851903:TUT851906 UEP851903:UEP851906 UOL851903:UOL851906 UYH851903:UYH851906 VID851903:VID851906 VRZ851903:VRZ851906 WBV851903:WBV851906 WLR851903:WLR851906 WVN851903:WVN851906 F917439:H917442 JB917439:JB917442 SX917439:SX917442 ACT917439:ACT917442 AMP917439:AMP917442 AWL917439:AWL917442 BGH917439:BGH917442 BQD917439:BQD917442 BZZ917439:BZZ917442 CJV917439:CJV917442 CTR917439:CTR917442 DDN917439:DDN917442 DNJ917439:DNJ917442 DXF917439:DXF917442 EHB917439:EHB917442 EQX917439:EQX917442 FAT917439:FAT917442 FKP917439:FKP917442 FUL917439:FUL917442 GEH917439:GEH917442 GOD917439:GOD917442 GXZ917439:GXZ917442 HHV917439:HHV917442 HRR917439:HRR917442 IBN917439:IBN917442 ILJ917439:ILJ917442 IVF917439:IVF917442 JFB917439:JFB917442 JOX917439:JOX917442 JYT917439:JYT917442 KIP917439:KIP917442 KSL917439:KSL917442 LCH917439:LCH917442 LMD917439:LMD917442 LVZ917439:LVZ917442 MFV917439:MFV917442 MPR917439:MPR917442 MZN917439:MZN917442 NJJ917439:NJJ917442 NTF917439:NTF917442 ODB917439:ODB917442 OMX917439:OMX917442 OWT917439:OWT917442 PGP917439:PGP917442 PQL917439:PQL917442 QAH917439:QAH917442 QKD917439:QKD917442 QTZ917439:QTZ917442 RDV917439:RDV917442 RNR917439:RNR917442 RXN917439:RXN917442 SHJ917439:SHJ917442 SRF917439:SRF917442 TBB917439:TBB917442 TKX917439:TKX917442 TUT917439:TUT917442 UEP917439:UEP917442 UOL917439:UOL917442 UYH917439:UYH917442 VID917439:VID917442 VRZ917439:VRZ917442 WBV917439:WBV917442 WLR917439:WLR917442 WVN917439:WVN917442 F982975:H982978 JB982975:JB982978 SX982975:SX982978 ACT982975:ACT982978 AMP982975:AMP982978 AWL982975:AWL982978 BGH982975:BGH982978 BQD982975:BQD982978 BZZ982975:BZZ982978 CJV982975:CJV982978 CTR982975:CTR982978 DDN982975:DDN982978 DNJ982975:DNJ982978 DXF982975:DXF982978 EHB982975:EHB982978 EQX982975:EQX982978 FAT982975:FAT982978 FKP982975:FKP982978 FUL982975:FUL982978 GEH982975:GEH982978 GOD982975:GOD982978 GXZ982975:GXZ982978 HHV982975:HHV982978 HRR982975:HRR982978 IBN982975:IBN982978 ILJ982975:ILJ982978 IVF982975:IVF982978 JFB982975:JFB982978 JOX982975:JOX982978 JYT982975:JYT982978 KIP982975:KIP982978 KSL982975:KSL982978 LCH982975:LCH982978 LMD982975:LMD982978 LVZ982975:LVZ982978 MFV982975:MFV982978 MPR982975:MPR982978 MZN982975:MZN982978 NJJ982975:NJJ982978 NTF982975:NTF982978 ODB982975:ODB982978 OMX982975:OMX982978 OWT982975:OWT982978 PGP982975:PGP982978 PQL982975:PQL982978 QAH982975:QAH982978 QKD982975:QKD982978 QTZ982975:QTZ982978 RDV982975:RDV982978 RNR982975:RNR982978 RXN982975:RXN982978 SHJ982975:SHJ982978 SRF982975:SRF982978 TBB982975:TBB982978 TKX982975:TKX982978 TUT982975:TUT982978 UEP982975:UEP982978 UOL982975:UOL982978 UYH982975:UYH982978 VID982975:VID982978 VRZ982975:VRZ982978 WBV982975:WBV982978 WLR982975:WLR982978 WVN982975:WVN982978 WBV982970:WBV982972 JB17:JB19 SX17:SX19 ACT17:ACT19 AMP17:AMP19 AWL17:AWL19 BGH17:BGH19 BQD17:BQD19 BZZ17:BZZ19 CJV17:CJV19 CTR17:CTR19 DDN17:DDN19 DNJ17:DNJ19 DXF17:DXF19 EHB17:EHB19 EQX17:EQX19 FAT17:FAT19 FKP17:FKP19 FUL17:FUL19 GEH17:GEH19 GOD17:GOD19 GXZ17:GXZ19 HHV17:HHV19 HRR17:HRR19 IBN17:IBN19 ILJ17:ILJ19 IVF17:IVF19 JFB17:JFB19 JOX17:JOX19 JYT17:JYT19 KIP17:KIP19 KSL17:KSL19 LCH17:LCH19 LMD17:LMD19 LVZ17:LVZ19 MFV17:MFV19 MPR17:MPR19 MZN17:MZN19 NJJ17:NJJ19 NTF17:NTF19 ODB17:ODB19 OMX17:OMX19 OWT17:OWT19 PGP17:PGP19 PQL17:PQL19 QAH17:QAH19 QKD17:QKD19 QTZ17:QTZ19 RDV17:RDV19 RNR17:RNR19 RXN17:RXN19 SHJ17:SHJ19 SRF17:SRF19 TBB17:TBB19 TKX17:TKX19 TUT17:TUT19 UEP17:UEP19 UOL17:UOL19 UYH17:UYH19 VID17:VID19 VRZ17:VRZ19 WBV17:WBV19 WLR17:WLR19 WVN17:WVN19 F65496:H65496 JB65496 SX65496 ACT65496 AMP65496 AWL65496 BGH65496 BQD65496 BZZ65496 CJV65496 CTR65496 DDN65496 DNJ65496 DXF65496 EHB65496 EQX65496 FAT65496 FKP65496 FUL65496 GEH65496 GOD65496 GXZ65496 HHV65496 HRR65496 IBN65496 ILJ65496 IVF65496 JFB65496 JOX65496 JYT65496 KIP65496 KSL65496 LCH65496 LMD65496 LVZ65496 MFV65496 MPR65496 MZN65496 NJJ65496 NTF65496 ODB65496 OMX65496 OWT65496 PGP65496 PQL65496 QAH65496 QKD65496 QTZ65496 RDV65496 RNR65496 RXN65496 SHJ65496 SRF65496 TBB65496 TKX65496 TUT65496 UEP65496 UOL65496 UYH65496 VID65496 VRZ65496 WBV65496 WLR65496 WVN65496 F131032:H131032 JB131032 SX131032 ACT131032 AMP131032 AWL131032 BGH131032 BQD131032 BZZ131032 CJV131032 CTR131032 DDN131032 DNJ131032 DXF131032 EHB131032 EQX131032 FAT131032 FKP131032 FUL131032 GEH131032 GOD131032 GXZ131032 HHV131032 HRR131032 IBN131032 ILJ131032 IVF131032 JFB131032 JOX131032 JYT131032 KIP131032 KSL131032 LCH131032 LMD131032 LVZ131032 MFV131032 MPR131032 MZN131032 NJJ131032 NTF131032 ODB131032 OMX131032 OWT131032 PGP131032 PQL131032 QAH131032 QKD131032 QTZ131032 RDV131032 RNR131032 RXN131032 SHJ131032 SRF131032 TBB131032 TKX131032 TUT131032 UEP131032 UOL131032 UYH131032 VID131032 VRZ131032 WBV131032 WLR131032 WVN131032 F196568:H196568 JB196568 SX196568 ACT196568 AMP196568 AWL196568 BGH196568 BQD196568 BZZ196568 CJV196568 CTR196568 DDN196568 DNJ196568 DXF196568 EHB196568 EQX196568 FAT196568 FKP196568 FUL196568 GEH196568 GOD196568 GXZ196568 HHV196568 HRR196568 IBN196568 ILJ196568 IVF196568 JFB196568 JOX196568 JYT196568 KIP196568 KSL196568 LCH196568 LMD196568 LVZ196568 MFV196568 MPR196568 MZN196568 NJJ196568 NTF196568 ODB196568 OMX196568 OWT196568 PGP196568 PQL196568 QAH196568 QKD196568 QTZ196568 RDV196568 RNR196568 RXN196568 SHJ196568 SRF196568 TBB196568 TKX196568 TUT196568 UEP196568 UOL196568 UYH196568 VID196568 VRZ196568 WBV196568 WLR196568 WVN196568 F262104:H262104 JB262104 SX262104 ACT262104 AMP262104 AWL262104 BGH262104 BQD262104 BZZ262104 CJV262104 CTR262104 DDN262104 DNJ262104 DXF262104 EHB262104 EQX262104 FAT262104 FKP262104 FUL262104 GEH262104 GOD262104 GXZ262104 HHV262104 HRR262104 IBN262104 ILJ262104 IVF262104 JFB262104 JOX262104 JYT262104 KIP262104 KSL262104 LCH262104 LMD262104 LVZ262104 MFV262104 MPR262104 MZN262104 NJJ262104 NTF262104 ODB262104 OMX262104 OWT262104 PGP262104 PQL262104 QAH262104 QKD262104 QTZ262104 RDV262104 RNR262104 RXN262104 SHJ262104 SRF262104 TBB262104 TKX262104 TUT262104 UEP262104 UOL262104 UYH262104 VID262104 VRZ262104 WBV262104 WLR262104 WVN262104 F327640:H327640 JB327640 SX327640 ACT327640 AMP327640 AWL327640 BGH327640 BQD327640 BZZ327640 CJV327640 CTR327640 DDN327640 DNJ327640 DXF327640 EHB327640 EQX327640 FAT327640 FKP327640 FUL327640 GEH327640 GOD327640 GXZ327640 HHV327640 HRR327640 IBN327640 ILJ327640 IVF327640 JFB327640 JOX327640 JYT327640 KIP327640 KSL327640 LCH327640 LMD327640 LVZ327640 MFV327640 MPR327640 MZN327640 NJJ327640 NTF327640 ODB327640 OMX327640 OWT327640 PGP327640 PQL327640 QAH327640 QKD327640 QTZ327640 RDV327640 RNR327640 RXN327640 SHJ327640 SRF327640 TBB327640 TKX327640 TUT327640 UEP327640 UOL327640 UYH327640 VID327640 VRZ327640 WBV327640 WLR327640 WVN327640 F393176:H393176 JB393176 SX393176 ACT393176 AMP393176 AWL393176 BGH393176 BQD393176 BZZ393176 CJV393176 CTR393176 DDN393176 DNJ393176 DXF393176 EHB393176 EQX393176 FAT393176 FKP393176 FUL393176 GEH393176 GOD393176 GXZ393176 HHV393176 HRR393176 IBN393176 ILJ393176 IVF393176 JFB393176 JOX393176 JYT393176 KIP393176 KSL393176 LCH393176 LMD393176 LVZ393176 MFV393176 MPR393176 MZN393176 NJJ393176 NTF393176 ODB393176 OMX393176 OWT393176 PGP393176 PQL393176 QAH393176 QKD393176 QTZ393176 RDV393176 RNR393176 RXN393176 SHJ393176 SRF393176 TBB393176 TKX393176 TUT393176 UEP393176 UOL393176 UYH393176 VID393176 VRZ393176 WBV393176 WLR393176 WVN393176 F458712:H458712 JB458712 SX458712 ACT458712 AMP458712 AWL458712 BGH458712 BQD458712 BZZ458712 CJV458712 CTR458712 DDN458712 DNJ458712 DXF458712 EHB458712 EQX458712 FAT458712 FKP458712 FUL458712 GEH458712 GOD458712 GXZ458712 HHV458712 HRR458712 IBN458712 ILJ458712 IVF458712 JFB458712 JOX458712 JYT458712 KIP458712 KSL458712 LCH458712 LMD458712 LVZ458712 MFV458712 MPR458712 MZN458712 NJJ458712 NTF458712 ODB458712 OMX458712 OWT458712 PGP458712 PQL458712 QAH458712 QKD458712 QTZ458712 RDV458712 RNR458712 RXN458712 SHJ458712 SRF458712 TBB458712 TKX458712 TUT458712 UEP458712 UOL458712 UYH458712 VID458712 VRZ458712 WBV458712 WLR458712 WVN458712 F524248:H524248 JB524248 SX524248 ACT524248 AMP524248 AWL524248 BGH524248 BQD524248 BZZ524248 CJV524248 CTR524248 DDN524248 DNJ524248 DXF524248 EHB524248 EQX524248 FAT524248 FKP524248 FUL524248 GEH524248 GOD524248 GXZ524248 HHV524248 HRR524248 IBN524248 ILJ524248 IVF524248 JFB524248 JOX524248 JYT524248 KIP524248 KSL524248 LCH524248 LMD524248 LVZ524248 MFV524248 MPR524248 MZN524248 NJJ524248 NTF524248 ODB524248 OMX524248 OWT524248 PGP524248 PQL524248 QAH524248 QKD524248 QTZ524248 RDV524248 RNR524248 RXN524248 SHJ524248 SRF524248 TBB524248 TKX524248 TUT524248 UEP524248 UOL524248 UYH524248 VID524248 VRZ524248 WBV524248 WLR524248 WVN524248 F589784:H589784 JB589784 SX589784 ACT589784 AMP589784 AWL589784 BGH589784 BQD589784 BZZ589784 CJV589784 CTR589784 DDN589784 DNJ589784 DXF589784 EHB589784 EQX589784 FAT589784 FKP589784 FUL589784 GEH589784 GOD589784 GXZ589784 HHV589784 HRR589784 IBN589784 ILJ589784 IVF589784 JFB589784 JOX589784 JYT589784 KIP589784 KSL589784 LCH589784 LMD589784 LVZ589784 MFV589784 MPR589784 MZN589784 NJJ589784 NTF589784 ODB589784 OMX589784 OWT589784 PGP589784 PQL589784 QAH589784 QKD589784 QTZ589784 RDV589784 RNR589784 RXN589784 SHJ589784 SRF589784 TBB589784 TKX589784 TUT589784 UEP589784 UOL589784 UYH589784 VID589784 VRZ589784 WBV589784 WLR589784 WVN589784 F655320:H655320 JB655320 SX655320 ACT655320 AMP655320 AWL655320 BGH655320 BQD655320 BZZ655320 CJV655320 CTR655320 DDN655320 DNJ655320 DXF655320 EHB655320 EQX655320 FAT655320 FKP655320 FUL655320 GEH655320 GOD655320 GXZ655320 HHV655320 HRR655320 IBN655320 ILJ655320 IVF655320 JFB655320 JOX655320 JYT655320 KIP655320 KSL655320 LCH655320 LMD655320 LVZ655320 MFV655320 MPR655320 MZN655320 NJJ655320 NTF655320 ODB655320 OMX655320 OWT655320 PGP655320 PQL655320 QAH655320 QKD655320 QTZ655320 RDV655320 RNR655320 RXN655320 SHJ655320 SRF655320 TBB655320 TKX655320 TUT655320 UEP655320 UOL655320 UYH655320 VID655320 VRZ655320 WBV655320 WLR655320 WVN655320 F720856:H720856 JB720856 SX720856 ACT720856 AMP720856 AWL720856 BGH720856 BQD720856 BZZ720856 CJV720856 CTR720856 DDN720856 DNJ720856 DXF720856 EHB720856 EQX720856 FAT720856 FKP720856 FUL720856 GEH720856 GOD720856 GXZ720856 HHV720856 HRR720856 IBN720856 ILJ720856 IVF720856 JFB720856 JOX720856 JYT720856 KIP720856 KSL720856 LCH720856 LMD720856 LVZ720856 MFV720856 MPR720856 MZN720856 NJJ720856 NTF720856 ODB720856 OMX720856 OWT720856 PGP720856 PQL720856 QAH720856 QKD720856 QTZ720856 RDV720856 RNR720856 RXN720856 SHJ720856 SRF720856 TBB720856 TKX720856 TUT720856 UEP720856 UOL720856 UYH720856 VID720856 VRZ720856 WBV720856 WLR720856 WVN720856 F786392:H786392 JB786392 SX786392 ACT786392 AMP786392 AWL786392 BGH786392 BQD786392 BZZ786392 CJV786392 CTR786392 DDN786392 DNJ786392 DXF786392 EHB786392 EQX786392 FAT786392 FKP786392 FUL786392 GEH786392 GOD786392 GXZ786392 HHV786392 HRR786392 IBN786392 ILJ786392 IVF786392 JFB786392 JOX786392 JYT786392 KIP786392 KSL786392 LCH786392 LMD786392 LVZ786392 MFV786392 MPR786392 MZN786392 NJJ786392 NTF786392 ODB786392 OMX786392 OWT786392 PGP786392 PQL786392 QAH786392 QKD786392 QTZ786392 RDV786392 RNR786392 RXN786392 SHJ786392 SRF786392 TBB786392 TKX786392 TUT786392 UEP786392 UOL786392 UYH786392 VID786392 VRZ786392 WBV786392 WLR786392 WVN786392 F851928:H851928 JB851928 SX851928 ACT851928 AMP851928 AWL851928 BGH851928 BQD851928 BZZ851928 CJV851928 CTR851928 DDN851928 DNJ851928 DXF851928 EHB851928 EQX851928 FAT851928 FKP851928 FUL851928 GEH851928 GOD851928 GXZ851928 HHV851928 HRR851928 IBN851928 ILJ851928 IVF851928 JFB851928 JOX851928 JYT851928 KIP851928 KSL851928 LCH851928 LMD851928 LVZ851928 MFV851928 MPR851928 MZN851928 NJJ851928 NTF851928 ODB851928 OMX851928 OWT851928 PGP851928 PQL851928 QAH851928 QKD851928 QTZ851928 RDV851928 RNR851928 RXN851928 SHJ851928 SRF851928 TBB851928 TKX851928 TUT851928 UEP851928 UOL851928 UYH851928 VID851928 VRZ851928 WBV851928 WLR851928 WVN851928 F917464:H917464 JB917464 SX917464 ACT917464 AMP917464 AWL917464 BGH917464 BQD917464 BZZ917464 CJV917464 CTR917464 DDN917464 DNJ917464 DXF917464 EHB917464 EQX917464 FAT917464 FKP917464 FUL917464 GEH917464 GOD917464 GXZ917464 HHV917464 HRR917464 IBN917464 ILJ917464 IVF917464 JFB917464 JOX917464 JYT917464 KIP917464 KSL917464 LCH917464 LMD917464 LVZ917464 MFV917464 MPR917464 MZN917464 NJJ917464 NTF917464 ODB917464 OMX917464 OWT917464 PGP917464 PQL917464 QAH917464 QKD917464 QTZ917464 RDV917464 RNR917464 RXN917464 SHJ917464 SRF917464 TBB917464 TKX917464 TUT917464 UEP917464 UOL917464 UYH917464 VID917464 VRZ917464 WBV917464 WLR917464 WVN917464 F983000:H983000 JB983000 SX983000 ACT983000 AMP983000 AWL983000 BGH983000 BQD983000 BZZ983000 CJV983000 CTR983000 DDN983000 DNJ983000 DXF983000 EHB983000 EQX983000 FAT983000 FKP983000 FUL983000 GEH983000 GOD983000 GXZ983000 HHV983000 HRR983000 IBN983000 ILJ983000 IVF983000 JFB983000 JOX983000 JYT983000 KIP983000 KSL983000 LCH983000 LMD983000 LVZ983000 MFV983000 MPR983000 MZN983000 NJJ983000 NTF983000 ODB983000 OMX983000 OWT983000 PGP983000 PQL983000 QAH983000 QKD983000 QTZ983000 RDV983000 RNR983000 RXN983000 SHJ983000 SRF983000 TBB983000 TKX983000 TUT983000 UEP983000 UOL983000 UYH983000 VID983000 VRZ983000 WBV983000 WLR983000 WVN983000 F65456:H65458 JB65456:JB65458 SX65456:SX65458 ACT65456:ACT65458 AMP65456:AMP65458 AWL65456:AWL65458 BGH65456:BGH65458 BQD65456:BQD65458 BZZ65456:BZZ65458 CJV65456:CJV65458 CTR65456:CTR65458 DDN65456:DDN65458 DNJ65456:DNJ65458 DXF65456:DXF65458 EHB65456:EHB65458 EQX65456:EQX65458 FAT65456:FAT65458 FKP65456:FKP65458 FUL65456:FUL65458 GEH65456:GEH65458 GOD65456:GOD65458 GXZ65456:GXZ65458 HHV65456:HHV65458 HRR65456:HRR65458 IBN65456:IBN65458 ILJ65456:ILJ65458 IVF65456:IVF65458 JFB65456:JFB65458 JOX65456:JOX65458 JYT65456:JYT65458 KIP65456:KIP65458 KSL65456:KSL65458 LCH65456:LCH65458 LMD65456:LMD65458 LVZ65456:LVZ65458 MFV65456:MFV65458 MPR65456:MPR65458 MZN65456:MZN65458 NJJ65456:NJJ65458 NTF65456:NTF65458 ODB65456:ODB65458 OMX65456:OMX65458 OWT65456:OWT65458 PGP65456:PGP65458 PQL65456:PQL65458 QAH65456:QAH65458 QKD65456:QKD65458 QTZ65456:QTZ65458 RDV65456:RDV65458 RNR65456:RNR65458 RXN65456:RXN65458 SHJ65456:SHJ65458 SRF65456:SRF65458 TBB65456:TBB65458 TKX65456:TKX65458 TUT65456:TUT65458 UEP65456:UEP65458 UOL65456:UOL65458 UYH65456:UYH65458 VID65456:VID65458 VRZ65456:VRZ65458 WBV65456:WBV65458 WLR65456:WLR65458 WVN65456:WVN65458 F130992:H130994 JB130992:JB130994 SX130992:SX130994 ACT130992:ACT130994 AMP130992:AMP130994 AWL130992:AWL130994 BGH130992:BGH130994 BQD130992:BQD130994 BZZ130992:BZZ130994 CJV130992:CJV130994 CTR130992:CTR130994 DDN130992:DDN130994 DNJ130992:DNJ130994 DXF130992:DXF130994 EHB130992:EHB130994 EQX130992:EQX130994 FAT130992:FAT130994 FKP130992:FKP130994 FUL130992:FUL130994 GEH130992:GEH130994 GOD130992:GOD130994 GXZ130992:GXZ130994 HHV130992:HHV130994 HRR130992:HRR130994 IBN130992:IBN130994 ILJ130992:ILJ130994 IVF130992:IVF130994 JFB130992:JFB130994 JOX130992:JOX130994 JYT130992:JYT130994 KIP130992:KIP130994 KSL130992:KSL130994 LCH130992:LCH130994 LMD130992:LMD130994 LVZ130992:LVZ130994 MFV130992:MFV130994 MPR130992:MPR130994 MZN130992:MZN130994 NJJ130992:NJJ130994 NTF130992:NTF130994 ODB130992:ODB130994 OMX130992:OMX130994 OWT130992:OWT130994 PGP130992:PGP130994 PQL130992:PQL130994 QAH130992:QAH130994 QKD130992:QKD130994 QTZ130992:QTZ130994 RDV130992:RDV130994 RNR130992:RNR130994 RXN130992:RXN130994 SHJ130992:SHJ130994 SRF130992:SRF130994 TBB130992:TBB130994 TKX130992:TKX130994 TUT130992:TUT130994 UEP130992:UEP130994 UOL130992:UOL130994 UYH130992:UYH130994 VID130992:VID130994 VRZ130992:VRZ130994 WBV130992:WBV130994 WLR130992:WLR130994 WVN130992:WVN130994 F196528:H196530 JB196528:JB196530 SX196528:SX196530 ACT196528:ACT196530 AMP196528:AMP196530 AWL196528:AWL196530 BGH196528:BGH196530 BQD196528:BQD196530 BZZ196528:BZZ196530 CJV196528:CJV196530 CTR196528:CTR196530 DDN196528:DDN196530 DNJ196528:DNJ196530 DXF196528:DXF196530 EHB196528:EHB196530 EQX196528:EQX196530 FAT196528:FAT196530 FKP196528:FKP196530 FUL196528:FUL196530 GEH196528:GEH196530 GOD196528:GOD196530 GXZ196528:GXZ196530 HHV196528:HHV196530 HRR196528:HRR196530 IBN196528:IBN196530 ILJ196528:ILJ196530 IVF196528:IVF196530 JFB196528:JFB196530 JOX196528:JOX196530 JYT196528:JYT196530 KIP196528:KIP196530 KSL196528:KSL196530 LCH196528:LCH196530 LMD196528:LMD196530 LVZ196528:LVZ196530 MFV196528:MFV196530 MPR196528:MPR196530 MZN196528:MZN196530 NJJ196528:NJJ196530 NTF196528:NTF196530 ODB196528:ODB196530 OMX196528:OMX196530 OWT196528:OWT196530 PGP196528:PGP196530 PQL196528:PQL196530 QAH196528:QAH196530 QKD196528:QKD196530 QTZ196528:QTZ196530 RDV196528:RDV196530 RNR196528:RNR196530 RXN196528:RXN196530 SHJ196528:SHJ196530 SRF196528:SRF196530 TBB196528:TBB196530 TKX196528:TKX196530 TUT196528:TUT196530 UEP196528:UEP196530 UOL196528:UOL196530 UYH196528:UYH196530 VID196528:VID196530 VRZ196528:VRZ196530 WBV196528:WBV196530 WLR196528:WLR196530 WVN196528:WVN196530 F262064:H262066 JB262064:JB262066 SX262064:SX262066 ACT262064:ACT262066 AMP262064:AMP262066 AWL262064:AWL262066 BGH262064:BGH262066 BQD262064:BQD262066 BZZ262064:BZZ262066 CJV262064:CJV262066 CTR262064:CTR262066 DDN262064:DDN262066 DNJ262064:DNJ262066 DXF262064:DXF262066 EHB262064:EHB262066 EQX262064:EQX262066 FAT262064:FAT262066 FKP262064:FKP262066 FUL262064:FUL262066 GEH262064:GEH262066 GOD262064:GOD262066 GXZ262064:GXZ262066 HHV262064:HHV262066 HRR262064:HRR262066 IBN262064:IBN262066 ILJ262064:ILJ262066 IVF262064:IVF262066 JFB262064:JFB262066 JOX262064:JOX262066 JYT262064:JYT262066 KIP262064:KIP262066 KSL262064:KSL262066 LCH262064:LCH262066 LMD262064:LMD262066 LVZ262064:LVZ262066 MFV262064:MFV262066 MPR262064:MPR262066 MZN262064:MZN262066 NJJ262064:NJJ262066 NTF262064:NTF262066 ODB262064:ODB262066 OMX262064:OMX262066 OWT262064:OWT262066 PGP262064:PGP262066 PQL262064:PQL262066 QAH262064:QAH262066 QKD262064:QKD262066 QTZ262064:QTZ262066 RDV262064:RDV262066 RNR262064:RNR262066 RXN262064:RXN262066 SHJ262064:SHJ262066 SRF262064:SRF262066 TBB262064:TBB262066 TKX262064:TKX262066 TUT262064:TUT262066 UEP262064:UEP262066 UOL262064:UOL262066 UYH262064:UYH262066 VID262064:VID262066 VRZ262064:VRZ262066 WBV262064:WBV262066 WLR262064:WLR262066 WVN262064:WVN262066 F327600:H327602 JB327600:JB327602 SX327600:SX327602 ACT327600:ACT327602 AMP327600:AMP327602 AWL327600:AWL327602 BGH327600:BGH327602 BQD327600:BQD327602 BZZ327600:BZZ327602 CJV327600:CJV327602 CTR327600:CTR327602 DDN327600:DDN327602 DNJ327600:DNJ327602 DXF327600:DXF327602 EHB327600:EHB327602 EQX327600:EQX327602 FAT327600:FAT327602 FKP327600:FKP327602 FUL327600:FUL327602 GEH327600:GEH327602 GOD327600:GOD327602 GXZ327600:GXZ327602 HHV327600:HHV327602 HRR327600:HRR327602 IBN327600:IBN327602 ILJ327600:ILJ327602 IVF327600:IVF327602 JFB327600:JFB327602 JOX327600:JOX327602 JYT327600:JYT327602 KIP327600:KIP327602 KSL327600:KSL327602 LCH327600:LCH327602 LMD327600:LMD327602 LVZ327600:LVZ327602 MFV327600:MFV327602 MPR327600:MPR327602 MZN327600:MZN327602 NJJ327600:NJJ327602 NTF327600:NTF327602 ODB327600:ODB327602 OMX327600:OMX327602 OWT327600:OWT327602 PGP327600:PGP327602 PQL327600:PQL327602 QAH327600:QAH327602 QKD327600:QKD327602 QTZ327600:QTZ327602 RDV327600:RDV327602 RNR327600:RNR327602 RXN327600:RXN327602 SHJ327600:SHJ327602 SRF327600:SRF327602 TBB327600:TBB327602 TKX327600:TKX327602 TUT327600:TUT327602 UEP327600:UEP327602 UOL327600:UOL327602 UYH327600:UYH327602 VID327600:VID327602 VRZ327600:VRZ327602 WBV327600:WBV327602 WLR327600:WLR327602 WVN327600:WVN327602 F393136:H393138 JB393136:JB393138 SX393136:SX393138 ACT393136:ACT393138 AMP393136:AMP393138 AWL393136:AWL393138 BGH393136:BGH393138 BQD393136:BQD393138 BZZ393136:BZZ393138 CJV393136:CJV393138 CTR393136:CTR393138 DDN393136:DDN393138 DNJ393136:DNJ393138 DXF393136:DXF393138 EHB393136:EHB393138 EQX393136:EQX393138 FAT393136:FAT393138 FKP393136:FKP393138 FUL393136:FUL393138 GEH393136:GEH393138 GOD393136:GOD393138 GXZ393136:GXZ393138 HHV393136:HHV393138 HRR393136:HRR393138 IBN393136:IBN393138 ILJ393136:ILJ393138 IVF393136:IVF393138 JFB393136:JFB393138 JOX393136:JOX393138 JYT393136:JYT393138 KIP393136:KIP393138 KSL393136:KSL393138 LCH393136:LCH393138 LMD393136:LMD393138 LVZ393136:LVZ393138 MFV393136:MFV393138 MPR393136:MPR393138 MZN393136:MZN393138 NJJ393136:NJJ393138 NTF393136:NTF393138 ODB393136:ODB393138 OMX393136:OMX393138 OWT393136:OWT393138 PGP393136:PGP393138 PQL393136:PQL393138 QAH393136:QAH393138 QKD393136:QKD393138 QTZ393136:QTZ393138 RDV393136:RDV393138 RNR393136:RNR393138 RXN393136:RXN393138 SHJ393136:SHJ393138 SRF393136:SRF393138 TBB393136:TBB393138 TKX393136:TKX393138 TUT393136:TUT393138 UEP393136:UEP393138 UOL393136:UOL393138 UYH393136:UYH393138 VID393136:VID393138 VRZ393136:VRZ393138 WBV393136:WBV393138 WLR393136:WLR393138 WVN393136:WVN393138 F458672:H458674 JB458672:JB458674 SX458672:SX458674 ACT458672:ACT458674 AMP458672:AMP458674 AWL458672:AWL458674 BGH458672:BGH458674 BQD458672:BQD458674 BZZ458672:BZZ458674 CJV458672:CJV458674 CTR458672:CTR458674 DDN458672:DDN458674 DNJ458672:DNJ458674 DXF458672:DXF458674 EHB458672:EHB458674 EQX458672:EQX458674 FAT458672:FAT458674 FKP458672:FKP458674 FUL458672:FUL458674 GEH458672:GEH458674 GOD458672:GOD458674 GXZ458672:GXZ458674 HHV458672:HHV458674 HRR458672:HRR458674 IBN458672:IBN458674 ILJ458672:ILJ458674 IVF458672:IVF458674 JFB458672:JFB458674 JOX458672:JOX458674 JYT458672:JYT458674 KIP458672:KIP458674 KSL458672:KSL458674 LCH458672:LCH458674 LMD458672:LMD458674 LVZ458672:LVZ458674 MFV458672:MFV458674 MPR458672:MPR458674 MZN458672:MZN458674 NJJ458672:NJJ458674 NTF458672:NTF458674 ODB458672:ODB458674 OMX458672:OMX458674 OWT458672:OWT458674 PGP458672:PGP458674 PQL458672:PQL458674 QAH458672:QAH458674 QKD458672:QKD458674 QTZ458672:QTZ458674 RDV458672:RDV458674 RNR458672:RNR458674 RXN458672:RXN458674 SHJ458672:SHJ458674 SRF458672:SRF458674 TBB458672:TBB458674 TKX458672:TKX458674 TUT458672:TUT458674 UEP458672:UEP458674 UOL458672:UOL458674 UYH458672:UYH458674 VID458672:VID458674 VRZ458672:VRZ458674 WBV458672:WBV458674 WLR458672:WLR458674 WVN458672:WVN458674 F524208:H524210 JB524208:JB524210 SX524208:SX524210 ACT524208:ACT524210 AMP524208:AMP524210 AWL524208:AWL524210 BGH524208:BGH524210 BQD524208:BQD524210 BZZ524208:BZZ524210 CJV524208:CJV524210 CTR524208:CTR524210 DDN524208:DDN524210 DNJ524208:DNJ524210 DXF524208:DXF524210 EHB524208:EHB524210 EQX524208:EQX524210 FAT524208:FAT524210 FKP524208:FKP524210 FUL524208:FUL524210 GEH524208:GEH524210 GOD524208:GOD524210 GXZ524208:GXZ524210 HHV524208:HHV524210 HRR524208:HRR524210 IBN524208:IBN524210 ILJ524208:ILJ524210 IVF524208:IVF524210 JFB524208:JFB524210 JOX524208:JOX524210 JYT524208:JYT524210 KIP524208:KIP524210 KSL524208:KSL524210 LCH524208:LCH524210 LMD524208:LMD524210 LVZ524208:LVZ524210 MFV524208:MFV524210 MPR524208:MPR524210 MZN524208:MZN524210 NJJ524208:NJJ524210 NTF524208:NTF524210 ODB524208:ODB524210 OMX524208:OMX524210 OWT524208:OWT524210 PGP524208:PGP524210 PQL524208:PQL524210 QAH524208:QAH524210 QKD524208:QKD524210 QTZ524208:QTZ524210 RDV524208:RDV524210 RNR524208:RNR524210 RXN524208:RXN524210 SHJ524208:SHJ524210 SRF524208:SRF524210 TBB524208:TBB524210 TKX524208:TKX524210 TUT524208:TUT524210 UEP524208:UEP524210 UOL524208:UOL524210 UYH524208:UYH524210 VID524208:VID524210 VRZ524208:VRZ524210 WBV524208:WBV524210 WLR524208:WLR524210 WVN524208:WVN524210 F589744:H589746 JB589744:JB589746 SX589744:SX589746 ACT589744:ACT589746 AMP589744:AMP589746 AWL589744:AWL589746 BGH589744:BGH589746 BQD589744:BQD589746 BZZ589744:BZZ589746 CJV589744:CJV589746 CTR589744:CTR589746 DDN589744:DDN589746 DNJ589744:DNJ589746 DXF589744:DXF589746 EHB589744:EHB589746 EQX589744:EQX589746 FAT589744:FAT589746 FKP589744:FKP589746 FUL589744:FUL589746 GEH589744:GEH589746 GOD589744:GOD589746 GXZ589744:GXZ589746 HHV589744:HHV589746 HRR589744:HRR589746 IBN589744:IBN589746 ILJ589744:ILJ589746 IVF589744:IVF589746 JFB589744:JFB589746 JOX589744:JOX589746 JYT589744:JYT589746 KIP589744:KIP589746 KSL589744:KSL589746 LCH589744:LCH589746 LMD589744:LMD589746 LVZ589744:LVZ589746 MFV589744:MFV589746 MPR589744:MPR589746 MZN589744:MZN589746 NJJ589744:NJJ589746 NTF589744:NTF589746 ODB589744:ODB589746 OMX589744:OMX589746 OWT589744:OWT589746 PGP589744:PGP589746 PQL589744:PQL589746 QAH589744:QAH589746 QKD589744:QKD589746 QTZ589744:QTZ589746 RDV589744:RDV589746 RNR589744:RNR589746 RXN589744:RXN589746 SHJ589744:SHJ589746 SRF589744:SRF589746 TBB589744:TBB589746 TKX589744:TKX589746 TUT589744:TUT589746 UEP589744:UEP589746 UOL589744:UOL589746 UYH589744:UYH589746 VID589744:VID589746 VRZ589744:VRZ589746 WBV589744:WBV589746 WLR589744:WLR589746 WVN589744:WVN589746 F655280:H655282 JB655280:JB655282 SX655280:SX655282 ACT655280:ACT655282 AMP655280:AMP655282 AWL655280:AWL655282 BGH655280:BGH655282 BQD655280:BQD655282 BZZ655280:BZZ655282 CJV655280:CJV655282 CTR655280:CTR655282 DDN655280:DDN655282 DNJ655280:DNJ655282 DXF655280:DXF655282 EHB655280:EHB655282 EQX655280:EQX655282 FAT655280:FAT655282 FKP655280:FKP655282 FUL655280:FUL655282 GEH655280:GEH655282 GOD655280:GOD655282 GXZ655280:GXZ655282 HHV655280:HHV655282 HRR655280:HRR655282 IBN655280:IBN655282 ILJ655280:ILJ655282 IVF655280:IVF655282 JFB655280:JFB655282 JOX655280:JOX655282 JYT655280:JYT655282 KIP655280:KIP655282 KSL655280:KSL655282 LCH655280:LCH655282 LMD655280:LMD655282 LVZ655280:LVZ655282 MFV655280:MFV655282 MPR655280:MPR655282 MZN655280:MZN655282 NJJ655280:NJJ655282 NTF655280:NTF655282 ODB655280:ODB655282 OMX655280:OMX655282 OWT655280:OWT655282 PGP655280:PGP655282 PQL655280:PQL655282 QAH655280:QAH655282 QKD655280:QKD655282 QTZ655280:QTZ655282 RDV655280:RDV655282 RNR655280:RNR655282 RXN655280:RXN655282 SHJ655280:SHJ655282 SRF655280:SRF655282 TBB655280:TBB655282 TKX655280:TKX655282 TUT655280:TUT655282 UEP655280:UEP655282 UOL655280:UOL655282 UYH655280:UYH655282 VID655280:VID655282 VRZ655280:VRZ655282 WBV655280:WBV655282 WLR655280:WLR655282 WVN655280:WVN655282 F720816:H720818 JB720816:JB720818 SX720816:SX720818 ACT720816:ACT720818 AMP720816:AMP720818 AWL720816:AWL720818 BGH720816:BGH720818 BQD720816:BQD720818 BZZ720816:BZZ720818 CJV720816:CJV720818 CTR720816:CTR720818 DDN720816:DDN720818 DNJ720816:DNJ720818 DXF720816:DXF720818 EHB720816:EHB720818 EQX720816:EQX720818 FAT720816:FAT720818 FKP720816:FKP720818 FUL720816:FUL720818 GEH720816:GEH720818 GOD720816:GOD720818 GXZ720816:GXZ720818 HHV720816:HHV720818 HRR720816:HRR720818 IBN720816:IBN720818 ILJ720816:ILJ720818 IVF720816:IVF720818 JFB720816:JFB720818 JOX720816:JOX720818 JYT720816:JYT720818 KIP720816:KIP720818 KSL720816:KSL720818 LCH720816:LCH720818 LMD720816:LMD720818 LVZ720816:LVZ720818 MFV720816:MFV720818 MPR720816:MPR720818 MZN720816:MZN720818 NJJ720816:NJJ720818 NTF720816:NTF720818 ODB720816:ODB720818 OMX720816:OMX720818 OWT720816:OWT720818 PGP720816:PGP720818 PQL720816:PQL720818 QAH720816:QAH720818 QKD720816:QKD720818 QTZ720816:QTZ720818 RDV720816:RDV720818 RNR720816:RNR720818 RXN720816:RXN720818 SHJ720816:SHJ720818 SRF720816:SRF720818 TBB720816:TBB720818 TKX720816:TKX720818 TUT720816:TUT720818 UEP720816:UEP720818 UOL720816:UOL720818 UYH720816:UYH720818 VID720816:VID720818 VRZ720816:VRZ720818 WBV720816:WBV720818 WLR720816:WLR720818 WVN720816:WVN720818 F786352:H786354 JB786352:JB786354 SX786352:SX786354 ACT786352:ACT786354 AMP786352:AMP786354 AWL786352:AWL786354 BGH786352:BGH786354 BQD786352:BQD786354 BZZ786352:BZZ786354 CJV786352:CJV786354 CTR786352:CTR786354 DDN786352:DDN786354 DNJ786352:DNJ786354 DXF786352:DXF786354 EHB786352:EHB786354 EQX786352:EQX786354 FAT786352:FAT786354 FKP786352:FKP786354 FUL786352:FUL786354 GEH786352:GEH786354 GOD786352:GOD786354 GXZ786352:GXZ786354 HHV786352:HHV786354 HRR786352:HRR786354 IBN786352:IBN786354 ILJ786352:ILJ786354 IVF786352:IVF786354 JFB786352:JFB786354 JOX786352:JOX786354 JYT786352:JYT786354 KIP786352:KIP786354 KSL786352:KSL786354 LCH786352:LCH786354 LMD786352:LMD786354 LVZ786352:LVZ786354 MFV786352:MFV786354 MPR786352:MPR786354 MZN786352:MZN786354 NJJ786352:NJJ786354 NTF786352:NTF786354 ODB786352:ODB786354 OMX786352:OMX786354 OWT786352:OWT786354 PGP786352:PGP786354 PQL786352:PQL786354 QAH786352:QAH786354 QKD786352:QKD786354 QTZ786352:QTZ786354 RDV786352:RDV786354 RNR786352:RNR786354 RXN786352:RXN786354 SHJ786352:SHJ786354 SRF786352:SRF786354 TBB786352:TBB786354 TKX786352:TKX786354 TUT786352:TUT786354 UEP786352:UEP786354 UOL786352:UOL786354 UYH786352:UYH786354 VID786352:VID786354 VRZ786352:VRZ786354 WBV786352:WBV786354 WLR786352:WLR786354 WVN786352:WVN786354 F851888:H851890 JB851888:JB851890 SX851888:SX851890 ACT851888:ACT851890 AMP851888:AMP851890 AWL851888:AWL851890 BGH851888:BGH851890 BQD851888:BQD851890 BZZ851888:BZZ851890 CJV851888:CJV851890 CTR851888:CTR851890 DDN851888:DDN851890 DNJ851888:DNJ851890 DXF851888:DXF851890 EHB851888:EHB851890 EQX851888:EQX851890 FAT851888:FAT851890 FKP851888:FKP851890 FUL851888:FUL851890 GEH851888:GEH851890 GOD851888:GOD851890 GXZ851888:GXZ851890 HHV851888:HHV851890 HRR851888:HRR851890 IBN851888:IBN851890 ILJ851888:ILJ851890 IVF851888:IVF851890 JFB851888:JFB851890 JOX851888:JOX851890 JYT851888:JYT851890 KIP851888:KIP851890 KSL851888:KSL851890 LCH851888:LCH851890 LMD851888:LMD851890 LVZ851888:LVZ851890 MFV851888:MFV851890 MPR851888:MPR851890 MZN851888:MZN851890 NJJ851888:NJJ851890 NTF851888:NTF851890 ODB851888:ODB851890 OMX851888:OMX851890 OWT851888:OWT851890 PGP851888:PGP851890 PQL851888:PQL851890 QAH851888:QAH851890 QKD851888:QKD851890 QTZ851888:QTZ851890 RDV851888:RDV851890 RNR851888:RNR851890 RXN851888:RXN851890 SHJ851888:SHJ851890 SRF851888:SRF851890 TBB851888:TBB851890 TKX851888:TKX851890 TUT851888:TUT851890 UEP851888:UEP851890 UOL851888:UOL851890 UYH851888:UYH851890 VID851888:VID851890 VRZ851888:VRZ851890 WBV851888:WBV851890 WLR851888:WLR851890 WVN851888:WVN851890 F917424:H917426 JB917424:JB917426 SX917424:SX917426 ACT917424:ACT917426 AMP917424:AMP917426 AWL917424:AWL917426 BGH917424:BGH917426 BQD917424:BQD917426 BZZ917424:BZZ917426 CJV917424:CJV917426 CTR917424:CTR917426 DDN917424:DDN917426 DNJ917424:DNJ917426 DXF917424:DXF917426 EHB917424:EHB917426 EQX917424:EQX917426 FAT917424:FAT917426 FKP917424:FKP917426 FUL917424:FUL917426 GEH917424:GEH917426 GOD917424:GOD917426 GXZ917424:GXZ917426 HHV917424:HHV917426 HRR917424:HRR917426 IBN917424:IBN917426 ILJ917424:ILJ917426 IVF917424:IVF917426 JFB917424:JFB917426 JOX917424:JOX917426 JYT917424:JYT917426 KIP917424:KIP917426 KSL917424:KSL917426 LCH917424:LCH917426 LMD917424:LMD917426 LVZ917424:LVZ917426 MFV917424:MFV917426 MPR917424:MPR917426 MZN917424:MZN917426 NJJ917424:NJJ917426 NTF917424:NTF917426 ODB917424:ODB917426 OMX917424:OMX917426 OWT917424:OWT917426 PGP917424:PGP917426 PQL917424:PQL917426 QAH917424:QAH917426 QKD917424:QKD917426 QTZ917424:QTZ917426 RDV917424:RDV917426 RNR917424:RNR917426 RXN917424:RXN917426 SHJ917424:SHJ917426 SRF917424:SRF917426 TBB917424:TBB917426 TKX917424:TKX917426 TUT917424:TUT917426 UEP917424:UEP917426 UOL917424:UOL917426 UYH917424:UYH917426 VID917424:VID917426 VRZ917424:VRZ917426 WBV917424:WBV917426 WLR917424:WLR917426 WVN917424:WVN917426 F982960:H982962 JB982960:JB982962 SX982960:SX982962 ACT982960:ACT982962 AMP982960:AMP982962 AWL982960:AWL982962 BGH982960:BGH982962 BQD982960:BQD982962 BZZ982960:BZZ982962 CJV982960:CJV982962 CTR982960:CTR982962 DDN982960:DDN982962 DNJ982960:DNJ982962 DXF982960:DXF982962 EHB982960:EHB982962 EQX982960:EQX982962 FAT982960:FAT982962 FKP982960:FKP982962 FUL982960:FUL982962 GEH982960:GEH982962 GOD982960:GOD982962 GXZ982960:GXZ982962 HHV982960:HHV982962 HRR982960:HRR982962 IBN982960:IBN982962 ILJ982960:ILJ982962 IVF982960:IVF982962 JFB982960:JFB982962 JOX982960:JOX982962 JYT982960:JYT982962 KIP982960:KIP982962 KSL982960:KSL982962 LCH982960:LCH982962 LMD982960:LMD982962 LVZ982960:LVZ982962 MFV982960:MFV982962 MPR982960:MPR982962 MZN982960:MZN982962 NJJ982960:NJJ982962 NTF982960:NTF982962 ODB982960:ODB982962 OMX982960:OMX982962 OWT982960:OWT982962 PGP982960:PGP982962 PQL982960:PQL982962 QAH982960:QAH982962 QKD982960:QKD982962 QTZ982960:QTZ982962 RDV982960:RDV982962 RNR982960:RNR982962 RXN982960:RXN982962 SHJ982960:SHJ982962 SRF982960:SRF982962 TBB982960:TBB982962 TKX982960:TKX982962 TUT982960:TUT982962 UEP982960:UEP982962 UOL982960:UOL982962 UYH982960:UYH982962 VID982960:VID982962 VRZ982960:VRZ982962 WBV982960:WBV982962 WLR982960:WLR982962 WVN982960:WVN982962 WLR982970:WLR982972 F65466:H65468 JB65466:JB65468 SX65466:SX65468 ACT65466:ACT65468 AMP65466:AMP65468 AWL65466:AWL65468 BGH65466:BGH65468 BQD65466:BQD65468 BZZ65466:BZZ65468 CJV65466:CJV65468 CTR65466:CTR65468 DDN65466:DDN65468 DNJ65466:DNJ65468 DXF65466:DXF65468 EHB65466:EHB65468 EQX65466:EQX65468 FAT65466:FAT65468 FKP65466:FKP65468 FUL65466:FUL65468 GEH65466:GEH65468 GOD65466:GOD65468 GXZ65466:GXZ65468 HHV65466:HHV65468 HRR65466:HRR65468 IBN65466:IBN65468 ILJ65466:ILJ65468 IVF65466:IVF65468 JFB65466:JFB65468 JOX65466:JOX65468 JYT65466:JYT65468 KIP65466:KIP65468 KSL65466:KSL65468 LCH65466:LCH65468 LMD65466:LMD65468 LVZ65466:LVZ65468 MFV65466:MFV65468 MPR65466:MPR65468 MZN65466:MZN65468 NJJ65466:NJJ65468 NTF65466:NTF65468 ODB65466:ODB65468 OMX65466:OMX65468 OWT65466:OWT65468 PGP65466:PGP65468 PQL65466:PQL65468 QAH65466:QAH65468 QKD65466:QKD65468 QTZ65466:QTZ65468 RDV65466:RDV65468 RNR65466:RNR65468 RXN65466:RXN65468 SHJ65466:SHJ65468 SRF65466:SRF65468 TBB65466:TBB65468 TKX65466:TKX65468 TUT65466:TUT65468 UEP65466:UEP65468 UOL65466:UOL65468 UYH65466:UYH65468 VID65466:VID65468 VRZ65466:VRZ65468 WBV65466:WBV65468 WLR65466:WLR65468 WVN65466:WVN65468 F131002:H131004 JB131002:JB131004 SX131002:SX131004 ACT131002:ACT131004 AMP131002:AMP131004 AWL131002:AWL131004 BGH131002:BGH131004 BQD131002:BQD131004 BZZ131002:BZZ131004 CJV131002:CJV131004 CTR131002:CTR131004 DDN131002:DDN131004 DNJ131002:DNJ131004 DXF131002:DXF131004 EHB131002:EHB131004 EQX131002:EQX131004 FAT131002:FAT131004 FKP131002:FKP131004 FUL131002:FUL131004 GEH131002:GEH131004 GOD131002:GOD131004 GXZ131002:GXZ131004 HHV131002:HHV131004 HRR131002:HRR131004 IBN131002:IBN131004 ILJ131002:ILJ131004 IVF131002:IVF131004 JFB131002:JFB131004 JOX131002:JOX131004 JYT131002:JYT131004 KIP131002:KIP131004 KSL131002:KSL131004 LCH131002:LCH131004 LMD131002:LMD131004 LVZ131002:LVZ131004 MFV131002:MFV131004 MPR131002:MPR131004 MZN131002:MZN131004 NJJ131002:NJJ131004 NTF131002:NTF131004 ODB131002:ODB131004 OMX131002:OMX131004 OWT131002:OWT131004 PGP131002:PGP131004 PQL131002:PQL131004 QAH131002:QAH131004 QKD131002:QKD131004 QTZ131002:QTZ131004 RDV131002:RDV131004 RNR131002:RNR131004 RXN131002:RXN131004 SHJ131002:SHJ131004 SRF131002:SRF131004 TBB131002:TBB131004 TKX131002:TKX131004 TUT131002:TUT131004 UEP131002:UEP131004 UOL131002:UOL131004 UYH131002:UYH131004 VID131002:VID131004 VRZ131002:VRZ131004 WBV131002:WBV131004 WLR131002:WLR131004 WVN131002:WVN131004 F196538:H196540 JB196538:JB196540 SX196538:SX196540 ACT196538:ACT196540 AMP196538:AMP196540 AWL196538:AWL196540 BGH196538:BGH196540 BQD196538:BQD196540 BZZ196538:BZZ196540 CJV196538:CJV196540 CTR196538:CTR196540 DDN196538:DDN196540 DNJ196538:DNJ196540 DXF196538:DXF196540 EHB196538:EHB196540 EQX196538:EQX196540 FAT196538:FAT196540 FKP196538:FKP196540 FUL196538:FUL196540 GEH196538:GEH196540 GOD196538:GOD196540 GXZ196538:GXZ196540 HHV196538:HHV196540 HRR196538:HRR196540 IBN196538:IBN196540 ILJ196538:ILJ196540 IVF196538:IVF196540 JFB196538:JFB196540 JOX196538:JOX196540 JYT196538:JYT196540 KIP196538:KIP196540 KSL196538:KSL196540 LCH196538:LCH196540 LMD196538:LMD196540 LVZ196538:LVZ196540 MFV196538:MFV196540 MPR196538:MPR196540 MZN196538:MZN196540 NJJ196538:NJJ196540 NTF196538:NTF196540 ODB196538:ODB196540 OMX196538:OMX196540 OWT196538:OWT196540 PGP196538:PGP196540 PQL196538:PQL196540 QAH196538:QAH196540 QKD196538:QKD196540 QTZ196538:QTZ196540 RDV196538:RDV196540 RNR196538:RNR196540 RXN196538:RXN196540 SHJ196538:SHJ196540 SRF196538:SRF196540 TBB196538:TBB196540 TKX196538:TKX196540 TUT196538:TUT196540 UEP196538:UEP196540 UOL196538:UOL196540 UYH196538:UYH196540 VID196538:VID196540 VRZ196538:VRZ196540 WBV196538:WBV196540 WLR196538:WLR196540 WVN196538:WVN196540 F262074:H262076 JB262074:JB262076 SX262074:SX262076 ACT262074:ACT262076 AMP262074:AMP262076 AWL262074:AWL262076 BGH262074:BGH262076 BQD262074:BQD262076 BZZ262074:BZZ262076 CJV262074:CJV262076 CTR262074:CTR262076 DDN262074:DDN262076 DNJ262074:DNJ262076 DXF262074:DXF262076 EHB262074:EHB262076 EQX262074:EQX262076 FAT262074:FAT262076 FKP262074:FKP262076 FUL262074:FUL262076 GEH262074:GEH262076 GOD262074:GOD262076 GXZ262074:GXZ262076 HHV262074:HHV262076 HRR262074:HRR262076 IBN262074:IBN262076 ILJ262074:ILJ262076 IVF262074:IVF262076 JFB262074:JFB262076 JOX262074:JOX262076 JYT262074:JYT262076 KIP262074:KIP262076 KSL262074:KSL262076 LCH262074:LCH262076 LMD262074:LMD262076 LVZ262074:LVZ262076 MFV262074:MFV262076 MPR262074:MPR262076 MZN262074:MZN262076 NJJ262074:NJJ262076 NTF262074:NTF262076 ODB262074:ODB262076 OMX262074:OMX262076 OWT262074:OWT262076 PGP262074:PGP262076 PQL262074:PQL262076 QAH262074:QAH262076 QKD262074:QKD262076 QTZ262074:QTZ262076 RDV262074:RDV262076 RNR262074:RNR262076 RXN262074:RXN262076 SHJ262074:SHJ262076 SRF262074:SRF262076 TBB262074:TBB262076 TKX262074:TKX262076 TUT262074:TUT262076 UEP262074:UEP262076 UOL262074:UOL262076 UYH262074:UYH262076 VID262074:VID262076 VRZ262074:VRZ262076 WBV262074:WBV262076 WLR262074:WLR262076 WVN262074:WVN262076 F327610:H327612 JB327610:JB327612 SX327610:SX327612 ACT327610:ACT327612 AMP327610:AMP327612 AWL327610:AWL327612 BGH327610:BGH327612 BQD327610:BQD327612 BZZ327610:BZZ327612 CJV327610:CJV327612 CTR327610:CTR327612 DDN327610:DDN327612 DNJ327610:DNJ327612 DXF327610:DXF327612 EHB327610:EHB327612 EQX327610:EQX327612 FAT327610:FAT327612 FKP327610:FKP327612 FUL327610:FUL327612 GEH327610:GEH327612 GOD327610:GOD327612 GXZ327610:GXZ327612 HHV327610:HHV327612 HRR327610:HRR327612 IBN327610:IBN327612 ILJ327610:ILJ327612 IVF327610:IVF327612 JFB327610:JFB327612 JOX327610:JOX327612 JYT327610:JYT327612 KIP327610:KIP327612 KSL327610:KSL327612 LCH327610:LCH327612 LMD327610:LMD327612 LVZ327610:LVZ327612 MFV327610:MFV327612 MPR327610:MPR327612 MZN327610:MZN327612 NJJ327610:NJJ327612 NTF327610:NTF327612 ODB327610:ODB327612 OMX327610:OMX327612 OWT327610:OWT327612 PGP327610:PGP327612 PQL327610:PQL327612 QAH327610:QAH327612 QKD327610:QKD327612 QTZ327610:QTZ327612 RDV327610:RDV327612 RNR327610:RNR327612 RXN327610:RXN327612 SHJ327610:SHJ327612 SRF327610:SRF327612 TBB327610:TBB327612 TKX327610:TKX327612 TUT327610:TUT327612 UEP327610:UEP327612 UOL327610:UOL327612 UYH327610:UYH327612 VID327610:VID327612 VRZ327610:VRZ327612 WBV327610:WBV327612 WLR327610:WLR327612 WVN327610:WVN327612 F393146:H393148 JB393146:JB393148 SX393146:SX393148 ACT393146:ACT393148 AMP393146:AMP393148 AWL393146:AWL393148 BGH393146:BGH393148 BQD393146:BQD393148 BZZ393146:BZZ393148 CJV393146:CJV393148 CTR393146:CTR393148 DDN393146:DDN393148 DNJ393146:DNJ393148 DXF393146:DXF393148 EHB393146:EHB393148 EQX393146:EQX393148 FAT393146:FAT393148 FKP393146:FKP393148 FUL393146:FUL393148 GEH393146:GEH393148 GOD393146:GOD393148 GXZ393146:GXZ393148 HHV393146:HHV393148 HRR393146:HRR393148 IBN393146:IBN393148 ILJ393146:ILJ393148 IVF393146:IVF393148 JFB393146:JFB393148 JOX393146:JOX393148 JYT393146:JYT393148 KIP393146:KIP393148 KSL393146:KSL393148 LCH393146:LCH393148 LMD393146:LMD393148 LVZ393146:LVZ393148 MFV393146:MFV393148 MPR393146:MPR393148 MZN393146:MZN393148 NJJ393146:NJJ393148 NTF393146:NTF393148 ODB393146:ODB393148 OMX393146:OMX393148 OWT393146:OWT393148 PGP393146:PGP393148 PQL393146:PQL393148 QAH393146:QAH393148 QKD393146:QKD393148 QTZ393146:QTZ393148 RDV393146:RDV393148 RNR393146:RNR393148 RXN393146:RXN393148 SHJ393146:SHJ393148 SRF393146:SRF393148 TBB393146:TBB393148 TKX393146:TKX393148 TUT393146:TUT393148 UEP393146:UEP393148 UOL393146:UOL393148 UYH393146:UYH393148 VID393146:VID393148 VRZ393146:VRZ393148 WBV393146:WBV393148 WLR393146:WLR393148 WVN393146:WVN393148 F458682:H458684 JB458682:JB458684 SX458682:SX458684 ACT458682:ACT458684 AMP458682:AMP458684 AWL458682:AWL458684 BGH458682:BGH458684 BQD458682:BQD458684 BZZ458682:BZZ458684 CJV458682:CJV458684 CTR458682:CTR458684 DDN458682:DDN458684 DNJ458682:DNJ458684 DXF458682:DXF458684 EHB458682:EHB458684 EQX458682:EQX458684 FAT458682:FAT458684 FKP458682:FKP458684 FUL458682:FUL458684 GEH458682:GEH458684 GOD458682:GOD458684 GXZ458682:GXZ458684 HHV458682:HHV458684 HRR458682:HRR458684 IBN458682:IBN458684 ILJ458682:ILJ458684 IVF458682:IVF458684 JFB458682:JFB458684 JOX458682:JOX458684 JYT458682:JYT458684 KIP458682:KIP458684 KSL458682:KSL458684 LCH458682:LCH458684 LMD458682:LMD458684 LVZ458682:LVZ458684 MFV458682:MFV458684 MPR458682:MPR458684 MZN458682:MZN458684 NJJ458682:NJJ458684 NTF458682:NTF458684 ODB458682:ODB458684 OMX458682:OMX458684 OWT458682:OWT458684 PGP458682:PGP458684 PQL458682:PQL458684 QAH458682:QAH458684 QKD458682:QKD458684 QTZ458682:QTZ458684 RDV458682:RDV458684 RNR458682:RNR458684 RXN458682:RXN458684 SHJ458682:SHJ458684 SRF458682:SRF458684 TBB458682:TBB458684 TKX458682:TKX458684 TUT458682:TUT458684 UEP458682:UEP458684 UOL458682:UOL458684 UYH458682:UYH458684 VID458682:VID458684 VRZ458682:VRZ458684 WBV458682:WBV458684 WLR458682:WLR458684 WVN458682:WVN458684 F524218:H524220 JB524218:JB524220 SX524218:SX524220 ACT524218:ACT524220 AMP524218:AMP524220 AWL524218:AWL524220 BGH524218:BGH524220 BQD524218:BQD524220 BZZ524218:BZZ524220 CJV524218:CJV524220 CTR524218:CTR524220 DDN524218:DDN524220 DNJ524218:DNJ524220 DXF524218:DXF524220 EHB524218:EHB524220 EQX524218:EQX524220 FAT524218:FAT524220 FKP524218:FKP524220 FUL524218:FUL524220 GEH524218:GEH524220 GOD524218:GOD524220 GXZ524218:GXZ524220 HHV524218:HHV524220 HRR524218:HRR524220 IBN524218:IBN524220 ILJ524218:ILJ524220 IVF524218:IVF524220 JFB524218:JFB524220 JOX524218:JOX524220 JYT524218:JYT524220 KIP524218:KIP524220 KSL524218:KSL524220 LCH524218:LCH524220 LMD524218:LMD524220 LVZ524218:LVZ524220 MFV524218:MFV524220 MPR524218:MPR524220 MZN524218:MZN524220 NJJ524218:NJJ524220 NTF524218:NTF524220 ODB524218:ODB524220 OMX524218:OMX524220 OWT524218:OWT524220 PGP524218:PGP524220 PQL524218:PQL524220 QAH524218:QAH524220 QKD524218:QKD524220 QTZ524218:QTZ524220 RDV524218:RDV524220 RNR524218:RNR524220 RXN524218:RXN524220 SHJ524218:SHJ524220 SRF524218:SRF524220 TBB524218:TBB524220 TKX524218:TKX524220 TUT524218:TUT524220 UEP524218:UEP524220 UOL524218:UOL524220 UYH524218:UYH524220 VID524218:VID524220 VRZ524218:VRZ524220 WBV524218:WBV524220 WLR524218:WLR524220 WVN524218:WVN524220 F589754:H589756 JB589754:JB589756 SX589754:SX589756 ACT589754:ACT589756 AMP589754:AMP589756 AWL589754:AWL589756 BGH589754:BGH589756 BQD589754:BQD589756 BZZ589754:BZZ589756 CJV589754:CJV589756 CTR589754:CTR589756 DDN589754:DDN589756 DNJ589754:DNJ589756 DXF589754:DXF589756 EHB589754:EHB589756 EQX589754:EQX589756 FAT589754:FAT589756 FKP589754:FKP589756 FUL589754:FUL589756 GEH589754:GEH589756 GOD589754:GOD589756 GXZ589754:GXZ589756 HHV589754:HHV589756 HRR589754:HRR589756 IBN589754:IBN589756 ILJ589754:ILJ589756 IVF589754:IVF589756 JFB589754:JFB589756 JOX589754:JOX589756 JYT589754:JYT589756 KIP589754:KIP589756 KSL589754:KSL589756 LCH589754:LCH589756 LMD589754:LMD589756 LVZ589754:LVZ589756 MFV589754:MFV589756 MPR589754:MPR589756 MZN589754:MZN589756 NJJ589754:NJJ589756 NTF589754:NTF589756 ODB589754:ODB589756 OMX589754:OMX589756 OWT589754:OWT589756 PGP589754:PGP589756 PQL589754:PQL589756 QAH589754:QAH589756 QKD589754:QKD589756 QTZ589754:QTZ589756 RDV589754:RDV589756 RNR589754:RNR589756 RXN589754:RXN589756 SHJ589754:SHJ589756 SRF589754:SRF589756 TBB589754:TBB589756 TKX589754:TKX589756 TUT589754:TUT589756 UEP589754:UEP589756 UOL589754:UOL589756 UYH589754:UYH589756 VID589754:VID589756 VRZ589754:VRZ589756 WBV589754:WBV589756 WLR589754:WLR589756 WVN589754:WVN589756 F655290:H655292 JB655290:JB655292 SX655290:SX655292 ACT655290:ACT655292 AMP655290:AMP655292 AWL655290:AWL655292 BGH655290:BGH655292 BQD655290:BQD655292 BZZ655290:BZZ655292 CJV655290:CJV655292 CTR655290:CTR655292 DDN655290:DDN655292 DNJ655290:DNJ655292 DXF655290:DXF655292 EHB655290:EHB655292 EQX655290:EQX655292 FAT655290:FAT655292 FKP655290:FKP655292 FUL655290:FUL655292 GEH655290:GEH655292 GOD655290:GOD655292 GXZ655290:GXZ655292 HHV655290:HHV655292 HRR655290:HRR655292 IBN655290:IBN655292 ILJ655290:ILJ655292 IVF655290:IVF655292 JFB655290:JFB655292 JOX655290:JOX655292 JYT655290:JYT655292 KIP655290:KIP655292 KSL655290:KSL655292 LCH655290:LCH655292 LMD655290:LMD655292 LVZ655290:LVZ655292 MFV655290:MFV655292 MPR655290:MPR655292 MZN655290:MZN655292 NJJ655290:NJJ655292 NTF655290:NTF655292 ODB655290:ODB655292 OMX655290:OMX655292 OWT655290:OWT655292 PGP655290:PGP655292 PQL655290:PQL655292 QAH655290:QAH655292 QKD655290:QKD655292 QTZ655290:QTZ655292 RDV655290:RDV655292 RNR655290:RNR655292 RXN655290:RXN655292 SHJ655290:SHJ655292 SRF655290:SRF655292 TBB655290:TBB655292 TKX655290:TKX655292 TUT655290:TUT655292 UEP655290:UEP655292 UOL655290:UOL655292 UYH655290:UYH655292 VID655290:VID655292 VRZ655290:VRZ655292 WBV655290:WBV655292 WLR655290:WLR655292 WVN655290:WVN655292 F720826:H720828 JB720826:JB720828 SX720826:SX720828 ACT720826:ACT720828 AMP720826:AMP720828 AWL720826:AWL720828 BGH720826:BGH720828 BQD720826:BQD720828 BZZ720826:BZZ720828 CJV720826:CJV720828 CTR720826:CTR720828 DDN720826:DDN720828 DNJ720826:DNJ720828 DXF720826:DXF720828 EHB720826:EHB720828 EQX720826:EQX720828 FAT720826:FAT720828 FKP720826:FKP720828 FUL720826:FUL720828 GEH720826:GEH720828 GOD720826:GOD720828 GXZ720826:GXZ720828 HHV720826:HHV720828 HRR720826:HRR720828 IBN720826:IBN720828 ILJ720826:ILJ720828 IVF720826:IVF720828 JFB720826:JFB720828 JOX720826:JOX720828 JYT720826:JYT720828 KIP720826:KIP720828 KSL720826:KSL720828 LCH720826:LCH720828 LMD720826:LMD720828 LVZ720826:LVZ720828 MFV720826:MFV720828 MPR720826:MPR720828 MZN720826:MZN720828 NJJ720826:NJJ720828 NTF720826:NTF720828 ODB720826:ODB720828 OMX720826:OMX720828 OWT720826:OWT720828 PGP720826:PGP720828 PQL720826:PQL720828 QAH720826:QAH720828 QKD720826:QKD720828 QTZ720826:QTZ720828 RDV720826:RDV720828 RNR720826:RNR720828 RXN720826:RXN720828 SHJ720826:SHJ720828 SRF720826:SRF720828 TBB720826:TBB720828 TKX720826:TKX720828 TUT720826:TUT720828 UEP720826:UEP720828 UOL720826:UOL720828 UYH720826:UYH720828 VID720826:VID720828 VRZ720826:VRZ720828 WBV720826:WBV720828 WLR720826:WLR720828 WVN720826:WVN720828 F786362:H786364 JB786362:JB786364 SX786362:SX786364 ACT786362:ACT786364 AMP786362:AMP786364 AWL786362:AWL786364 BGH786362:BGH786364 BQD786362:BQD786364 BZZ786362:BZZ786364 CJV786362:CJV786364 CTR786362:CTR786364 DDN786362:DDN786364 DNJ786362:DNJ786364 DXF786362:DXF786364 EHB786362:EHB786364 EQX786362:EQX786364 FAT786362:FAT786364 FKP786362:FKP786364 FUL786362:FUL786364 GEH786362:GEH786364 GOD786362:GOD786364 GXZ786362:GXZ786364 HHV786362:HHV786364 HRR786362:HRR786364 IBN786362:IBN786364 ILJ786362:ILJ786364 IVF786362:IVF786364 JFB786362:JFB786364 JOX786362:JOX786364 JYT786362:JYT786364 KIP786362:KIP786364 KSL786362:KSL786364 LCH786362:LCH786364 LMD786362:LMD786364 LVZ786362:LVZ786364 MFV786362:MFV786364 MPR786362:MPR786364 MZN786362:MZN786364 NJJ786362:NJJ786364 NTF786362:NTF786364 ODB786362:ODB786364 OMX786362:OMX786364 OWT786362:OWT786364 PGP786362:PGP786364 PQL786362:PQL786364 QAH786362:QAH786364 QKD786362:QKD786364 QTZ786362:QTZ786364 RDV786362:RDV786364 RNR786362:RNR786364 RXN786362:RXN786364 SHJ786362:SHJ786364 SRF786362:SRF786364 TBB786362:TBB786364 TKX786362:TKX786364 TUT786362:TUT786364 UEP786362:UEP786364 UOL786362:UOL786364 UYH786362:UYH786364 VID786362:VID786364 VRZ786362:VRZ786364 WBV786362:WBV786364 WLR786362:WLR786364 WVN786362:WVN786364 F851898:H851900 JB851898:JB851900 SX851898:SX851900 ACT851898:ACT851900 AMP851898:AMP851900 AWL851898:AWL851900 BGH851898:BGH851900 BQD851898:BQD851900 BZZ851898:BZZ851900 CJV851898:CJV851900 CTR851898:CTR851900 DDN851898:DDN851900 DNJ851898:DNJ851900 DXF851898:DXF851900 EHB851898:EHB851900 EQX851898:EQX851900 FAT851898:FAT851900 FKP851898:FKP851900 FUL851898:FUL851900 GEH851898:GEH851900 GOD851898:GOD851900 GXZ851898:GXZ851900 HHV851898:HHV851900 HRR851898:HRR851900 IBN851898:IBN851900 ILJ851898:ILJ851900 IVF851898:IVF851900 JFB851898:JFB851900 JOX851898:JOX851900 JYT851898:JYT851900 KIP851898:KIP851900 KSL851898:KSL851900 LCH851898:LCH851900 LMD851898:LMD851900 LVZ851898:LVZ851900 MFV851898:MFV851900 MPR851898:MPR851900 MZN851898:MZN851900 NJJ851898:NJJ851900 NTF851898:NTF851900 ODB851898:ODB851900 OMX851898:OMX851900 OWT851898:OWT851900 PGP851898:PGP851900 PQL851898:PQL851900 QAH851898:QAH851900 QKD851898:QKD851900 QTZ851898:QTZ851900 RDV851898:RDV851900 RNR851898:RNR851900 RXN851898:RXN851900 SHJ851898:SHJ851900 SRF851898:SRF851900 TBB851898:TBB851900 TKX851898:TKX851900 TUT851898:TUT851900 UEP851898:UEP851900 UOL851898:UOL851900 UYH851898:UYH851900 VID851898:VID851900 VRZ851898:VRZ851900 WBV851898:WBV851900 WLR851898:WLR851900 WVN851898:WVN851900 F917434:H917436 JB917434:JB917436 SX917434:SX917436 ACT917434:ACT917436 AMP917434:AMP917436 AWL917434:AWL917436 BGH917434:BGH917436 BQD917434:BQD917436 BZZ917434:BZZ917436 CJV917434:CJV917436 CTR917434:CTR917436 DDN917434:DDN917436 DNJ917434:DNJ917436 DXF917434:DXF917436 EHB917434:EHB917436 EQX917434:EQX917436 FAT917434:FAT917436 FKP917434:FKP917436 FUL917434:FUL917436 GEH917434:GEH917436 GOD917434:GOD917436 GXZ917434:GXZ917436 HHV917434:HHV917436 HRR917434:HRR917436 IBN917434:IBN917436 ILJ917434:ILJ917436 IVF917434:IVF917436 JFB917434:JFB917436 JOX917434:JOX917436 JYT917434:JYT917436 KIP917434:KIP917436 KSL917434:KSL917436 LCH917434:LCH917436 LMD917434:LMD917436 LVZ917434:LVZ917436 MFV917434:MFV917436 MPR917434:MPR917436 MZN917434:MZN917436 NJJ917434:NJJ917436 NTF917434:NTF917436 ODB917434:ODB917436 OMX917434:OMX917436 OWT917434:OWT917436 PGP917434:PGP917436 PQL917434:PQL917436 QAH917434:QAH917436 QKD917434:QKD917436 QTZ917434:QTZ917436 RDV917434:RDV917436 RNR917434:RNR917436 RXN917434:RXN917436 SHJ917434:SHJ917436 SRF917434:SRF917436 TBB917434:TBB917436 TKX917434:TKX917436 TUT917434:TUT917436 UEP917434:UEP917436 UOL917434:UOL917436 UYH917434:UYH917436 VID917434:VID917436 VRZ917434:VRZ917436 WBV917434:WBV917436 WLR917434:WLR917436 WVN917434:WVN917436 F982970:H982972 JB982970:JB982972 SX982970:SX982972 ACT982970:ACT982972 AMP982970:AMP982972 AWL982970:AWL982972 BGH982970:BGH982972 BQD982970:BQD982972 BZZ982970:BZZ982972 CJV982970:CJV982972 CTR982970:CTR982972 DDN982970:DDN982972 DNJ982970:DNJ982972 DXF982970:DXF982972 EHB982970:EHB982972 EQX982970:EQX982972 FAT982970:FAT982972 FKP982970:FKP982972 FUL982970:FUL982972 GEH982970:GEH982972 GOD982970:GOD982972 GXZ982970:GXZ982972 HHV982970:HHV982972 HRR982970:HRR982972 IBN982970:IBN982972 ILJ982970:ILJ982972 IVF982970:IVF982972 JFB982970:JFB982972 JOX982970:JOX982972 JYT982970:JYT982972 KIP982970:KIP982972 KSL982970:KSL982972 LCH982970:LCH982972 LMD982970:LMD982972 LVZ982970:LVZ982972 MFV982970:MFV982972 MPR982970:MPR982972 MZN982970:MZN982972 NJJ982970:NJJ982972 NTF982970:NTF982972 ODB982970:ODB982972 OMX982970:OMX982972 OWT982970:OWT982972 PGP982970:PGP982972 PQL982970:PQL982972 QAH982970:QAH982972 QKD982970:QKD982972 QTZ982970:QTZ982972 RDV982970:RDV982972 RNR982970:RNR982972 RXN982970:RXN982972 SHJ982970:SHJ982972 SRF982970:SRF982972 TBB982970:TBB982972 TKX982970:TKX982972 TUT982970:TUT982972 UEP982970:UEP982972 UOL982970:UOL982972 UYH982970:UYH982972 VID982970:VID982972 VRZ982970:VRZ982972" xr:uid="{00000000-0002-0000-0600-000000000000}">
      <formula1>"Si,No"</formula1>
    </dataValidation>
    <dataValidation type="list" allowBlank="1" showInputMessage="1" showErrorMessage="1" promptTitle="Verificación Unidad de control" prompt="Elegir opción desplegable" sqref="WVN983024 F65520:H65520 JB65520 SX65520 ACT65520 AMP65520 AWL65520 BGH65520 BQD65520 BZZ65520 CJV65520 CTR65520 DDN65520 DNJ65520 DXF65520 EHB65520 EQX65520 FAT65520 FKP65520 FUL65520 GEH65520 GOD65520 GXZ65520 HHV65520 HRR65520 IBN65520 ILJ65520 IVF65520 JFB65520 JOX65520 JYT65520 KIP65520 KSL65520 LCH65520 LMD65520 LVZ65520 MFV65520 MPR65520 MZN65520 NJJ65520 NTF65520 ODB65520 OMX65520 OWT65520 PGP65520 PQL65520 QAH65520 QKD65520 QTZ65520 RDV65520 RNR65520 RXN65520 SHJ65520 SRF65520 TBB65520 TKX65520 TUT65520 UEP65520 UOL65520 UYH65520 VID65520 VRZ65520 WBV65520 WLR65520 WVN65520 F131056:H131056 JB131056 SX131056 ACT131056 AMP131056 AWL131056 BGH131056 BQD131056 BZZ131056 CJV131056 CTR131056 DDN131056 DNJ131056 DXF131056 EHB131056 EQX131056 FAT131056 FKP131056 FUL131056 GEH131056 GOD131056 GXZ131056 HHV131056 HRR131056 IBN131056 ILJ131056 IVF131056 JFB131056 JOX131056 JYT131056 KIP131056 KSL131056 LCH131056 LMD131056 LVZ131056 MFV131056 MPR131056 MZN131056 NJJ131056 NTF131056 ODB131056 OMX131056 OWT131056 PGP131056 PQL131056 QAH131056 QKD131056 QTZ131056 RDV131056 RNR131056 RXN131056 SHJ131056 SRF131056 TBB131056 TKX131056 TUT131056 UEP131056 UOL131056 UYH131056 VID131056 VRZ131056 WBV131056 WLR131056 WVN131056 F196592:H196592 JB196592 SX196592 ACT196592 AMP196592 AWL196592 BGH196592 BQD196592 BZZ196592 CJV196592 CTR196592 DDN196592 DNJ196592 DXF196592 EHB196592 EQX196592 FAT196592 FKP196592 FUL196592 GEH196592 GOD196592 GXZ196592 HHV196592 HRR196592 IBN196592 ILJ196592 IVF196592 JFB196592 JOX196592 JYT196592 KIP196592 KSL196592 LCH196592 LMD196592 LVZ196592 MFV196592 MPR196592 MZN196592 NJJ196592 NTF196592 ODB196592 OMX196592 OWT196592 PGP196592 PQL196592 QAH196592 QKD196592 QTZ196592 RDV196592 RNR196592 RXN196592 SHJ196592 SRF196592 TBB196592 TKX196592 TUT196592 UEP196592 UOL196592 UYH196592 VID196592 VRZ196592 WBV196592 WLR196592 WVN196592 F262128:H262128 JB262128 SX262128 ACT262128 AMP262128 AWL262128 BGH262128 BQD262128 BZZ262128 CJV262128 CTR262128 DDN262128 DNJ262128 DXF262128 EHB262128 EQX262128 FAT262128 FKP262128 FUL262128 GEH262128 GOD262128 GXZ262128 HHV262128 HRR262128 IBN262128 ILJ262128 IVF262128 JFB262128 JOX262128 JYT262128 KIP262128 KSL262128 LCH262128 LMD262128 LVZ262128 MFV262128 MPR262128 MZN262128 NJJ262128 NTF262128 ODB262128 OMX262128 OWT262128 PGP262128 PQL262128 QAH262128 QKD262128 QTZ262128 RDV262128 RNR262128 RXN262128 SHJ262128 SRF262128 TBB262128 TKX262128 TUT262128 UEP262128 UOL262128 UYH262128 VID262128 VRZ262128 WBV262128 WLR262128 WVN262128 F327664:H327664 JB327664 SX327664 ACT327664 AMP327664 AWL327664 BGH327664 BQD327664 BZZ327664 CJV327664 CTR327664 DDN327664 DNJ327664 DXF327664 EHB327664 EQX327664 FAT327664 FKP327664 FUL327664 GEH327664 GOD327664 GXZ327664 HHV327664 HRR327664 IBN327664 ILJ327664 IVF327664 JFB327664 JOX327664 JYT327664 KIP327664 KSL327664 LCH327664 LMD327664 LVZ327664 MFV327664 MPR327664 MZN327664 NJJ327664 NTF327664 ODB327664 OMX327664 OWT327664 PGP327664 PQL327664 QAH327664 QKD327664 QTZ327664 RDV327664 RNR327664 RXN327664 SHJ327664 SRF327664 TBB327664 TKX327664 TUT327664 UEP327664 UOL327664 UYH327664 VID327664 VRZ327664 WBV327664 WLR327664 WVN327664 F393200:H393200 JB393200 SX393200 ACT393200 AMP393200 AWL393200 BGH393200 BQD393200 BZZ393200 CJV393200 CTR393200 DDN393200 DNJ393200 DXF393200 EHB393200 EQX393200 FAT393200 FKP393200 FUL393200 GEH393200 GOD393200 GXZ393200 HHV393200 HRR393200 IBN393200 ILJ393200 IVF393200 JFB393200 JOX393200 JYT393200 KIP393200 KSL393200 LCH393200 LMD393200 LVZ393200 MFV393200 MPR393200 MZN393200 NJJ393200 NTF393200 ODB393200 OMX393200 OWT393200 PGP393200 PQL393200 QAH393200 QKD393200 QTZ393200 RDV393200 RNR393200 RXN393200 SHJ393200 SRF393200 TBB393200 TKX393200 TUT393200 UEP393200 UOL393200 UYH393200 VID393200 VRZ393200 WBV393200 WLR393200 WVN393200 F458736:H458736 JB458736 SX458736 ACT458736 AMP458736 AWL458736 BGH458736 BQD458736 BZZ458736 CJV458736 CTR458736 DDN458736 DNJ458736 DXF458736 EHB458736 EQX458736 FAT458736 FKP458736 FUL458736 GEH458736 GOD458736 GXZ458736 HHV458736 HRR458736 IBN458736 ILJ458736 IVF458736 JFB458736 JOX458736 JYT458736 KIP458736 KSL458736 LCH458736 LMD458736 LVZ458736 MFV458736 MPR458736 MZN458736 NJJ458736 NTF458736 ODB458736 OMX458736 OWT458736 PGP458736 PQL458736 QAH458736 QKD458736 QTZ458736 RDV458736 RNR458736 RXN458736 SHJ458736 SRF458736 TBB458736 TKX458736 TUT458736 UEP458736 UOL458736 UYH458736 VID458736 VRZ458736 WBV458736 WLR458736 WVN458736 F524272:H524272 JB524272 SX524272 ACT524272 AMP524272 AWL524272 BGH524272 BQD524272 BZZ524272 CJV524272 CTR524272 DDN524272 DNJ524272 DXF524272 EHB524272 EQX524272 FAT524272 FKP524272 FUL524272 GEH524272 GOD524272 GXZ524272 HHV524272 HRR524272 IBN524272 ILJ524272 IVF524272 JFB524272 JOX524272 JYT524272 KIP524272 KSL524272 LCH524272 LMD524272 LVZ524272 MFV524272 MPR524272 MZN524272 NJJ524272 NTF524272 ODB524272 OMX524272 OWT524272 PGP524272 PQL524272 QAH524272 QKD524272 QTZ524272 RDV524272 RNR524272 RXN524272 SHJ524272 SRF524272 TBB524272 TKX524272 TUT524272 UEP524272 UOL524272 UYH524272 VID524272 VRZ524272 WBV524272 WLR524272 WVN524272 F589808:H589808 JB589808 SX589808 ACT589808 AMP589808 AWL589808 BGH589808 BQD589808 BZZ589808 CJV589808 CTR589808 DDN589808 DNJ589808 DXF589808 EHB589808 EQX589808 FAT589808 FKP589808 FUL589808 GEH589808 GOD589808 GXZ589808 HHV589808 HRR589808 IBN589808 ILJ589808 IVF589808 JFB589808 JOX589808 JYT589808 KIP589808 KSL589808 LCH589808 LMD589808 LVZ589808 MFV589808 MPR589808 MZN589808 NJJ589808 NTF589808 ODB589808 OMX589808 OWT589808 PGP589808 PQL589808 QAH589808 QKD589808 QTZ589808 RDV589808 RNR589808 RXN589808 SHJ589808 SRF589808 TBB589808 TKX589808 TUT589808 UEP589808 UOL589808 UYH589808 VID589808 VRZ589808 WBV589808 WLR589808 WVN589808 F655344:H655344 JB655344 SX655344 ACT655344 AMP655344 AWL655344 BGH655344 BQD655344 BZZ655344 CJV655344 CTR655344 DDN655344 DNJ655344 DXF655344 EHB655344 EQX655344 FAT655344 FKP655344 FUL655344 GEH655344 GOD655344 GXZ655344 HHV655344 HRR655344 IBN655344 ILJ655344 IVF655344 JFB655344 JOX655344 JYT655344 KIP655344 KSL655344 LCH655344 LMD655344 LVZ655344 MFV655344 MPR655344 MZN655344 NJJ655344 NTF655344 ODB655344 OMX655344 OWT655344 PGP655344 PQL655344 QAH655344 QKD655344 QTZ655344 RDV655344 RNR655344 RXN655344 SHJ655344 SRF655344 TBB655344 TKX655344 TUT655344 UEP655344 UOL655344 UYH655344 VID655344 VRZ655344 WBV655344 WLR655344 WVN655344 F720880:H720880 JB720880 SX720880 ACT720880 AMP720880 AWL720880 BGH720880 BQD720880 BZZ720880 CJV720880 CTR720880 DDN720880 DNJ720880 DXF720880 EHB720880 EQX720880 FAT720880 FKP720880 FUL720880 GEH720880 GOD720880 GXZ720880 HHV720880 HRR720880 IBN720880 ILJ720880 IVF720880 JFB720880 JOX720880 JYT720880 KIP720880 KSL720880 LCH720880 LMD720880 LVZ720880 MFV720880 MPR720880 MZN720880 NJJ720880 NTF720880 ODB720880 OMX720880 OWT720880 PGP720880 PQL720880 QAH720880 QKD720880 QTZ720880 RDV720880 RNR720880 RXN720880 SHJ720880 SRF720880 TBB720880 TKX720880 TUT720880 UEP720880 UOL720880 UYH720880 VID720880 VRZ720880 WBV720880 WLR720880 WVN720880 F786416:H786416 JB786416 SX786416 ACT786416 AMP786416 AWL786416 BGH786416 BQD786416 BZZ786416 CJV786416 CTR786416 DDN786416 DNJ786416 DXF786416 EHB786416 EQX786416 FAT786416 FKP786416 FUL786416 GEH786416 GOD786416 GXZ786416 HHV786416 HRR786416 IBN786416 ILJ786416 IVF786416 JFB786416 JOX786416 JYT786416 KIP786416 KSL786416 LCH786416 LMD786416 LVZ786416 MFV786416 MPR786416 MZN786416 NJJ786416 NTF786416 ODB786416 OMX786416 OWT786416 PGP786416 PQL786416 QAH786416 QKD786416 QTZ786416 RDV786416 RNR786416 RXN786416 SHJ786416 SRF786416 TBB786416 TKX786416 TUT786416 UEP786416 UOL786416 UYH786416 VID786416 VRZ786416 WBV786416 WLR786416 WVN786416 F851952:H851952 JB851952 SX851952 ACT851952 AMP851952 AWL851952 BGH851952 BQD851952 BZZ851952 CJV851952 CTR851952 DDN851952 DNJ851952 DXF851952 EHB851952 EQX851952 FAT851952 FKP851952 FUL851952 GEH851952 GOD851952 GXZ851952 HHV851952 HRR851952 IBN851952 ILJ851952 IVF851952 JFB851952 JOX851952 JYT851952 KIP851952 KSL851952 LCH851952 LMD851952 LVZ851952 MFV851952 MPR851952 MZN851952 NJJ851952 NTF851952 ODB851952 OMX851952 OWT851952 PGP851952 PQL851952 QAH851952 QKD851952 QTZ851952 RDV851952 RNR851952 RXN851952 SHJ851952 SRF851952 TBB851952 TKX851952 TUT851952 UEP851952 UOL851952 UYH851952 VID851952 VRZ851952 WBV851952 WLR851952 WVN851952 F917488:H917488 JB917488 SX917488 ACT917488 AMP917488 AWL917488 BGH917488 BQD917488 BZZ917488 CJV917488 CTR917488 DDN917488 DNJ917488 DXF917488 EHB917488 EQX917488 FAT917488 FKP917488 FUL917488 GEH917488 GOD917488 GXZ917488 HHV917488 HRR917488 IBN917488 ILJ917488 IVF917488 JFB917488 JOX917488 JYT917488 KIP917488 KSL917488 LCH917488 LMD917488 LVZ917488 MFV917488 MPR917488 MZN917488 NJJ917488 NTF917488 ODB917488 OMX917488 OWT917488 PGP917488 PQL917488 QAH917488 QKD917488 QTZ917488 RDV917488 RNR917488 RXN917488 SHJ917488 SRF917488 TBB917488 TKX917488 TUT917488 UEP917488 UOL917488 UYH917488 VID917488 VRZ917488 WBV917488 WLR917488 WVN917488 F983024:H983024 JB983024 SX983024 ACT983024 AMP983024 AWL983024 BGH983024 BQD983024 BZZ983024 CJV983024 CTR983024 DDN983024 DNJ983024 DXF983024 EHB983024 EQX983024 FAT983024 FKP983024 FUL983024 GEH983024 GOD983024 GXZ983024 HHV983024 HRR983024 IBN983024 ILJ983024 IVF983024 JFB983024 JOX983024 JYT983024 KIP983024 KSL983024 LCH983024 LMD983024 LVZ983024 MFV983024 MPR983024 MZN983024 NJJ983024 NTF983024 ODB983024 OMX983024 OWT983024 PGP983024 PQL983024 QAH983024 QKD983024 QTZ983024 RDV983024 RNR983024 RXN983024 SHJ983024 SRF983024 TBB983024 TKX983024 TUT983024 UEP983024 UOL983024 UYH983024 VID983024 VRZ983024 WBV983024 WLR983024" xr:uid="{00000000-0002-0000-0600-000001000000}">
      <formula1>"Si,No,Parcialmente"</formula1>
    </dataValidation>
    <dataValidation type="list" allowBlank="1" showInputMessage="1" showErrorMessage="1" sqref="WVN983005 F65501:H65501 JB65501 SX65501 ACT65501 AMP65501 AWL65501 BGH65501 BQD65501 BZZ65501 CJV65501 CTR65501 DDN65501 DNJ65501 DXF65501 EHB65501 EQX65501 FAT65501 FKP65501 FUL65501 GEH65501 GOD65501 GXZ65501 HHV65501 HRR65501 IBN65501 ILJ65501 IVF65501 JFB65501 JOX65501 JYT65501 KIP65501 KSL65501 LCH65501 LMD65501 LVZ65501 MFV65501 MPR65501 MZN65501 NJJ65501 NTF65501 ODB65501 OMX65501 OWT65501 PGP65501 PQL65501 QAH65501 QKD65501 QTZ65501 RDV65501 RNR65501 RXN65501 SHJ65501 SRF65501 TBB65501 TKX65501 TUT65501 UEP65501 UOL65501 UYH65501 VID65501 VRZ65501 WBV65501 WLR65501 WVN65501 F131037:H131037 JB131037 SX131037 ACT131037 AMP131037 AWL131037 BGH131037 BQD131037 BZZ131037 CJV131037 CTR131037 DDN131037 DNJ131037 DXF131037 EHB131037 EQX131037 FAT131037 FKP131037 FUL131037 GEH131037 GOD131037 GXZ131037 HHV131037 HRR131037 IBN131037 ILJ131037 IVF131037 JFB131037 JOX131037 JYT131037 KIP131037 KSL131037 LCH131037 LMD131037 LVZ131037 MFV131037 MPR131037 MZN131037 NJJ131037 NTF131037 ODB131037 OMX131037 OWT131037 PGP131037 PQL131037 QAH131037 QKD131037 QTZ131037 RDV131037 RNR131037 RXN131037 SHJ131037 SRF131037 TBB131037 TKX131037 TUT131037 UEP131037 UOL131037 UYH131037 VID131037 VRZ131037 WBV131037 WLR131037 WVN131037 F196573:H196573 JB196573 SX196573 ACT196573 AMP196573 AWL196573 BGH196573 BQD196573 BZZ196573 CJV196573 CTR196573 DDN196573 DNJ196573 DXF196573 EHB196573 EQX196573 FAT196573 FKP196573 FUL196573 GEH196573 GOD196573 GXZ196573 HHV196573 HRR196573 IBN196573 ILJ196573 IVF196573 JFB196573 JOX196573 JYT196573 KIP196573 KSL196573 LCH196573 LMD196573 LVZ196573 MFV196573 MPR196573 MZN196573 NJJ196573 NTF196573 ODB196573 OMX196573 OWT196573 PGP196573 PQL196573 QAH196573 QKD196573 QTZ196573 RDV196573 RNR196573 RXN196573 SHJ196573 SRF196573 TBB196573 TKX196573 TUT196573 UEP196573 UOL196573 UYH196573 VID196573 VRZ196573 WBV196573 WLR196573 WVN196573 F262109:H262109 JB262109 SX262109 ACT262109 AMP262109 AWL262109 BGH262109 BQD262109 BZZ262109 CJV262109 CTR262109 DDN262109 DNJ262109 DXF262109 EHB262109 EQX262109 FAT262109 FKP262109 FUL262109 GEH262109 GOD262109 GXZ262109 HHV262109 HRR262109 IBN262109 ILJ262109 IVF262109 JFB262109 JOX262109 JYT262109 KIP262109 KSL262109 LCH262109 LMD262109 LVZ262109 MFV262109 MPR262109 MZN262109 NJJ262109 NTF262109 ODB262109 OMX262109 OWT262109 PGP262109 PQL262109 QAH262109 QKD262109 QTZ262109 RDV262109 RNR262109 RXN262109 SHJ262109 SRF262109 TBB262109 TKX262109 TUT262109 UEP262109 UOL262109 UYH262109 VID262109 VRZ262109 WBV262109 WLR262109 WVN262109 F327645:H327645 JB327645 SX327645 ACT327645 AMP327645 AWL327645 BGH327645 BQD327645 BZZ327645 CJV327645 CTR327645 DDN327645 DNJ327645 DXF327645 EHB327645 EQX327645 FAT327645 FKP327645 FUL327645 GEH327645 GOD327645 GXZ327645 HHV327645 HRR327645 IBN327645 ILJ327645 IVF327645 JFB327645 JOX327645 JYT327645 KIP327645 KSL327645 LCH327645 LMD327645 LVZ327645 MFV327645 MPR327645 MZN327645 NJJ327645 NTF327645 ODB327645 OMX327645 OWT327645 PGP327645 PQL327645 QAH327645 QKD327645 QTZ327645 RDV327645 RNR327645 RXN327645 SHJ327645 SRF327645 TBB327645 TKX327645 TUT327645 UEP327645 UOL327645 UYH327645 VID327645 VRZ327645 WBV327645 WLR327645 WVN327645 F393181:H393181 JB393181 SX393181 ACT393181 AMP393181 AWL393181 BGH393181 BQD393181 BZZ393181 CJV393181 CTR393181 DDN393181 DNJ393181 DXF393181 EHB393181 EQX393181 FAT393181 FKP393181 FUL393181 GEH393181 GOD393181 GXZ393181 HHV393181 HRR393181 IBN393181 ILJ393181 IVF393181 JFB393181 JOX393181 JYT393181 KIP393181 KSL393181 LCH393181 LMD393181 LVZ393181 MFV393181 MPR393181 MZN393181 NJJ393181 NTF393181 ODB393181 OMX393181 OWT393181 PGP393181 PQL393181 QAH393181 QKD393181 QTZ393181 RDV393181 RNR393181 RXN393181 SHJ393181 SRF393181 TBB393181 TKX393181 TUT393181 UEP393181 UOL393181 UYH393181 VID393181 VRZ393181 WBV393181 WLR393181 WVN393181 F458717:H458717 JB458717 SX458717 ACT458717 AMP458717 AWL458717 BGH458717 BQD458717 BZZ458717 CJV458717 CTR458717 DDN458717 DNJ458717 DXF458717 EHB458717 EQX458717 FAT458717 FKP458717 FUL458717 GEH458717 GOD458717 GXZ458717 HHV458717 HRR458717 IBN458717 ILJ458717 IVF458717 JFB458717 JOX458717 JYT458717 KIP458717 KSL458717 LCH458717 LMD458717 LVZ458717 MFV458717 MPR458717 MZN458717 NJJ458717 NTF458717 ODB458717 OMX458717 OWT458717 PGP458717 PQL458717 QAH458717 QKD458717 QTZ458717 RDV458717 RNR458717 RXN458717 SHJ458717 SRF458717 TBB458717 TKX458717 TUT458717 UEP458717 UOL458717 UYH458717 VID458717 VRZ458717 WBV458717 WLR458717 WVN458717 F524253:H524253 JB524253 SX524253 ACT524253 AMP524253 AWL524253 BGH524253 BQD524253 BZZ524253 CJV524253 CTR524253 DDN524253 DNJ524253 DXF524253 EHB524253 EQX524253 FAT524253 FKP524253 FUL524253 GEH524253 GOD524253 GXZ524253 HHV524253 HRR524253 IBN524253 ILJ524253 IVF524253 JFB524253 JOX524253 JYT524253 KIP524253 KSL524253 LCH524253 LMD524253 LVZ524253 MFV524253 MPR524253 MZN524253 NJJ524253 NTF524253 ODB524253 OMX524253 OWT524253 PGP524253 PQL524253 QAH524253 QKD524253 QTZ524253 RDV524253 RNR524253 RXN524253 SHJ524253 SRF524253 TBB524253 TKX524253 TUT524253 UEP524253 UOL524253 UYH524253 VID524253 VRZ524253 WBV524253 WLR524253 WVN524253 F589789:H589789 JB589789 SX589789 ACT589789 AMP589789 AWL589789 BGH589789 BQD589789 BZZ589789 CJV589789 CTR589789 DDN589789 DNJ589789 DXF589789 EHB589789 EQX589789 FAT589789 FKP589789 FUL589789 GEH589789 GOD589789 GXZ589789 HHV589789 HRR589789 IBN589789 ILJ589789 IVF589789 JFB589789 JOX589789 JYT589789 KIP589789 KSL589789 LCH589789 LMD589789 LVZ589789 MFV589789 MPR589789 MZN589789 NJJ589789 NTF589789 ODB589789 OMX589789 OWT589789 PGP589789 PQL589789 QAH589789 QKD589789 QTZ589789 RDV589789 RNR589789 RXN589789 SHJ589789 SRF589789 TBB589789 TKX589789 TUT589789 UEP589789 UOL589789 UYH589789 VID589789 VRZ589789 WBV589789 WLR589789 WVN589789 F655325:H655325 JB655325 SX655325 ACT655325 AMP655325 AWL655325 BGH655325 BQD655325 BZZ655325 CJV655325 CTR655325 DDN655325 DNJ655325 DXF655325 EHB655325 EQX655325 FAT655325 FKP655325 FUL655325 GEH655325 GOD655325 GXZ655325 HHV655325 HRR655325 IBN655325 ILJ655325 IVF655325 JFB655325 JOX655325 JYT655325 KIP655325 KSL655325 LCH655325 LMD655325 LVZ655325 MFV655325 MPR655325 MZN655325 NJJ655325 NTF655325 ODB655325 OMX655325 OWT655325 PGP655325 PQL655325 QAH655325 QKD655325 QTZ655325 RDV655325 RNR655325 RXN655325 SHJ655325 SRF655325 TBB655325 TKX655325 TUT655325 UEP655325 UOL655325 UYH655325 VID655325 VRZ655325 WBV655325 WLR655325 WVN655325 F720861:H720861 JB720861 SX720861 ACT720861 AMP720861 AWL720861 BGH720861 BQD720861 BZZ720861 CJV720861 CTR720861 DDN720861 DNJ720861 DXF720861 EHB720861 EQX720861 FAT720861 FKP720861 FUL720861 GEH720861 GOD720861 GXZ720861 HHV720861 HRR720861 IBN720861 ILJ720861 IVF720861 JFB720861 JOX720861 JYT720861 KIP720861 KSL720861 LCH720861 LMD720861 LVZ720861 MFV720861 MPR720861 MZN720861 NJJ720861 NTF720861 ODB720861 OMX720861 OWT720861 PGP720861 PQL720861 QAH720861 QKD720861 QTZ720861 RDV720861 RNR720861 RXN720861 SHJ720861 SRF720861 TBB720861 TKX720861 TUT720861 UEP720861 UOL720861 UYH720861 VID720861 VRZ720861 WBV720861 WLR720861 WVN720861 F786397:H786397 JB786397 SX786397 ACT786397 AMP786397 AWL786397 BGH786397 BQD786397 BZZ786397 CJV786397 CTR786397 DDN786397 DNJ786397 DXF786397 EHB786397 EQX786397 FAT786397 FKP786397 FUL786397 GEH786397 GOD786397 GXZ786397 HHV786397 HRR786397 IBN786397 ILJ786397 IVF786397 JFB786397 JOX786397 JYT786397 KIP786397 KSL786397 LCH786397 LMD786397 LVZ786397 MFV786397 MPR786397 MZN786397 NJJ786397 NTF786397 ODB786397 OMX786397 OWT786397 PGP786397 PQL786397 QAH786397 QKD786397 QTZ786397 RDV786397 RNR786397 RXN786397 SHJ786397 SRF786397 TBB786397 TKX786397 TUT786397 UEP786397 UOL786397 UYH786397 VID786397 VRZ786397 WBV786397 WLR786397 WVN786397 F851933:H851933 JB851933 SX851933 ACT851933 AMP851933 AWL851933 BGH851933 BQD851933 BZZ851933 CJV851933 CTR851933 DDN851933 DNJ851933 DXF851933 EHB851933 EQX851933 FAT851933 FKP851933 FUL851933 GEH851933 GOD851933 GXZ851933 HHV851933 HRR851933 IBN851933 ILJ851933 IVF851933 JFB851933 JOX851933 JYT851933 KIP851933 KSL851933 LCH851933 LMD851933 LVZ851933 MFV851933 MPR851933 MZN851933 NJJ851933 NTF851933 ODB851933 OMX851933 OWT851933 PGP851933 PQL851933 QAH851933 QKD851933 QTZ851933 RDV851933 RNR851933 RXN851933 SHJ851933 SRF851933 TBB851933 TKX851933 TUT851933 UEP851933 UOL851933 UYH851933 VID851933 VRZ851933 WBV851933 WLR851933 WVN851933 F917469:H917469 JB917469 SX917469 ACT917469 AMP917469 AWL917469 BGH917469 BQD917469 BZZ917469 CJV917469 CTR917469 DDN917469 DNJ917469 DXF917469 EHB917469 EQX917469 FAT917469 FKP917469 FUL917469 GEH917469 GOD917469 GXZ917469 HHV917469 HRR917469 IBN917469 ILJ917469 IVF917469 JFB917469 JOX917469 JYT917469 KIP917469 KSL917469 LCH917469 LMD917469 LVZ917469 MFV917469 MPR917469 MZN917469 NJJ917469 NTF917469 ODB917469 OMX917469 OWT917469 PGP917469 PQL917469 QAH917469 QKD917469 QTZ917469 RDV917469 RNR917469 RXN917469 SHJ917469 SRF917469 TBB917469 TKX917469 TUT917469 UEP917469 UOL917469 UYH917469 VID917469 VRZ917469 WBV917469 WLR917469 WVN917469 F983005:H983005 JB983005 SX983005 ACT983005 AMP983005 AWL983005 BGH983005 BQD983005 BZZ983005 CJV983005 CTR983005 DDN983005 DNJ983005 DXF983005 EHB983005 EQX983005 FAT983005 FKP983005 FUL983005 GEH983005 GOD983005 GXZ983005 HHV983005 HRR983005 IBN983005 ILJ983005 IVF983005 JFB983005 JOX983005 JYT983005 KIP983005 KSL983005 LCH983005 LMD983005 LVZ983005 MFV983005 MPR983005 MZN983005 NJJ983005 NTF983005 ODB983005 OMX983005 OWT983005 PGP983005 PQL983005 QAH983005 QKD983005 QTZ983005 RDV983005 RNR983005 RXN983005 SHJ983005 SRF983005 TBB983005 TKX983005 TUT983005 UEP983005 UOL983005 UYH983005 VID983005 VRZ983005 WBV983005 WLR983005" xr:uid="{00000000-0002-0000-0600-000002000000}">
      <formula1>"Si,No,n/a"</formula1>
    </dataValidation>
  </dataValidations>
  <printOptions horizontalCentered="1"/>
  <pageMargins left="0.23622047244094491" right="3.937007874015748E-2" top="0.28000000000000003" bottom="0.35433070866141736" header="0.31496062992125984" footer="0.31496062992125984"/>
  <pageSetup paperSize="9" scale="78" fitToHeight="0" orientation="portrait" r:id="rId3"/>
  <rowBreaks count="1" manualBreakCount="1">
    <brk id="39" max="16383" man="1"/>
  </rowBreaks>
  <drawing r:id="rId4"/>
  <extLst>
    <ext xmlns:x14="http://schemas.microsoft.com/office/spreadsheetml/2009/9/main" uri="{CCE6A557-97BC-4b89-ADB6-D9C93CAAB3DF}">
      <x14:dataValidations xmlns:xm="http://schemas.microsoft.com/office/excel/2006/main" xWindow="564" yWindow="462" count="1">
        <x14:dataValidation type="list" allowBlank="1" showInputMessage="1" showErrorMessage="1" promptTitle="Verificación Unidad de control" prompt="Elegir opción desplegable" xr:uid="{00000000-0002-0000-0600-000003000000}">
          <x14:formula1>
            <xm:f>"Si,No,No procede"</xm:f>
          </x14:formula1>
          <xm:sqref>F65475:H65477 JB65475:JB65477 SX65475:SX65477 ACT65475:ACT65477 AMP65475:AMP65477 AWL65475:AWL65477 BGH65475:BGH65477 BQD65475:BQD65477 BZZ65475:BZZ65477 CJV65475:CJV65477 CTR65475:CTR65477 DDN65475:DDN65477 DNJ65475:DNJ65477 DXF65475:DXF65477 EHB65475:EHB65477 EQX65475:EQX65477 FAT65475:FAT65477 FKP65475:FKP65477 FUL65475:FUL65477 GEH65475:GEH65477 GOD65475:GOD65477 GXZ65475:GXZ65477 HHV65475:HHV65477 HRR65475:HRR65477 IBN65475:IBN65477 ILJ65475:ILJ65477 IVF65475:IVF65477 JFB65475:JFB65477 JOX65475:JOX65477 JYT65475:JYT65477 KIP65475:KIP65477 KSL65475:KSL65477 LCH65475:LCH65477 LMD65475:LMD65477 LVZ65475:LVZ65477 MFV65475:MFV65477 MPR65475:MPR65477 MZN65475:MZN65477 NJJ65475:NJJ65477 NTF65475:NTF65477 ODB65475:ODB65477 OMX65475:OMX65477 OWT65475:OWT65477 PGP65475:PGP65477 PQL65475:PQL65477 QAH65475:QAH65477 QKD65475:QKD65477 QTZ65475:QTZ65477 RDV65475:RDV65477 RNR65475:RNR65477 RXN65475:RXN65477 SHJ65475:SHJ65477 SRF65475:SRF65477 TBB65475:TBB65477 TKX65475:TKX65477 TUT65475:TUT65477 UEP65475:UEP65477 UOL65475:UOL65477 UYH65475:UYH65477 VID65475:VID65477 VRZ65475:VRZ65477 WBV65475:WBV65477 WLR65475:WLR65477 WVN65475:WVN65477 F131011:H131013 JB131011:JB131013 SX131011:SX131013 ACT131011:ACT131013 AMP131011:AMP131013 AWL131011:AWL131013 BGH131011:BGH131013 BQD131011:BQD131013 BZZ131011:BZZ131013 CJV131011:CJV131013 CTR131011:CTR131013 DDN131011:DDN131013 DNJ131011:DNJ131013 DXF131011:DXF131013 EHB131011:EHB131013 EQX131011:EQX131013 FAT131011:FAT131013 FKP131011:FKP131013 FUL131011:FUL131013 GEH131011:GEH131013 GOD131011:GOD131013 GXZ131011:GXZ131013 HHV131011:HHV131013 HRR131011:HRR131013 IBN131011:IBN131013 ILJ131011:ILJ131013 IVF131011:IVF131013 JFB131011:JFB131013 JOX131011:JOX131013 JYT131011:JYT131013 KIP131011:KIP131013 KSL131011:KSL131013 LCH131011:LCH131013 LMD131011:LMD131013 LVZ131011:LVZ131013 MFV131011:MFV131013 MPR131011:MPR131013 MZN131011:MZN131013 NJJ131011:NJJ131013 NTF131011:NTF131013 ODB131011:ODB131013 OMX131011:OMX131013 OWT131011:OWT131013 PGP131011:PGP131013 PQL131011:PQL131013 QAH131011:QAH131013 QKD131011:QKD131013 QTZ131011:QTZ131013 RDV131011:RDV131013 RNR131011:RNR131013 RXN131011:RXN131013 SHJ131011:SHJ131013 SRF131011:SRF131013 TBB131011:TBB131013 TKX131011:TKX131013 TUT131011:TUT131013 UEP131011:UEP131013 UOL131011:UOL131013 UYH131011:UYH131013 VID131011:VID131013 VRZ131011:VRZ131013 WBV131011:WBV131013 WLR131011:WLR131013 WVN131011:WVN131013 F196547:H196549 JB196547:JB196549 SX196547:SX196549 ACT196547:ACT196549 AMP196547:AMP196549 AWL196547:AWL196549 BGH196547:BGH196549 BQD196547:BQD196549 BZZ196547:BZZ196549 CJV196547:CJV196549 CTR196547:CTR196549 DDN196547:DDN196549 DNJ196547:DNJ196549 DXF196547:DXF196549 EHB196547:EHB196549 EQX196547:EQX196549 FAT196547:FAT196549 FKP196547:FKP196549 FUL196547:FUL196549 GEH196547:GEH196549 GOD196547:GOD196549 GXZ196547:GXZ196549 HHV196547:HHV196549 HRR196547:HRR196549 IBN196547:IBN196549 ILJ196547:ILJ196549 IVF196547:IVF196549 JFB196547:JFB196549 JOX196547:JOX196549 JYT196547:JYT196549 KIP196547:KIP196549 KSL196547:KSL196549 LCH196547:LCH196549 LMD196547:LMD196549 LVZ196547:LVZ196549 MFV196547:MFV196549 MPR196547:MPR196549 MZN196547:MZN196549 NJJ196547:NJJ196549 NTF196547:NTF196549 ODB196547:ODB196549 OMX196547:OMX196549 OWT196547:OWT196549 PGP196547:PGP196549 PQL196547:PQL196549 QAH196547:QAH196549 QKD196547:QKD196549 QTZ196547:QTZ196549 RDV196547:RDV196549 RNR196547:RNR196549 RXN196547:RXN196549 SHJ196547:SHJ196549 SRF196547:SRF196549 TBB196547:TBB196549 TKX196547:TKX196549 TUT196547:TUT196549 UEP196547:UEP196549 UOL196547:UOL196549 UYH196547:UYH196549 VID196547:VID196549 VRZ196547:VRZ196549 WBV196547:WBV196549 WLR196547:WLR196549 WVN196547:WVN196549 F262083:H262085 JB262083:JB262085 SX262083:SX262085 ACT262083:ACT262085 AMP262083:AMP262085 AWL262083:AWL262085 BGH262083:BGH262085 BQD262083:BQD262085 BZZ262083:BZZ262085 CJV262083:CJV262085 CTR262083:CTR262085 DDN262083:DDN262085 DNJ262083:DNJ262085 DXF262083:DXF262085 EHB262083:EHB262085 EQX262083:EQX262085 FAT262083:FAT262085 FKP262083:FKP262085 FUL262083:FUL262085 GEH262083:GEH262085 GOD262083:GOD262085 GXZ262083:GXZ262085 HHV262083:HHV262085 HRR262083:HRR262085 IBN262083:IBN262085 ILJ262083:ILJ262085 IVF262083:IVF262085 JFB262083:JFB262085 JOX262083:JOX262085 JYT262083:JYT262085 KIP262083:KIP262085 KSL262083:KSL262085 LCH262083:LCH262085 LMD262083:LMD262085 LVZ262083:LVZ262085 MFV262083:MFV262085 MPR262083:MPR262085 MZN262083:MZN262085 NJJ262083:NJJ262085 NTF262083:NTF262085 ODB262083:ODB262085 OMX262083:OMX262085 OWT262083:OWT262085 PGP262083:PGP262085 PQL262083:PQL262085 QAH262083:QAH262085 QKD262083:QKD262085 QTZ262083:QTZ262085 RDV262083:RDV262085 RNR262083:RNR262085 RXN262083:RXN262085 SHJ262083:SHJ262085 SRF262083:SRF262085 TBB262083:TBB262085 TKX262083:TKX262085 TUT262083:TUT262085 UEP262083:UEP262085 UOL262083:UOL262085 UYH262083:UYH262085 VID262083:VID262085 VRZ262083:VRZ262085 WBV262083:WBV262085 WLR262083:WLR262085 WVN262083:WVN262085 F327619:H327621 JB327619:JB327621 SX327619:SX327621 ACT327619:ACT327621 AMP327619:AMP327621 AWL327619:AWL327621 BGH327619:BGH327621 BQD327619:BQD327621 BZZ327619:BZZ327621 CJV327619:CJV327621 CTR327619:CTR327621 DDN327619:DDN327621 DNJ327619:DNJ327621 DXF327619:DXF327621 EHB327619:EHB327621 EQX327619:EQX327621 FAT327619:FAT327621 FKP327619:FKP327621 FUL327619:FUL327621 GEH327619:GEH327621 GOD327619:GOD327621 GXZ327619:GXZ327621 HHV327619:HHV327621 HRR327619:HRR327621 IBN327619:IBN327621 ILJ327619:ILJ327621 IVF327619:IVF327621 JFB327619:JFB327621 JOX327619:JOX327621 JYT327619:JYT327621 KIP327619:KIP327621 KSL327619:KSL327621 LCH327619:LCH327621 LMD327619:LMD327621 LVZ327619:LVZ327621 MFV327619:MFV327621 MPR327619:MPR327621 MZN327619:MZN327621 NJJ327619:NJJ327621 NTF327619:NTF327621 ODB327619:ODB327621 OMX327619:OMX327621 OWT327619:OWT327621 PGP327619:PGP327621 PQL327619:PQL327621 QAH327619:QAH327621 QKD327619:QKD327621 QTZ327619:QTZ327621 RDV327619:RDV327621 RNR327619:RNR327621 RXN327619:RXN327621 SHJ327619:SHJ327621 SRF327619:SRF327621 TBB327619:TBB327621 TKX327619:TKX327621 TUT327619:TUT327621 UEP327619:UEP327621 UOL327619:UOL327621 UYH327619:UYH327621 VID327619:VID327621 VRZ327619:VRZ327621 WBV327619:WBV327621 WLR327619:WLR327621 WVN327619:WVN327621 F393155:H393157 JB393155:JB393157 SX393155:SX393157 ACT393155:ACT393157 AMP393155:AMP393157 AWL393155:AWL393157 BGH393155:BGH393157 BQD393155:BQD393157 BZZ393155:BZZ393157 CJV393155:CJV393157 CTR393155:CTR393157 DDN393155:DDN393157 DNJ393155:DNJ393157 DXF393155:DXF393157 EHB393155:EHB393157 EQX393155:EQX393157 FAT393155:FAT393157 FKP393155:FKP393157 FUL393155:FUL393157 GEH393155:GEH393157 GOD393155:GOD393157 GXZ393155:GXZ393157 HHV393155:HHV393157 HRR393155:HRR393157 IBN393155:IBN393157 ILJ393155:ILJ393157 IVF393155:IVF393157 JFB393155:JFB393157 JOX393155:JOX393157 JYT393155:JYT393157 KIP393155:KIP393157 KSL393155:KSL393157 LCH393155:LCH393157 LMD393155:LMD393157 LVZ393155:LVZ393157 MFV393155:MFV393157 MPR393155:MPR393157 MZN393155:MZN393157 NJJ393155:NJJ393157 NTF393155:NTF393157 ODB393155:ODB393157 OMX393155:OMX393157 OWT393155:OWT393157 PGP393155:PGP393157 PQL393155:PQL393157 QAH393155:QAH393157 QKD393155:QKD393157 QTZ393155:QTZ393157 RDV393155:RDV393157 RNR393155:RNR393157 RXN393155:RXN393157 SHJ393155:SHJ393157 SRF393155:SRF393157 TBB393155:TBB393157 TKX393155:TKX393157 TUT393155:TUT393157 UEP393155:UEP393157 UOL393155:UOL393157 UYH393155:UYH393157 VID393155:VID393157 VRZ393155:VRZ393157 WBV393155:WBV393157 WLR393155:WLR393157 WVN393155:WVN393157 F458691:H458693 JB458691:JB458693 SX458691:SX458693 ACT458691:ACT458693 AMP458691:AMP458693 AWL458691:AWL458693 BGH458691:BGH458693 BQD458691:BQD458693 BZZ458691:BZZ458693 CJV458691:CJV458693 CTR458691:CTR458693 DDN458691:DDN458693 DNJ458691:DNJ458693 DXF458691:DXF458693 EHB458691:EHB458693 EQX458691:EQX458693 FAT458691:FAT458693 FKP458691:FKP458693 FUL458691:FUL458693 GEH458691:GEH458693 GOD458691:GOD458693 GXZ458691:GXZ458693 HHV458691:HHV458693 HRR458691:HRR458693 IBN458691:IBN458693 ILJ458691:ILJ458693 IVF458691:IVF458693 JFB458691:JFB458693 JOX458691:JOX458693 JYT458691:JYT458693 KIP458691:KIP458693 KSL458691:KSL458693 LCH458691:LCH458693 LMD458691:LMD458693 LVZ458691:LVZ458693 MFV458691:MFV458693 MPR458691:MPR458693 MZN458691:MZN458693 NJJ458691:NJJ458693 NTF458691:NTF458693 ODB458691:ODB458693 OMX458691:OMX458693 OWT458691:OWT458693 PGP458691:PGP458693 PQL458691:PQL458693 QAH458691:QAH458693 QKD458691:QKD458693 QTZ458691:QTZ458693 RDV458691:RDV458693 RNR458691:RNR458693 RXN458691:RXN458693 SHJ458691:SHJ458693 SRF458691:SRF458693 TBB458691:TBB458693 TKX458691:TKX458693 TUT458691:TUT458693 UEP458691:UEP458693 UOL458691:UOL458693 UYH458691:UYH458693 VID458691:VID458693 VRZ458691:VRZ458693 WBV458691:WBV458693 WLR458691:WLR458693 WVN458691:WVN458693 F524227:H524229 JB524227:JB524229 SX524227:SX524229 ACT524227:ACT524229 AMP524227:AMP524229 AWL524227:AWL524229 BGH524227:BGH524229 BQD524227:BQD524229 BZZ524227:BZZ524229 CJV524227:CJV524229 CTR524227:CTR524229 DDN524227:DDN524229 DNJ524227:DNJ524229 DXF524227:DXF524229 EHB524227:EHB524229 EQX524227:EQX524229 FAT524227:FAT524229 FKP524227:FKP524229 FUL524227:FUL524229 GEH524227:GEH524229 GOD524227:GOD524229 GXZ524227:GXZ524229 HHV524227:HHV524229 HRR524227:HRR524229 IBN524227:IBN524229 ILJ524227:ILJ524229 IVF524227:IVF524229 JFB524227:JFB524229 JOX524227:JOX524229 JYT524227:JYT524229 KIP524227:KIP524229 KSL524227:KSL524229 LCH524227:LCH524229 LMD524227:LMD524229 LVZ524227:LVZ524229 MFV524227:MFV524229 MPR524227:MPR524229 MZN524227:MZN524229 NJJ524227:NJJ524229 NTF524227:NTF524229 ODB524227:ODB524229 OMX524227:OMX524229 OWT524227:OWT524229 PGP524227:PGP524229 PQL524227:PQL524229 QAH524227:QAH524229 QKD524227:QKD524229 QTZ524227:QTZ524229 RDV524227:RDV524229 RNR524227:RNR524229 RXN524227:RXN524229 SHJ524227:SHJ524229 SRF524227:SRF524229 TBB524227:TBB524229 TKX524227:TKX524229 TUT524227:TUT524229 UEP524227:UEP524229 UOL524227:UOL524229 UYH524227:UYH524229 VID524227:VID524229 VRZ524227:VRZ524229 WBV524227:WBV524229 WLR524227:WLR524229 WVN524227:WVN524229 F589763:H589765 JB589763:JB589765 SX589763:SX589765 ACT589763:ACT589765 AMP589763:AMP589765 AWL589763:AWL589765 BGH589763:BGH589765 BQD589763:BQD589765 BZZ589763:BZZ589765 CJV589763:CJV589765 CTR589763:CTR589765 DDN589763:DDN589765 DNJ589763:DNJ589765 DXF589763:DXF589765 EHB589763:EHB589765 EQX589763:EQX589765 FAT589763:FAT589765 FKP589763:FKP589765 FUL589763:FUL589765 GEH589763:GEH589765 GOD589763:GOD589765 GXZ589763:GXZ589765 HHV589763:HHV589765 HRR589763:HRR589765 IBN589763:IBN589765 ILJ589763:ILJ589765 IVF589763:IVF589765 JFB589763:JFB589765 JOX589763:JOX589765 JYT589763:JYT589765 KIP589763:KIP589765 KSL589763:KSL589765 LCH589763:LCH589765 LMD589763:LMD589765 LVZ589763:LVZ589765 MFV589763:MFV589765 MPR589763:MPR589765 MZN589763:MZN589765 NJJ589763:NJJ589765 NTF589763:NTF589765 ODB589763:ODB589765 OMX589763:OMX589765 OWT589763:OWT589765 PGP589763:PGP589765 PQL589763:PQL589765 QAH589763:QAH589765 QKD589763:QKD589765 QTZ589763:QTZ589765 RDV589763:RDV589765 RNR589763:RNR589765 RXN589763:RXN589765 SHJ589763:SHJ589765 SRF589763:SRF589765 TBB589763:TBB589765 TKX589763:TKX589765 TUT589763:TUT589765 UEP589763:UEP589765 UOL589763:UOL589765 UYH589763:UYH589765 VID589763:VID589765 VRZ589763:VRZ589765 WBV589763:WBV589765 WLR589763:WLR589765 WVN589763:WVN589765 F655299:H655301 JB655299:JB655301 SX655299:SX655301 ACT655299:ACT655301 AMP655299:AMP655301 AWL655299:AWL655301 BGH655299:BGH655301 BQD655299:BQD655301 BZZ655299:BZZ655301 CJV655299:CJV655301 CTR655299:CTR655301 DDN655299:DDN655301 DNJ655299:DNJ655301 DXF655299:DXF655301 EHB655299:EHB655301 EQX655299:EQX655301 FAT655299:FAT655301 FKP655299:FKP655301 FUL655299:FUL655301 GEH655299:GEH655301 GOD655299:GOD655301 GXZ655299:GXZ655301 HHV655299:HHV655301 HRR655299:HRR655301 IBN655299:IBN655301 ILJ655299:ILJ655301 IVF655299:IVF655301 JFB655299:JFB655301 JOX655299:JOX655301 JYT655299:JYT655301 KIP655299:KIP655301 KSL655299:KSL655301 LCH655299:LCH655301 LMD655299:LMD655301 LVZ655299:LVZ655301 MFV655299:MFV655301 MPR655299:MPR655301 MZN655299:MZN655301 NJJ655299:NJJ655301 NTF655299:NTF655301 ODB655299:ODB655301 OMX655299:OMX655301 OWT655299:OWT655301 PGP655299:PGP655301 PQL655299:PQL655301 QAH655299:QAH655301 QKD655299:QKD655301 QTZ655299:QTZ655301 RDV655299:RDV655301 RNR655299:RNR655301 RXN655299:RXN655301 SHJ655299:SHJ655301 SRF655299:SRF655301 TBB655299:TBB655301 TKX655299:TKX655301 TUT655299:TUT655301 UEP655299:UEP655301 UOL655299:UOL655301 UYH655299:UYH655301 VID655299:VID655301 VRZ655299:VRZ655301 WBV655299:WBV655301 WLR655299:WLR655301 WVN655299:WVN655301 F720835:H720837 JB720835:JB720837 SX720835:SX720837 ACT720835:ACT720837 AMP720835:AMP720837 AWL720835:AWL720837 BGH720835:BGH720837 BQD720835:BQD720837 BZZ720835:BZZ720837 CJV720835:CJV720837 CTR720835:CTR720837 DDN720835:DDN720837 DNJ720835:DNJ720837 DXF720835:DXF720837 EHB720835:EHB720837 EQX720835:EQX720837 FAT720835:FAT720837 FKP720835:FKP720837 FUL720835:FUL720837 GEH720835:GEH720837 GOD720835:GOD720837 GXZ720835:GXZ720837 HHV720835:HHV720837 HRR720835:HRR720837 IBN720835:IBN720837 ILJ720835:ILJ720837 IVF720835:IVF720837 JFB720835:JFB720837 JOX720835:JOX720837 JYT720835:JYT720837 KIP720835:KIP720837 KSL720835:KSL720837 LCH720835:LCH720837 LMD720835:LMD720837 LVZ720835:LVZ720837 MFV720835:MFV720837 MPR720835:MPR720837 MZN720835:MZN720837 NJJ720835:NJJ720837 NTF720835:NTF720837 ODB720835:ODB720837 OMX720835:OMX720837 OWT720835:OWT720837 PGP720835:PGP720837 PQL720835:PQL720837 QAH720835:QAH720837 QKD720835:QKD720837 QTZ720835:QTZ720837 RDV720835:RDV720837 RNR720835:RNR720837 RXN720835:RXN720837 SHJ720835:SHJ720837 SRF720835:SRF720837 TBB720835:TBB720837 TKX720835:TKX720837 TUT720835:TUT720837 UEP720835:UEP720837 UOL720835:UOL720837 UYH720835:UYH720837 VID720835:VID720837 VRZ720835:VRZ720837 WBV720835:WBV720837 WLR720835:WLR720837 WVN720835:WVN720837 F786371:H786373 JB786371:JB786373 SX786371:SX786373 ACT786371:ACT786373 AMP786371:AMP786373 AWL786371:AWL786373 BGH786371:BGH786373 BQD786371:BQD786373 BZZ786371:BZZ786373 CJV786371:CJV786373 CTR786371:CTR786373 DDN786371:DDN786373 DNJ786371:DNJ786373 DXF786371:DXF786373 EHB786371:EHB786373 EQX786371:EQX786373 FAT786371:FAT786373 FKP786371:FKP786373 FUL786371:FUL786373 GEH786371:GEH786373 GOD786371:GOD786373 GXZ786371:GXZ786373 HHV786371:HHV786373 HRR786371:HRR786373 IBN786371:IBN786373 ILJ786371:ILJ786373 IVF786371:IVF786373 JFB786371:JFB786373 JOX786371:JOX786373 JYT786371:JYT786373 KIP786371:KIP786373 KSL786371:KSL786373 LCH786371:LCH786373 LMD786371:LMD786373 LVZ786371:LVZ786373 MFV786371:MFV786373 MPR786371:MPR786373 MZN786371:MZN786373 NJJ786371:NJJ786373 NTF786371:NTF786373 ODB786371:ODB786373 OMX786371:OMX786373 OWT786371:OWT786373 PGP786371:PGP786373 PQL786371:PQL786373 QAH786371:QAH786373 QKD786371:QKD786373 QTZ786371:QTZ786373 RDV786371:RDV786373 RNR786371:RNR786373 RXN786371:RXN786373 SHJ786371:SHJ786373 SRF786371:SRF786373 TBB786371:TBB786373 TKX786371:TKX786373 TUT786371:TUT786373 UEP786371:UEP786373 UOL786371:UOL786373 UYH786371:UYH786373 VID786371:VID786373 VRZ786371:VRZ786373 WBV786371:WBV786373 WLR786371:WLR786373 WVN786371:WVN786373 F851907:H851909 JB851907:JB851909 SX851907:SX851909 ACT851907:ACT851909 AMP851907:AMP851909 AWL851907:AWL851909 BGH851907:BGH851909 BQD851907:BQD851909 BZZ851907:BZZ851909 CJV851907:CJV851909 CTR851907:CTR851909 DDN851907:DDN851909 DNJ851907:DNJ851909 DXF851907:DXF851909 EHB851907:EHB851909 EQX851907:EQX851909 FAT851907:FAT851909 FKP851907:FKP851909 FUL851907:FUL851909 GEH851907:GEH851909 GOD851907:GOD851909 GXZ851907:GXZ851909 HHV851907:HHV851909 HRR851907:HRR851909 IBN851907:IBN851909 ILJ851907:ILJ851909 IVF851907:IVF851909 JFB851907:JFB851909 JOX851907:JOX851909 JYT851907:JYT851909 KIP851907:KIP851909 KSL851907:KSL851909 LCH851907:LCH851909 LMD851907:LMD851909 LVZ851907:LVZ851909 MFV851907:MFV851909 MPR851907:MPR851909 MZN851907:MZN851909 NJJ851907:NJJ851909 NTF851907:NTF851909 ODB851907:ODB851909 OMX851907:OMX851909 OWT851907:OWT851909 PGP851907:PGP851909 PQL851907:PQL851909 QAH851907:QAH851909 QKD851907:QKD851909 QTZ851907:QTZ851909 RDV851907:RDV851909 RNR851907:RNR851909 RXN851907:RXN851909 SHJ851907:SHJ851909 SRF851907:SRF851909 TBB851907:TBB851909 TKX851907:TKX851909 TUT851907:TUT851909 UEP851907:UEP851909 UOL851907:UOL851909 UYH851907:UYH851909 VID851907:VID851909 VRZ851907:VRZ851909 WBV851907:WBV851909 WLR851907:WLR851909 WVN851907:WVN851909 F917443:H917445 JB917443:JB917445 SX917443:SX917445 ACT917443:ACT917445 AMP917443:AMP917445 AWL917443:AWL917445 BGH917443:BGH917445 BQD917443:BQD917445 BZZ917443:BZZ917445 CJV917443:CJV917445 CTR917443:CTR917445 DDN917443:DDN917445 DNJ917443:DNJ917445 DXF917443:DXF917445 EHB917443:EHB917445 EQX917443:EQX917445 FAT917443:FAT917445 FKP917443:FKP917445 FUL917443:FUL917445 GEH917443:GEH917445 GOD917443:GOD917445 GXZ917443:GXZ917445 HHV917443:HHV917445 HRR917443:HRR917445 IBN917443:IBN917445 ILJ917443:ILJ917445 IVF917443:IVF917445 JFB917443:JFB917445 JOX917443:JOX917445 JYT917443:JYT917445 KIP917443:KIP917445 KSL917443:KSL917445 LCH917443:LCH917445 LMD917443:LMD917445 LVZ917443:LVZ917445 MFV917443:MFV917445 MPR917443:MPR917445 MZN917443:MZN917445 NJJ917443:NJJ917445 NTF917443:NTF917445 ODB917443:ODB917445 OMX917443:OMX917445 OWT917443:OWT917445 PGP917443:PGP917445 PQL917443:PQL917445 QAH917443:QAH917445 QKD917443:QKD917445 QTZ917443:QTZ917445 RDV917443:RDV917445 RNR917443:RNR917445 RXN917443:RXN917445 SHJ917443:SHJ917445 SRF917443:SRF917445 TBB917443:TBB917445 TKX917443:TKX917445 TUT917443:TUT917445 UEP917443:UEP917445 UOL917443:UOL917445 UYH917443:UYH917445 VID917443:VID917445 VRZ917443:VRZ917445 WBV917443:WBV917445 WLR917443:WLR917445 WVN917443:WVN917445 F982979:H982981 JB982979:JB982981 SX982979:SX982981 ACT982979:ACT982981 AMP982979:AMP982981 AWL982979:AWL982981 BGH982979:BGH982981 BQD982979:BQD982981 BZZ982979:BZZ982981 CJV982979:CJV982981 CTR982979:CTR982981 DDN982979:DDN982981 DNJ982979:DNJ982981 DXF982979:DXF982981 EHB982979:EHB982981 EQX982979:EQX982981 FAT982979:FAT982981 FKP982979:FKP982981 FUL982979:FUL982981 GEH982979:GEH982981 GOD982979:GOD982981 GXZ982979:GXZ982981 HHV982979:HHV982981 HRR982979:HRR982981 IBN982979:IBN982981 ILJ982979:ILJ982981 IVF982979:IVF982981 JFB982979:JFB982981 JOX982979:JOX982981 JYT982979:JYT982981 KIP982979:KIP982981 KSL982979:KSL982981 LCH982979:LCH982981 LMD982979:LMD982981 LVZ982979:LVZ982981 MFV982979:MFV982981 MPR982979:MPR982981 MZN982979:MZN982981 NJJ982979:NJJ982981 NTF982979:NTF982981 ODB982979:ODB982981 OMX982979:OMX982981 OWT982979:OWT982981 PGP982979:PGP982981 PQL982979:PQL982981 QAH982979:QAH982981 QKD982979:QKD982981 QTZ982979:QTZ982981 RDV982979:RDV982981 RNR982979:RNR982981 RXN982979:RXN982981 SHJ982979:SHJ982981 SRF982979:SRF982981 TBB982979:TBB982981 TKX982979:TKX982981 TUT982979:TUT982981 UEP982979:UEP982981 UOL982979:UOL982981 UYH982979:UYH982981 VID982979:VID982981 VRZ982979:VRZ982981 WBV982979:WBV982981 WLR982979:WLR982981 WVN982979:WVN982981 F65461:H65465 JB65461:JB65465 SX65461:SX65465 ACT65461:ACT65465 AMP65461:AMP65465 AWL65461:AWL65465 BGH65461:BGH65465 BQD65461:BQD65465 BZZ65461:BZZ65465 CJV65461:CJV65465 CTR65461:CTR65465 DDN65461:DDN65465 DNJ65461:DNJ65465 DXF65461:DXF65465 EHB65461:EHB65465 EQX65461:EQX65465 FAT65461:FAT65465 FKP65461:FKP65465 FUL65461:FUL65465 GEH65461:GEH65465 GOD65461:GOD65465 GXZ65461:GXZ65465 HHV65461:HHV65465 HRR65461:HRR65465 IBN65461:IBN65465 ILJ65461:ILJ65465 IVF65461:IVF65465 JFB65461:JFB65465 JOX65461:JOX65465 JYT65461:JYT65465 KIP65461:KIP65465 KSL65461:KSL65465 LCH65461:LCH65465 LMD65461:LMD65465 LVZ65461:LVZ65465 MFV65461:MFV65465 MPR65461:MPR65465 MZN65461:MZN65465 NJJ65461:NJJ65465 NTF65461:NTF65465 ODB65461:ODB65465 OMX65461:OMX65465 OWT65461:OWT65465 PGP65461:PGP65465 PQL65461:PQL65465 QAH65461:QAH65465 QKD65461:QKD65465 QTZ65461:QTZ65465 RDV65461:RDV65465 RNR65461:RNR65465 RXN65461:RXN65465 SHJ65461:SHJ65465 SRF65461:SRF65465 TBB65461:TBB65465 TKX65461:TKX65465 TUT65461:TUT65465 UEP65461:UEP65465 UOL65461:UOL65465 UYH65461:UYH65465 VID65461:VID65465 VRZ65461:VRZ65465 WBV65461:WBV65465 WLR65461:WLR65465 WVN65461:WVN65465 F130997:H131001 JB130997:JB131001 SX130997:SX131001 ACT130997:ACT131001 AMP130997:AMP131001 AWL130997:AWL131001 BGH130997:BGH131001 BQD130997:BQD131001 BZZ130997:BZZ131001 CJV130997:CJV131001 CTR130997:CTR131001 DDN130997:DDN131001 DNJ130997:DNJ131001 DXF130997:DXF131001 EHB130997:EHB131001 EQX130997:EQX131001 FAT130997:FAT131001 FKP130997:FKP131001 FUL130997:FUL131001 GEH130997:GEH131001 GOD130997:GOD131001 GXZ130997:GXZ131001 HHV130997:HHV131001 HRR130997:HRR131001 IBN130997:IBN131001 ILJ130997:ILJ131001 IVF130997:IVF131001 JFB130997:JFB131001 JOX130997:JOX131001 JYT130997:JYT131001 KIP130997:KIP131001 KSL130997:KSL131001 LCH130997:LCH131001 LMD130997:LMD131001 LVZ130997:LVZ131001 MFV130997:MFV131001 MPR130997:MPR131001 MZN130997:MZN131001 NJJ130997:NJJ131001 NTF130997:NTF131001 ODB130997:ODB131001 OMX130997:OMX131001 OWT130997:OWT131001 PGP130997:PGP131001 PQL130997:PQL131001 QAH130997:QAH131001 QKD130997:QKD131001 QTZ130997:QTZ131001 RDV130997:RDV131001 RNR130997:RNR131001 RXN130997:RXN131001 SHJ130997:SHJ131001 SRF130997:SRF131001 TBB130997:TBB131001 TKX130997:TKX131001 TUT130997:TUT131001 UEP130997:UEP131001 UOL130997:UOL131001 UYH130997:UYH131001 VID130997:VID131001 VRZ130997:VRZ131001 WBV130997:WBV131001 WLR130997:WLR131001 WVN130997:WVN131001 F196533:H196537 JB196533:JB196537 SX196533:SX196537 ACT196533:ACT196537 AMP196533:AMP196537 AWL196533:AWL196537 BGH196533:BGH196537 BQD196533:BQD196537 BZZ196533:BZZ196537 CJV196533:CJV196537 CTR196533:CTR196537 DDN196533:DDN196537 DNJ196533:DNJ196537 DXF196533:DXF196537 EHB196533:EHB196537 EQX196533:EQX196537 FAT196533:FAT196537 FKP196533:FKP196537 FUL196533:FUL196537 GEH196533:GEH196537 GOD196533:GOD196537 GXZ196533:GXZ196537 HHV196533:HHV196537 HRR196533:HRR196537 IBN196533:IBN196537 ILJ196533:ILJ196537 IVF196533:IVF196537 JFB196533:JFB196537 JOX196533:JOX196537 JYT196533:JYT196537 KIP196533:KIP196537 KSL196533:KSL196537 LCH196533:LCH196537 LMD196533:LMD196537 LVZ196533:LVZ196537 MFV196533:MFV196537 MPR196533:MPR196537 MZN196533:MZN196537 NJJ196533:NJJ196537 NTF196533:NTF196537 ODB196533:ODB196537 OMX196533:OMX196537 OWT196533:OWT196537 PGP196533:PGP196537 PQL196533:PQL196537 QAH196533:QAH196537 QKD196533:QKD196537 QTZ196533:QTZ196537 RDV196533:RDV196537 RNR196533:RNR196537 RXN196533:RXN196537 SHJ196533:SHJ196537 SRF196533:SRF196537 TBB196533:TBB196537 TKX196533:TKX196537 TUT196533:TUT196537 UEP196533:UEP196537 UOL196533:UOL196537 UYH196533:UYH196537 VID196533:VID196537 VRZ196533:VRZ196537 WBV196533:WBV196537 WLR196533:WLR196537 WVN196533:WVN196537 F262069:H262073 JB262069:JB262073 SX262069:SX262073 ACT262069:ACT262073 AMP262069:AMP262073 AWL262069:AWL262073 BGH262069:BGH262073 BQD262069:BQD262073 BZZ262069:BZZ262073 CJV262069:CJV262073 CTR262069:CTR262073 DDN262069:DDN262073 DNJ262069:DNJ262073 DXF262069:DXF262073 EHB262069:EHB262073 EQX262069:EQX262073 FAT262069:FAT262073 FKP262069:FKP262073 FUL262069:FUL262073 GEH262069:GEH262073 GOD262069:GOD262073 GXZ262069:GXZ262073 HHV262069:HHV262073 HRR262069:HRR262073 IBN262069:IBN262073 ILJ262069:ILJ262073 IVF262069:IVF262073 JFB262069:JFB262073 JOX262069:JOX262073 JYT262069:JYT262073 KIP262069:KIP262073 KSL262069:KSL262073 LCH262069:LCH262073 LMD262069:LMD262073 LVZ262069:LVZ262073 MFV262069:MFV262073 MPR262069:MPR262073 MZN262069:MZN262073 NJJ262069:NJJ262073 NTF262069:NTF262073 ODB262069:ODB262073 OMX262069:OMX262073 OWT262069:OWT262073 PGP262069:PGP262073 PQL262069:PQL262073 QAH262069:QAH262073 QKD262069:QKD262073 QTZ262069:QTZ262073 RDV262069:RDV262073 RNR262069:RNR262073 RXN262069:RXN262073 SHJ262069:SHJ262073 SRF262069:SRF262073 TBB262069:TBB262073 TKX262069:TKX262073 TUT262069:TUT262073 UEP262069:UEP262073 UOL262069:UOL262073 UYH262069:UYH262073 VID262069:VID262073 VRZ262069:VRZ262073 WBV262069:WBV262073 WLR262069:WLR262073 WVN262069:WVN262073 F327605:H327609 JB327605:JB327609 SX327605:SX327609 ACT327605:ACT327609 AMP327605:AMP327609 AWL327605:AWL327609 BGH327605:BGH327609 BQD327605:BQD327609 BZZ327605:BZZ327609 CJV327605:CJV327609 CTR327605:CTR327609 DDN327605:DDN327609 DNJ327605:DNJ327609 DXF327605:DXF327609 EHB327605:EHB327609 EQX327605:EQX327609 FAT327605:FAT327609 FKP327605:FKP327609 FUL327605:FUL327609 GEH327605:GEH327609 GOD327605:GOD327609 GXZ327605:GXZ327609 HHV327605:HHV327609 HRR327605:HRR327609 IBN327605:IBN327609 ILJ327605:ILJ327609 IVF327605:IVF327609 JFB327605:JFB327609 JOX327605:JOX327609 JYT327605:JYT327609 KIP327605:KIP327609 KSL327605:KSL327609 LCH327605:LCH327609 LMD327605:LMD327609 LVZ327605:LVZ327609 MFV327605:MFV327609 MPR327605:MPR327609 MZN327605:MZN327609 NJJ327605:NJJ327609 NTF327605:NTF327609 ODB327605:ODB327609 OMX327605:OMX327609 OWT327605:OWT327609 PGP327605:PGP327609 PQL327605:PQL327609 QAH327605:QAH327609 QKD327605:QKD327609 QTZ327605:QTZ327609 RDV327605:RDV327609 RNR327605:RNR327609 RXN327605:RXN327609 SHJ327605:SHJ327609 SRF327605:SRF327609 TBB327605:TBB327609 TKX327605:TKX327609 TUT327605:TUT327609 UEP327605:UEP327609 UOL327605:UOL327609 UYH327605:UYH327609 VID327605:VID327609 VRZ327605:VRZ327609 WBV327605:WBV327609 WLR327605:WLR327609 WVN327605:WVN327609 F393141:H393145 JB393141:JB393145 SX393141:SX393145 ACT393141:ACT393145 AMP393141:AMP393145 AWL393141:AWL393145 BGH393141:BGH393145 BQD393141:BQD393145 BZZ393141:BZZ393145 CJV393141:CJV393145 CTR393141:CTR393145 DDN393141:DDN393145 DNJ393141:DNJ393145 DXF393141:DXF393145 EHB393141:EHB393145 EQX393141:EQX393145 FAT393141:FAT393145 FKP393141:FKP393145 FUL393141:FUL393145 GEH393141:GEH393145 GOD393141:GOD393145 GXZ393141:GXZ393145 HHV393141:HHV393145 HRR393141:HRR393145 IBN393141:IBN393145 ILJ393141:ILJ393145 IVF393141:IVF393145 JFB393141:JFB393145 JOX393141:JOX393145 JYT393141:JYT393145 KIP393141:KIP393145 KSL393141:KSL393145 LCH393141:LCH393145 LMD393141:LMD393145 LVZ393141:LVZ393145 MFV393141:MFV393145 MPR393141:MPR393145 MZN393141:MZN393145 NJJ393141:NJJ393145 NTF393141:NTF393145 ODB393141:ODB393145 OMX393141:OMX393145 OWT393141:OWT393145 PGP393141:PGP393145 PQL393141:PQL393145 QAH393141:QAH393145 QKD393141:QKD393145 QTZ393141:QTZ393145 RDV393141:RDV393145 RNR393141:RNR393145 RXN393141:RXN393145 SHJ393141:SHJ393145 SRF393141:SRF393145 TBB393141:TBB393145 TKX393141:TKX393145 TUT393141:TUT393145 UEP393141:UEP393145 UOL393141:UOL393145 UYH393141:UYH393145 VID393141:VID393145 VRZ393141:VRZ393145 WBV393141:WBV393145 WLR393141:WLR393145 WVN393141:WVN393145 F458677:H458681 JB458677:JB458681 SX458677:SX458681 ACT458677:ACT458681 AMP458677:AMP458681 AWL458677:AWL458681 BGH458677:BGH458681 BQD458677:BQD458681 BZZ458677:BZZ458681 CJV458677:CJV458681 CTR458677:CTR458681 DDN458677:DDN458681 DNJ458677:DNJ458681 DXF458677:DXF458681 EHB458677:EHB458681 EQX458677:EQX458681 FAT458677:FAT458681 FKP458677:FKP458681 FUL458677:FUL458681 GEH458677:GEH458681 GOD458677:GOD458681 GXZ458677:GXZ458681 HHV458677:HHV458681 HRR458677:HRR458681 IBN458677:IBN458681 ILJ458677:ILJ458681 IVF458677:IVF458681 JFB458677:JFB458681 JOX458677:JOX458681 JYT458677:JYT458681 KIP458677:KIP458681 KSL458677:KSL458681 LCH458677:LCH458681 LMD458677:LMD458681 LVZ458677:LVZ458681 MFV458677:MFV458681 MPR458677:MPR458681 MZN458677:MZN458681 NJJ458677:NJJ458681 NTF458677:NTF458681 ODB458677:ODB458681 OMX458677:OMX458681 OWT458677:OWT458681 PGP458677:PGP458681 PQL458677:PQL458681 QAH458677:QAH458681 QKD458677:QKD458681 QTZ458677:QTZ458681 RDV458677:RDV458681 RNR458677:RNR458681 RXN458677:RXN458681 SHJ458677:SHJ458681 SRF458677:SRF458681 TBB458677:TBB458681 TKX458677:TKX458681 TUT458677:TUT458681 UEP458677:UEP458681 UOL458677:UOL458681 UYH458677:UYH458681 VID458677:VID458681 VRZ458677:VRZ458681 WBV458677:WBV458681 WLR458677:WLR458681 WVN458677:WVN458681 F524213:H524217 JB524213:JB524217 SX524213:SX524217 ACT524213:ACT524217 AMP524213:AMP524217 AWL524213:AWL524217 BGH524213:BGH524217 BQD524213:BQD524217 BZZ524213:BZZ524217 CJV524213:CJV524217 CTR524213:CTR524217 DDN524213:DDN524217 DNJ524213:DNJ524217 DXF524213:DXF524217 EHB524213:EHB524217 EQX524213:EQX524217 FAT524213:FAT524217 FKP524213:FKP524217 FUL524213:FUL524217 GEH524213:GEH524217 GOD524213:GOD524217 GXZ524213:GXZ524217 HHV524213:HHV524217 HRR524213:HRR524217 IBN524213:IBN524217 ILJ524213:ILJ524217 IVF524213:IVF524217 JFB524213:JFB524217 JOX524213:JOX524217 JYT524213:JYT524217 KIP524213:KIP524217 KSL524213:KSL524217 LCH524213:LCH524217 LMD524213:LMD524217 LVZ524213:LVZ524217 MFV524213:MFV524217 MPR524213:MPR524217 MZN524213:MZN524217 NJJ524213:NJJ524217 NTF524213:NTF524217 ODB524213:ODB524217 OMX524213:OMX524217 OWT524213:OWT524217 PGP524213:PGP524217 PQL524213:PQL524217 QAH524213:QAH524217 QKD524213:QKD524217 QTZ524213:QTZ524217 RDV524213:RDV524217 RNR524213:RNR524217 RXN524213:RXN524217 SHJ524213:SHJ524217 SRF524213:SRF524217 TBB524213:TBB524217 TKX524213:TKX524217 TUT524213:TUT524217 UEP524213:UEP524217 UOL524213:UOL524217 UYH524213:UYH524217 VID524213:VID524217 VRZ524213:VRZ524217 WBV524213:WBV524217 WLR524213:WLR524217 WVN524213:WVN524217 F589749:H589753 JB589749:JB589753 SX589749:SX589753 ACT589749:ACT589753 AMP589749:AMP589753 AWL589749:AWL589753 BGH589749:BGH589753 BQD589749:BQD589753 BZZ589749:BZZ589753 CJV589749:CJV589753 CTR589749:CTR589753 DDN589749:DDN589753 DNJ589749:DNJ589753 DXF589749:DXF589753 EHB589749:EHB589753 EQX589749:EQX589753 FAT589749:FAT589753 FKP589749:FKP589753 FUL589749:FUL589753 GEH589749:GEH589753 GOD589749:GOD589753 GXZ589749:GXZ589753 HHV589749:HHV589753 HRR589749:HRR589753 IBN589749:IBN589753 ILJ589749:ILJ589753 IVF589749:IVF589753 JFB589749:JFB589753 JOX589749:JOX589753 JYT589749:JYT589753 KIP589749:KIP589753 KSL589749:KSL589753 LCH589749:LCH589753 LMD589749:LMD589753 LVZ589749:LVZ589753 MFV589749:MFV589753 MPR589749:MPR589753 MZN589749:MZN589753 NJJ589749:NJJ589753 NTF589749:NTF589753 ODB589749:ODB589753 OMX589749:OMX589753 OWT589749:OWT589753 PGP589749:PGP589753 PQL589749:PQL589753 QAH589749:QAH589753 QKD589749:QKD589753 QTZ589749:QTZ589753 RDV589749:RDV589753 RNR589749:RNR589753 RXN589749:RXN589753 SHJ589749:SHJ589753 SRF589749:SRF589753 TBB589749:TBB589753 TKX589749:TKX589753 TUT589749:TUT589753 UEP589749:UEP589753 UOL589749:UOL589753 UYH589749:UYH589753 VID589749:VID589753 VRZ589749:VRZ589753 WBV589749:WBV589753 WLR589749:WLR589753 WVN589749:WVN589753 F655285:H655289 JB655285:JB655289 SX655285:SX655289 ACT655285:ACT655289 AMP655285:AMP655289 AWL655285:AWL655289 BGH655285:BGH655289 BQD655285:BQD655289 BZZ655285:BZZ655289 CJV655285:CJV655289 CTR655285:CTR655289 DDN655285:DDN655289 DNJ655285:DNJ655289 DXF655285:DXF655289 EHB655285:EHB655289 EQX655285:EQX655289 FAT655285:FAT655289 FKP655285:FKP655289 FUL655285:FUL655289 GEH655285:GEH655289 GOD655285:GOD655289 GXZ655285:GXZ655289 HHV655285:HHV655289 HRR655285:HRR655289 IBN655285:IBN655289 ILJ655285:ILJ655289 IVF655285:IVF655289 JFB655285:JFB655289 JOX655285:JOX655289 JYT655285:JYT655289 KIP655285:KIP655289 KSL655285:KSL655289 LCH655285:LCH655289 LMD655285:LMD655289 LVZ655285:LVZ655289 MFV655285:MFV655289 MPR655285:MPR655289 MZN655285:MZN655289 NJJ655285:NJJ655289 NTF655285:NTF655289 ODB655285:ODB655289 OMX655285:OMX655289 OWT655285:OWT655289 PGP655285:PGP655289 PQL655285:PQL655289 QAH655285:QAH655289 QKD655285:QKD655289 QTZ655285:QTZ655289 RDV655285:RDV655289 RNR655285:RNR655289 RXN655285:RXN655289 SHJ655285:SHJ655289 SRF655285:SRF655289 TBB655285:TBB655289 TKX655285:TKX655289 TUT655285:TUT655289 UEP655285:UEP655289 UOL655285:UOL655289 UYH655285:UYH655289 VID655285:VID655289 VRZ655285:VRZ655289 WBV655285:WBV655289 WLR655285:WLR655289 WVN655285:WVN655289 F720821:H720825 JB720821:JB720825 SX720821:SX720825 ACT720821:ACT720825 AMP720821:AMP720825 AWL720821:AWL720825 BGH720821:BGH720825 BQD720821:BQD720825 BZZ720821:BZZ720825 CJV720821:CJV720825 CTR720821:CTR720825 DDN720821:DDN720825 DNJ720821:DNJ720825 DXF720821:DXF720825 EHB720821:EHB720825 EQX720821:EQX720825 FAT720821:FAT720825 FKP720821:FKP720825 FUL720821:FUL720825 GEH720821:GEH720825 GOD720821:GOD720825 GXZ720821:GXZ720825 HHV720821:HHV720825 HRR720821:HRR720825 IBN720821:IBN720825 ILJ720821:ILJ720825 IVF720821:IVF720825 JFB720821:JFB720825 JOX720821:JOX720825 JYT720821:JYT720825 KIP720821:KIP720825 KSL720821:KSL720825 LCH720821:LCH720825 LMD720821:LMD720825 LVZ720821:LVZ720825 MFV720821:MFV720825 MPR720821:MPR720825 MZN720821:MZN720825 NJJ720821:NJJ720825 NTF720821:NTF720825 ODB720821:ODB720825 OMX720821:OMX720825 OWT720821:OWT720825 PGP720821:PGP720825 PQL720821:PQL720825 QAH720821:QAH720825 QKD720821:QKD720825 QTZ720821:QTZ720825 RDV720821:RDV720825 RNR720821:RNR720825 RXN720821:RXN720825 SHJ720821:SHJ720825 SRF720821:SRF720825 TBB720821:TBB720825 TKX720821:TKX720825 TUT720821:TUT720825 UEP720821:UEP720825 UOL720821:UOL720825 UYH720821:UYH720825 VID720821:VID720825 VRZ720821:VRZ720825 WBV720821:WBV720825 WLR720821:WLR720825 WVN720821:WVN720825 F786357:H786361 JB786357:JB786361 SX786357:SX786361 ACT786357:ACT786361 AMP786357:AMP786361 AWL786357:AWL786361 BGH786357:BGH786361 BQD786357:BQD786361 BZZ786357:BZZ786361 CJV786357:CJV786361 CTR786357:CTR786361 DDN786357:DDN786361 DNJ786357:DNJ786361 DXF786357:DXF786361 EHB786357:EHB786361 EQX786357:EQX786361 FAT786357:FAT786361 FKP786357:FKP786361 FUL786357:FUL786361 GEH786357:GEH786361 GOD786357:GOD786361 GXZ786357:GXZ786361 HHV786357:HHV786361 HRR786357:HRR786361 IBN786357:IBN786361 ILJ786357:ILJ786361 IVF786357:IVF786361 JFB786357:JFB786361 JOX786357:JOX786361 JYT786357:JYT786361 KIP786357:KIP786361 KSL786357:KSL786361 LCH786357:LCH786361 LMD786357:LMD786361 LVZ786357:LVZ786361 MFV786357:MFV786361 MPR786357:MPR786361 MZN786357:MZN786361 NJJ786357:NJJ786361 NTF786357:NTF786361 ODB786357:ODB786361 OMX786357:OMX786361 OWT786357:OWT786361 PGP786357:PGP786361 PQL786357:PQL786361 QAH786357:QAH786361 QKD786357:QKD786361 QTZ786357:QTZ786361 RDV786357:RDV786361 RNR786357:RNR786361 RXN786357:RXN786361 SHJ786357:SHJ786361 SRF786357:SRF786361 TBB786357:TBB786361 TKX786357:TKX786361 TUT786357:TUT786361 UEP786357:UEP786361 UOL786357:UOL786361 UYH786357:UYH786361 VID786357:VID786361 VRZ786357:VRZ786361 WBV786357:WBV786361 WLR786357:WLR786361 WVN786357:WVN786361 F851893:H851897 JB851893:JB851897 SX851893:SX851897 ACT851893:ACT851897 AMP851893:AMP851897 AWL851893:AWL851897 BGH851893:BGH851897 BQD851893:BQD851897 BZZ851893:BZZ851897 CJV851893:CJV851897 CTR851893:CTR851897 DDN851893:DDN851897 DNJ851893:DNJ851897 DXF851893:DXF851897 EHB851893:EHB851897 EQX851893:EQX851897 FAT851893:FAT851897 FKP851893:FKP851897 FUL851893:FUL851897 GEH851893:GEH851897 GOD851893:GOD851897 GXZ851893:GXZ851897 HHV851893:HHV851897 HRR851893:HRR851897 IBN851893:IBN851897 ILJ851893:ILJ851897 IVF851893:IVF851897 JFB851893:JFB851897 JOX851893:JOX851897 JYT851893:JYT851897 KIP851893:KIP851897 KSL851893:KSL851897 LCH851893:LCH851897 LMD851893:LMD851897 LVZ851893:LVZ851897 MFV851893:MFV851897 MPR851893:MPR851897 MZN851893:MZN851897 NJJ851893:NJJ851897 NTF851893:NTF851897 ODB851893:ODB851897 OMX851893:OMX851897 OWT851893:OWT851897 PGP851893:PGP851897 PQL851893:PQL851897 QAH851893:QAH851897 QKD851893:QKD851897 QTZ851893:QTZ851897 RDV851893:RDV851897 RNR851893:RNR851897 RXN851893:RXN851897 SHJ851893:SHJ851897 SRF851893:SRF851897 TBB851893:TBB851897 TKX851893:TKX851897 TUT851893:TUT851897 UEP851893:UEP851897 UOL851893:UOL851897 UYH851893:UYH851897 VID851893:VID851897 VRZ851893:VRZ851897 WBV851893:WBV851897 WLR851893:WLR851897 WVN851893:WVN851897 F917429:H917433 JB917429:JB917433 SX917429:SX917433 ACT917429:ACT917433 AMP917429:AMP917433 AWL917429:AWL917433 BGH917429:BGH917433 BQD917429:BQD917433 BZZ917429:BZZ917433 CJV917429:CJV917433 CTR917429:CTR917433 DDN917429:DDN917433 DNJ917429:DNJ917433 DXF917429:DXF917433 EHB917429:EHB917433 EQX917429:EQX917433 FAT917429:FAT917433 FKP917429:FKP917433 FUL917429:FUL917433 GEH917429:GEH917433 GOD917429:GOD917433 GXZ917429:GXZ917433 HHV917429:HHV917433 HRR917429:HRR917433 IBN917429:IBN917433 ILJ917429:ILJ917433 IVF917429:IVF917433 JFB917429:JFB917433 JOX917429:JOX917433 JYT917429:JYT917433 KIP917429:KIP917433 KSL917429:KSL917433 LCH917429:LCH917433 LMD917429:LMD917433 LVZ917429:LVZ917433 MFV917429:MFV917433 MPR917429:MPR917433 MZN917429:MZN917433 NJJ917429:NJJ917433 NTF917429:NTF917433 ODB917429:ODB917433 OMX917429:OMX917433 OWT917429:OWT917433 PGP917429:PGP917433 PQL917429:PQL917433 QAH917429:QAH917433 QKD917429:QKD917433 QTZ917429:QTZ917433 RDV917429:RDV917433 RNR917429:RNR917433 RXN917429:RXN917433 SHJ917429:SHJ917433 SRF917429:SRF917433 TBB917429:TBB917433 TKX917429:TKX917433 TUT917429:TUT917433 UEP917429:UEP917433 UOL917429:UOL917433 UYH917429:UYH917433 VID917429:VID917433 VRZ917429:VRZ917433 WBV917429:WBV917433 WLR917429:WLR917433 WVN917429:WVN917433 F982965:H982969 JB982965:JB982969 SX982965:SX982969 ACT982965:ACT982969 AMP982965:AMP982969 AWL982965:AWL982969 BGH982965:BGH982969 BQD982965:BQD982969 BZZ982965:BZZ982969 CJV982965:CJV982969 CTR982965:CTR982969 DDN982965:DDN982969 DNJ982965:DNJ982969 DXF982965:DXF982969 EHB982965:EHB982969 EQX982965:EQX982969 FAT982965:FAT982969 FKP982965:FKP982969 FUL982965:FUL982969 GEH982965:GEH982969 GOD982965:GOD982969 GXZ982965:GXZ982969 HHV982965:HHV982969 HRR982965:HRR982969 IBN982965:IBN982969 ILJ982965:ILJ982969 IVF982965:IVF982969 JFB982965:JFB982969 JOX982965:JOX982969 JYT982965:JYT982969 KIP982965:KIP982969 KSL982965:KSL982969 LCH982965:LCH982969 LMD982965:LMD982969 LVZ982965:LVZ982969 MFV982965:MFV982969 MPR982965:MPR982969 MZN982965:MZN982969 NJJ982965:NJJ982969 NTF982965:NTF982969 ODB982965:ODB982969 OMX982965:OMX982969 OWT982965:OWT982969 PGP982965:PGP982969 PQL982965:PQL982969 QAH982965:QAH982969 QKD982965:QKD982969 QTZ982965:QTZ982969 RDV982965:RDV982969 RNR982965:RNR982969 RXN982965:RXN982969 SHJ982965:SHJ982969 SRF982965:SRF982969 TBB982965:TBB982969 TKX982965:TKX982969 TUT982965:TUT982969 UEP982965:UEP982969 UOL982965:UOL982969 UYH982965:UYH982969 VID982965:VID982969 VRZ982965:VRZ982969 WBV982965:WBV982969 WLR982965:WLR982969 WVN982965:WVN982969 F65469:H65470 JB65469:JB65470 SX65469:SX65470 ACT65469:ACT65470 AMP65469:AMP65470 AWL65469:AWL65470 BGH65469:BGH65470 BQD65469:BQD65470 BZZ65469:BZZ65470 CJV65469:CJV65470 CTR65469:CTR65470 DDN65469:DDN65470 DNJ65469:DNJ65470 DXF65469:DXF65470 EHB65469:EHB65470 EQX65469:EQX65470 FAT65469:FAT65470 FKP65469:FKP65470 FUL65469:FUL65470 GEH65469:GEH65470 GOD65469:GOD65470 GXZ65469:GXZ65470 HHV65469:HHV65470 HRR65469:HRR65470 IBN65469:IBN65470 ILJ65469:ILJ65470 IVF65469:IVF65470 JFB65469:JFB65470 JOX65469:JOX65470 JYT65469:JYT65470 KIP65469:KIP65470 KSL65469:KSL65470 LCH65469:LCH65470 LMD65469:LMD65470 LVZ65469:LVZ65470 MFV65469:MFV65470 MPR65469:MPR65470 MZN65469:MZN65470 NJJ65469:NJJ65470 NTF65469:NTF65470 ODB65469:ODB65470 OMX65469:OMX65470 OWT65469:OWT65470 PGP65469:PGP65470 PQL65469:PQL65470 QAH65469:QAH65470 QKD65469:QKD65470 QTZ65469:QTZ65470 RDV65469:RDV65470 RNR65469:RNR65470 RXN65469:RXN65470 SHJ65469:SHJ65470 SRF65469:SRF65470 TBB65469:TBB65470 TKX65469:TKX65470 TUT65469:TUT65470 UEP65469:UEP65470 UOL65469:UOL65470 UYH65469:UYH65470 VID65469:VID65470 VRZ65469:VRZ65470 WBV65469:WBV65470 WLR65469:WLR65470 WVN65469:WVN65470 F131005:H131006 JB131005:JB131006 SX131005:SX131006 ACT131005:ACT131006 AMP131005:AMP131006 AWL131005:AWL131006 BGH131005:BGH131006 BQD131005:BQD131006 BZZ131005:BZZ131006 CJV131005:CJV131006 CTR131005:CTR131006 DDN131005:DDN131006 DNJ131005:DNJ131006 DXF131005:DXF131006 EHB131005:EHB131006 EQX131005:EQX131006 FAT131005:FAT131006 FKP131005:FKP131006 FUL131005:FUL131006 GEH131005:GEH131006 GOD131005:GOD131006 GXZ131005:GXZ131006 HHV131005:HHV131006 HRR131005:HRR131006 IBN131005:IBN131006 ILJ131005:ILJ131006 IVF131005:IVF131006 JFB131005:JFB131006 JOX131005:JOX131006 JYT131005:JYT131006 KIP131005:KIP131006 KSL131005:KSL131006 LCH131005:LCH131006 LMD131005:LMD131006 LVZ131005:LVZ131006 MFV131005:MFV131006 MPR131005:MPR131006 MZN131005:MZN131006 NJJ131005:NJJ131006 NTF131005:NTF131006 ODB131005:ODB131006 OMX131005:OMX131006 OWT131005:OWT131006 PGP131005:PGP131006 PQL131005:PQL131006 QAH131005:QAH131006 QKD131005:QKD131006 QTZ131005:QTZ131006 RDV131005:RDV131006 RNR131005:RNR131006 RXN131005:RXN131006 SHJ131005:SHJ131006 SRF131005:SRF131006 TBB131005:TBB131006 TKX131005:TKX131006 TUT131005:TUT131006 UEP131005:UEP131006 UOL131005:UOL131006 UYH131005:UYH131006 VID131005:VID131006 VRZ131005:VRZ131006 WBV131005:WBV131006 WLR131005:WLR131006 WVN131005:WVN131006 F196541:H196542 JB196541:JB196542 SX196541:SX196542 ACT196541:ACT196542 AMP196541:AMP196542 AWL196541:AWL196542 BGH196541:BGH196542 BQD196541:BQD196542 BZZ196541:BZZ196542 CJV196541:CJV196542 CTR196541:CTR196542 DDN196541:DDN196542 DNJ196541:DNJ196542 DXF196541:DXF196542 EHB196541:EHB196542 EQX196541:EQX196542 FAT196541:FAT196542 FKP196541:FKP196542 FUL196541:FUL196542 GEH196541:GEH196542 GOD196541:GOD196542 GXZ196541:GXZ196542 HHV196541:HHV196542 HRR196541:HRR196542 IBN196541:IBN196542 ILJ196541:ILJ196542 IVF196541:IVF196542 JFB196541:JFB196542 JOX196541:JOX196542 JYT196541:JYT196542 KIP196541:KIP196542 KSL196541:KSL196542 LCH196541:LCH196542 LMD196541:LMD196542 LVZ196541:LVZ196542 MFV196541:MFV196542 MPR196541:MPR196542 MZN196541:MZN196542 NJJ196541:NJJ196542 NTF196541:NTF196542 ODB196541:ODB196542 OMX196541:OMX196542 OWT196541:OWT196542 PGP196541:PGP196542 PQL196541:PQL196542 QAH196541:QAH196542 QKD196541:QKD196542 QTZ196541:QTZ196542 RDV196541:RDV196542 RNR196541:RNR196542 RXN196541:RXN196542 SHJ196541:SHJ196542 SRF196541:SRF196542 TBB196541:TBB196542 TKX196541:TKX196542 TUT196541:TUT196542 UEP196541:UEP196542 UOL196541:UOL196542 UYH196541:UYH196542 VID196541:VID196542 VRZ196541:VRZ196542 WBV196541:WBV196542 WLR196541:WLR196542 WVN196541:WVN196542 F262077:H262078 JB262077:JB262078 SX262077:SX262078 ACT262077:ACT262078 AMP262077:AMP262078 AWL262077:AWL262078 BGH262077:BGH262078 BQD262077:BQD262078 BZZ262077:BZZ262078 CJV262077:CJV262078 CTR262077:CTR262078 DDN262077:DDN262078 DNJ262077:DNJ262078 DXF262077:DXF262078 EHB262077:EHB262078 EQX262077:EQX262078 FAT262077:FAT262078 FKP262077:FKP262078 FUL262077:FUL262078 GEH262077:GEH262078 GOD262077:GOD262078 GXZ262077:GXZ262078 HHV262077:HHV262078 HRR262077:HRR262078 IBN262077:IBN262078 ILJ262077:ILJ262078 IVF262077:IVF262078 JFB262077:JFB262078 JOX262077:JOX262078 JYT262077:JYT262078 KIP262077:KIP262078 KSL262077:KSL262078 LCH262077:LCH262078 LMD262077:LMD262078 LVZ262077:LVZ262078 MFV262077:MFV262078 MPR262077:MPR262078 MZN262077:MZN262078 NJJ262077:NJJ262078 NTF262077:NTF262078 ODB262077:ODB262078 OMX262077:OMX262078 OWT262077:OWT262078 PGP262077:PGP262078 PQL262077:PQL262078 QAH262077:QAH262078 QKD262077:QKD262078 QTZ262077:QTZ262078 RDV262077:RDV262078 RNR262077:RNR262078 RXN262077:RXN262078 SHJ262077:SHJ262078 SRF262077:SRF262078 TBB262077:TBB262078 TKX262077:TKX262078 TUT262077:TUT262078 UEP262077:UEP262078 UOL262077:UOL262078 UYH262077:UYH262078 VID262077:VID262078 VRZ262077:VRZ262078 WBV262077:WBV262078 WLR262077:WLR262078 WVN262077:WVN262078 F327613:H327614 JB327613:JB327614 SX327613:SX327614 ACT327613:ACT327614 AMP327613:AMP327614 AWL327613:AWL327614 BGH327613:BGH327614 BQD327613:BQD327614 BZZ327613:BZZ327614 CJV327613:CJV327614 CTR327613:CTR327614 DDN327613:DDN327614 DNJ327613:DNJ327614 DXF327613:DXF327614 EHB327613:EHB327614 EQX327613:EQX327614 FAT327613:FAT327614 FKP327613:FKP327614 FUL327613:FUL327614 GEH327613:GEH327614 GOD327613:GOD327614 GXZ327613:GXZ327614 HHV327613:HHV327614 HRR327613:HRR327614 IBN327613:IBN327614 ILJ327613:ILJ327614 IVF327613:IVF327614 JFB327613:JFB327614 JOX327613:JOX327614 JYT327613:JYT327614 KIP327613:KIP327614 KSL327613:KSL327614 LCH327613:LCH327614 LMD327613:LMD327614 LVZ327613:LVZ327614 MFV327613:MFV327614 MPR327613:MPR327614 MZN327613:MZN327614 NJJ327613:NJJ327614 NTF327613:NTF327614 ODB327613:ODB327614 OMX327613:OMX327614 OWT327613:OWT327614 PGP327613:PGP327614 PQL327613:PQL327614 QAH327613:QAH327614 QKD327613:QKD327614 QTZ327613:QTZ327614 RDV327613:RDV327614 RNR327613:RNR327614 RXN327613:RXN327614 SHJ327613:SHJ327614 SRF327613:SRF327614 TBB327613:TBB327614 TKX327613:TKX327614 TUT327613:TUT327614 UEP327613:UEP327614 UOL327613:UOL327614 UYH327613:UYH327614 VID327613:VID327614 VRZ327613:VRZ327614 WBV327613:WBV327614 WLR327613:WLR327614 WVN327613:WVN327614 F393149:H393150 JB393149:JB393150 SX393149:SX393150 ACT393149:ACT393150 AMP393149:AMP393150 AWL393149:AWL393150 BGH393149:BGH393150 BQD393149:BQD393150 BZZ393149:BZZ393150 CJV393149:CJV393150 CTR393149:CTR393150 DDN393149:DDN393150 DNJ393149:DNJ393150 DXF393149:DXF393150 EHB393149:EHB393150 EQX393149:EQX393150 FAT393149:FAT393150 FKP393149:FKP393150 FUL393149:FUL393150 GEH393149:GEH393150 GOD393149:GOD393150 GXZ393149:GXZ393150 HHV393149:HHV393150 HRR393149:HRR393150 IBN393149:IBN393150 ILJ393149:ILJ393150 IVF393149:IVF393150 JFB393149:JFB393150 JOX393149:JOX393150 JYT393149:JYT393150 KIP393149:KIP393150 KSL393149:KSL393150 LCH393149:LCH393150 LMD393149:LMD393150 LVZ393149:LVZ393150 MFV393149:MFV393150 MPR393149:MPR393150 MZN393149:MZN393150 NJJ393149:NJJ393150 NTF393149:NTF393150 ODB393149:ODB393150 OMX393149:OMX393150 OWT393149:OWT393150 PGP393149:PGP393150 PQL393149:PQL393150 QAH393149:QAH393150 QKD393149:QKD393150 QTZ393149:QTZ393150 RDV393149:RDV393150 RNR393149:RNR393150 RXN393149:RXN393150 SHJ393149:SHJ393150 SRF393149:SRF393150 TBB393149:TBB393150 TKX393149:TKX393150 TUT393149:TUT393150 UEP393149:UEP393150 UOL393149:UOL393150 UYH393149:UYH393150 VID393149:VID393150 VRZ393149:VRZ393150 WBV393149:WBV393150 WLR393149:WLR393150 WVN393149:WVN393150 F458685:H458686 JB458685:JB458686 SX458685:SX458686 ACT458685:ACT458686 AMP458685:AMP458686 AWL458685:AWL458686 BGH458685:BGH458686 BQD458685:BQD458686 BZZ458685:BZZ458686 CJV458685:CJV458686 CTR458685:CTR458686 DDN458685:DDN458686 DNJ458685:DNJ458686 DXF458685:DXF458686 EHB458685:EHB458686 EQX458685:EQX458686 FAT458685:FAT458686 FKP458685:FKP458686 FUL458685:FUL458686 GEH458685:GEH458686 GOD458685:GOD458686 GXZ458685:GXZ458686 HHV458685:HHV458686 HRR458685:HRR458686 IBN458685:IBN458686 ILJ458685:ILJ458686 IVF458685:IVF458686 JFB458685:JFB458686 JOX458685:JOX458686 JYT458685:JYT458686 KIP458685:KIP458686 KSL458685:KSL458686 LCH458685:LCH458686 LMD458685:LMD458686 LVZ458685:LVZ458686 MFV458685:MFV458686 MPR458685:MPR458686 MZN458685:MZN458686 NJJ458685:NJJ458686 NTF458685:NTF458686 ODB458685:ODB458686 OMX458685:OMX458686 OWT458685:OWT458686 PGP458685:PGP458686 PQL458685:PQL458686 QAH458685:QAH458686 QKD458685:QKD458686 QTZ458685:QTZ458686 RDV458685:RDV458686 RNR458685:RNR458686 RXN458685:RXN458686 SHJ458685:SHJ458686 SRF458685:SRF458686 TBB458685:TBB458686 TKX458685:TKX458686 TUT458685:TUT458686 UEP458685:UEP458686 UOL458685:UOL458686 UYH458685:UYH458686 VID458685:VID458686 VRZ458685:VRZ458686 WBV458685:WBV458686 WLR458685:WLR458686 WVN458685:WVN458686 F524221:H524222 JB524221:JB524222 SX524221:SX524222 ACT524221:ACT524222 AMP524221:AMP524222 AWL524221:AWL524222 BGH524221:BGH524222 BQD524221:BQD524222 BZZ524221:BZZ524222 CJV524221:CJV524222 CTR524221:CTR524222 DDN524221:DDN524222 DNJ524221:DNJ524222 DXF524221:DXF524222 EHB524221:EHB524222 EQX524221:EQX524222 FAT524221:FAT524222 FKP524221:FKP524222 FUL524221:FUL524222 GEH524221:GEH524222 GOD524221:GOD524222 GXZ524221:GXZ524222 HHV524221:HHV524222 HRR524221:HRR524222 IBN524221:IBN524222 ILJ524221:ILJ524222 IVF524221:IVF524222 JFB524221:JFB524222 JOX524221:JOX524222 JYT524221:JYT524222 KIP524221:KIP524222 KSL524221:KSL524222 LCH524221:LCH524222 LMD524221:LMD524222 LVZ524221:LVZ524222 MFV524221:MFV524222 MPR524221:MPR524222 MZN524221:MZN524222 NJJ524221:NJJ524222 NTF524221:NTF524222 ODB524221:ODB524222 OMX524221:OMX524222 OWT524221:OWT524222 PGP524221:PGP524222 PQL524221:PQL524222 QAH524221:QAH524222 QKD524221:QKD524222 QTZ524221:QTZ524222 RDV524221:RDV524222 RNR524221:RNR524222 RXN524221:RXN524222 SHJ524221:SHJ524222 SRF524221:SRF524222 TBB524221:TBB524222 TKX524221:TKX524222 TUT524221:TUT524222 UEP524221:UEP524222 UOL524221:UOL524222 UYH524221:UYH524222 VID524221:VID524222 VRZ524221:VRZ524222 WBV524221:WBV524222 WLR524221:WLR524222 WVN524221:WVN524222 F589757:H589758 JB589757:JB589758 SX589757:SX589758 ACT589757:ACT589758 AMP589757:AMP589758 AWL589757:AWL589758 BGH589757:BGH589758 BQD589757:BQD589758 BZZ589757:BZZ589758 CJV589757:CJV589758 CTR589757:CTR589758 DDN589757:DDN589758 DNJ589757:DNJ589758 DXF589757:DXF589758 EHB589757:EHB589758 EQX589757:EQX589758 FAT589757:FAT589758 FKP589757:FKP589758 FUL589757:FUL589758 GEH589757:GEH589758 GOD589757:GOD589758 GXZ589757:GXZ589758 HHV589757:HHV589758 HRR589757:HRR589758 IBN589757:IBN589758 ILJ589757:ILJ589758 IVF589757:IVF589758 JFB589757:JFB589758 JOX589757:JOX589758 JYT589757:JYT589758 KIP589757:KIP589758 KSL589757:KSL589758 LCH589757:LCH589758 LMD589757:LMD589758 LVZ589757:LVZ589758 MFV589757:MFV589758 MPR589757:MPR589758 MZN589757:MZN589758 NJJ589757:NJJ589758 NTF589757:NTF589758 ODB589757:ODB589758 OMX589757:OMX589758 OWT589757:OWT589758 PGP589757:PGP589758 PQL589757:PQL589758 QAH589757:QAH589758 QKD589757:QKD589758 QTZ589757:QTZ589758 RDV589757:RDV589758 RNR589757:RNR589758 RXN589757:RXN589758 SHJ589757:SHJ589758 SRF589757:SRF589758 TBB589757:TBB589758 TKX589757:TKX589758 TUT589757:TUT589758 UEP589757:UEP589758 UOL589757:UOL589758 UYH589757:UYH589758 VID589757:VID589758 VRZ589757:VRZ589758 WBV589757:WBV589758 WLR589757:WLR589758 WVN589757:WVN589758 F655293:H655294 JB655293:JB655294 SX655293:SX655294 ACT655293:ACT655294 AMP655293:AMP655294 AWL655293:AWL655294 BGH655293:BGH655294 BQD655293:BQD655294 BZZ655293:BZZ655294 CJV655293:CJV655294 CTR655293:CTR655294 DDN655293:DDN655294 DNJ655293:DNJ655294 DXF655293:DXF655294 EHB655293:EHB655294 EQX655293:EQX655294 FAT655293:FAT655294 FKP655293:FKP655294 FUL655293:FUL655294 GEH655293:GEH655294 GOD655293:GOD655294 GXZ655293:GXZ655294 HHV655293:HHV655294 HRR655293:HRR655294 IBN655293:IBN655294 ILJ655293:ILJ655294 IVF655293:IVF655294 JFB655293:JFB655294 JOX655293:JOX655294 JYT655293:JYT655294 KIP655293:KIP655294 KSL655293:KSL655294 LCH655293:LCH655294 LMD655293:LMD655294 LVZ655293:LVZ655294 MFV655293:MFV655294 MPR655293:MPR655294 MZN655293:MZN655294 NJJ655293:NJJ655294 NTF655293:NTF655294 ODB655293:ODB655294 OMX655293:OMX655294 OWT655293:OWT655294 PGP655293:PGP655294 PQL655293:PQL655294 QAH655293:QAH655294 QKD655293:QKD655294 QTZ655293:QTZ655294 RDV655293:RDV655294 RNR655293:RNR655294 RXN655293:RXN655294 SHJ655293:SHJ655294 SRF655293:SRF655294 TBB655293:TBB655294 TKX655293:TKX655294 TUT655293:TUT655294 UEP655293:UEP655294 UOL655293:UOL655294 UYH655293:UYH655294 VID655293:VID655294 VRZ655293:VRZ655294 WBV655293:WBV655294 WLR655293:WLR655294 WVN655293:WVN655294 F720829:H720830 JB720829:JB720830 SX720829:SX720830 ACT720829:ACT720830 AMP720829:AMP720830 AWL720829:AWL720830 BGH720829:BGH720830 BQD720829:BQD720830 BZZ720829:BZZ720830 CJV720829:CJV720830 CTR720829:CTR720830 DDN720829:DDN720830 DNJ720829:DNJ720830 DXF720829:DXF720830 EHB720829:EHB720830 EQX720829:EQX720830 FAT720829:FAT720830 FKP720829:FKP720830 FUL720829:FUL720830 GEH720829:GEH720830 GOD720829:GOD720830 GXZ720829:GXZ720830 HHV720829:HHV720830 HRR720829:HRR720830 IBN720829:IBN720830 ILJ720829:ILJ720830 IVF720829:IVF720830 JFB720829:JFB720830 JOX720829:JOX720830 JYT720829:JYT720830 KIP720829:KIP720830 KSL720829:KSL720830 LCH720829:LCH720830 LMD720829:LMD720830 LVZ720829:LVZ720830 MFV720829:MFV720830 MPR720829:MPR720830 MZN720829:MZN720830 NJJ720829:NJJ720830 NTF720829:NTF720830 ODB720829:ODB720830 OMX720829:OMX720830 OWT720829:OWT720830 PGP720829:PGP720830 PQL720829:PQL720830 QAH720829:QAH720830 QKD720829:QKD720830 QTZ720829:QTZ720830 RDV720829:RDV720830 RNR720829:RNR720830 RXN720829:RXN720830 SHJ720829:SHJ720830 SRF720829:SRF720830 TBB720829:TBB720830 TKX720829:TKX720830 TUT720829:TUT720830 UEP720829:UEP720830 UOL720829:UOL720830 UYH720829:UYH720830 VID720829:VID720830 VRZ720829:VRZ720830 WBV720829:WBV720830 WLR720829:WLR720830 WVN720829:WVN720830 F786365:H786366 JB786365:JB786366 SX786365:SX786366 ACT786365:ACT786366 AMP786365:AMP786366 AWL786365:AWL786366 BGH786365:BGH786366 BQD786365:BQD786366 BZZ786365:BZZ786366 CJV786365:CJV786366 CTR786365:CTR786366 DDN786365:DDN786366 DNJ786365:DNJ786366 DXF786365:DXF786366 EHB786365:EHB786366 EQX786365:EQX786366 FAT786365:FAT786366 FKP786365:FKP786366 FUL786365:FUL786366 GEH786365:GEH786366 GOD786365:GOD786366 GXZ786365:GXZ786366 HHV786365:HHV786366 HRR786365:HRR786366 IBN786365:IBN786366 ILJ786365:ILJ786366 IVF786365:IVF786366 JFB786365:JFB786366 JOX786365:JOX786366 JYT786365:JYT786366 KIP786365:KIP786366 KSL786365:KSL786366 LCH786365:LCH786366 LMD786365:LMD786366 LVZ786365:LVZ786366 MFV786365:MFV786366 MPR786365:MPR786366 MZN786365:MZN786366 NJJ786365:NJJ786366 NTF786365:NTF786366 ODB786365:ODB786366 OMX786365:OMX786366 OWT786365:OWT786366 PGP786365:PGP786366 PQL786365:PQL786366 QAH786365:QAH786366 QKD786365:QKD786366 QTZ786365:QTZ786366 RDV786365:RDV786366 RNR786365:RNR786366 RXN786365:RXN786366 SHJ786365:SHJ786366 SRF786365:SRF786366 TBB786365:TBB786366 TKX786365:TKX786366 TUT786365:TUT786366 UEP786365:UEP786366 UOL786365:UOL786366 UYH786365:UYH786366 VID786365:VID786366 VRZ786365:VRZ786366 WBV786365:WBV786366 WLR786365:WLR786366 WVN786365:WVN786366 F851901:H851902 JB851901:JB851902 SX851901:SX851902 ACT851901:ACT851902 AMP851901:AMP851902 AWL851901:AWL851902 BGH851901:BGH851902 BQD851901:BQD851902 BZZ851901:BZZ851902 CJV851901:CJV851902 CTR851901:CTR851902 DDN851901:DDN851902 DNJ851901:DNJ851902 DXF851901:DXF851902 EHB851901:EHB851902 EQX851901:EQX851902 FAT851901:FAT851902 FKP851901:FKP851902 FUL851901:FUL851902 GEH851901:GEH851902 GOD851901:GOD851902 GXZ851901:GXZ851902 HHV851901:HHV851902 HRR851901:HRR851902 IBN851901:IBN851902 ILJ851901:ILJ851902 IVF851901:IVF851902 JFB851901:JFB851902 JOX851901:JOX851902 JYT851901:JYT851902 KIP851901:KIP851902 KSL851901:KSL851902 LCH851901:LCH851902 LMD851901:LMD851902 LVZ851901:LVZ851902 MFV851901:MFV851902 MPR851901:MPR851902 MZN851901:MZN851902 NJJ851901:NJJ851902 NTF851901:NTF851902 ODB851901:ODB851902 OMX851901:OMX851902 OWT851901:OWT851902 PGP851901:PGP851902 PQL851901:PQL851902 QAH851901:QAH851902 QKD851901:QKD851902 QTZ851901:QTZ851902 RDV851901:RDV851902 RNR851901:RNR851902 RXN851901:RXN851902 SHJ851901:SHJ851902 SRF851901:SRF851902 TBB851901:TBB851902 TKX851901:TKX851902 TUT851901:TUT851902 UEP851901:UEP851902 UOL851901:UOL851902 UYH851901:UYH851902 VID851901:VID851902 VRZ851901:VRZ851902 WBV851901:WBV851902 WLR851901:WLR851902 WVN851901:WVN851902 F917437:H917438 JB917437:JB917438 SX917437:SX917438 ACT917437:ACT917438 AMP917437:AMP917438 AWL917437:AWL917438 BGH917437:BGH917438 BQD917437:BQD917438 BZZ917437:BZZ917438 CJV917437:CJV917438 CTR917437:CTR917438 DDN917437:DDN917438 DNJ917437:DNJ917438 DXF917437:DXF917438 EHB917437:EHB917438 EQX917437:EQX917438 FAT917437:FAT917438 FKP917437:FKP917438 FUL917437:FUL917438 GEH917437:GEH917438 GOD917437:GOD917438 GXZ917437:GXZ917438 HHV917437:HHV917438 HRR917437:HRR917438 IBN917437:IBN917438 ILJ917437:ILJ917438 IVF917437:IVF917438 JFB917437:JFB917438 JOX917437:JOX917438 JYT917437:JYT917438 KIP917437:KIP917438 KSL917437:KSL917438 LCH917437:LCH917438 LMD917437:LMD917438 LVZ917437:LVZ917438 MFV917437:MFV917438 MPR917437:MPR917438 MZN917437:MZN917438 NJJ917437:NJJ917438 NTF917437:NTF917438 ODB917437:ODB917438 OMX917437:OMX917438 OWT917437:OWT917438 PGP917437:PGP917438 PQL917437:PQL917438 QAH917437:QAH917438 QKD917437:QKD917438 QTZ917437:QTZ917438 RDV917437:RDV917438 RNR917437:RNR917438 RXN917437:RXN917438 SHJ917437:SHJ917438 SRF917437:SRF917438 TBB917437:TBB917438 TKX917437:TKX917438 TUT917437:TUT917438 UEP917437:UEP917438 UOL917437:UOL917438 UYH917437:UYH917438 VID917437:VID917438 VRZ917437:VRZ917438 WBV917437:WBV917438 WLR917437:WLR917438 WVN917437:WVN917438 F982973:H982974 JB982973:JB982974 SX982973:SX982974 ACT982973:ACT982974 AMP982973:AMP982974 AWL982973:AWL982974 BGH982973:BGH982974 BQD982973:BQD982974 BZZ982973:BZZ982974 CJV982973:CJV982974 CTR982973:CTR982974 DDN982973:DDN982974 DNJ982973:DNJ982974 DXF982973:DXF982974 EHB982973:EHB982974 EQX982973:EQX982974 FAT982973:FAT982974 FKP982973:FKP982974 FUL982973:FUL982974 GEH982973:GEH982974 GOD982973:GOD982974 GXZ982973:GXZ982974 HHV982973:HHV982974 HRR982973:HRR982974 IBN982973:IBN982974 ILJ982973:ILJ982974 IVF982973:IVF982974 JFB982973:JFB982974 JOX982973:JOX982974 JYT982973:JYT982974 KIP982973:KIP982974 KSL982973:KSL982974 LCH982973:LCH982974 LMD982973:LMD982974 LVZ982973:LVZ982974 MFV982973:MFV982974 MPR982973:MPR982974 MZN982973:MZN982974 NJJ982973:NJJ982974 NTF982973:NTF982974 ODB982973:ODB982974 OMX982973:OMX982974 OWT982973:OWT982974 PGP982973:PGP982974 PQL982973:PQL982974 QAH982973:QAH982974 QKD982973:QKD982974 QTZ982973:QTZ982974 RDV982973:RDV982974 RNR982973:RNR982974 RXN982973:RXN982974 SHJ982973:SHJ982974 SRF982973:SRF982974 TBB982973:TBB982974 TKX982973:TKX982974 TUT982973:TUT982974 UEP982973:UEP982974 UOL982973:UOL982974 UYH982973:UYH982974 VID982973:VID982974 VRZ982973:VRZ982974 WBV982973:WBV982974 WLR982973:WLR982974 WVN982973:WVN982974 F65521:H65525 JB65521:JB65525 SX65521:SX65525 ACT65521:ACT65525 AMP65521:AMP65525 AWL65521:AWL65525 BGH65521:BGH65525 BQD65521:BQD65525 BZZ65521:BZZ65525 CJV65521:CJV65525 CTR65521:CTR65525 DDN65521:DDN65525 DNJ65521:DNJ65525 DXF65521:DXF65525 EHB65521:EHB65525 EQX65521:EQX65525 FAT65521:FAT65525 FKP65521:FKP65525 FUL65521:FUL65525 GEH65521:GEH65525 GOD65521:GOD65525 GXZ65521:GXZ65525 HHV65521:HHV65525 HRR65521:HRR65525 IBN65521:IBN65525 ILJ65521:ILJ65525 IVF65521:IVF65525 JFB65521:JFB65525 JOX65521:JOX65525 JYT65521:JYT65525 KIP65521:KIP65525 KSL65521:KSL65525 LCH65521:LCH65525 LMD65521:LMD65525 LVZ65521:LVZ65525 MFV65521:MFV65525 MPR65521:MPR65525 MZN65521:MZN65525 NJJ65521:NJJ65525 NTF65521:NTF65525 ODB65521:ODB65525 OMX65521:OMX65525 OWT65521:OWT65525 PGP65521:PGP65525 PQL65521:PQL65525 QAH65521:QAH65525 QKD65521:QKD65525 QTZ65521:QTZ65525 RDV65521:RDV65525 RNR65521:RNR65525 RXN65521:RXN65525 SHJ65521:SHJ65525 SRF65521:SRF65525 TBB65521:TBB65525 TKX65521:TKX65525 TUT65521:TUT65525 UEP65521:UEP65525 UOL65521:UOL65525 UYH65521:UYH65525 VID65521:VID65525 VRZ65521:VRZ65525 WBV65521:WBV65525 WLR65521:WLR65525 WVN65521:WVN65525 F131057:H131061 JB131057:JB131061 SX131057:SX131061 ACT131057:ACT131061 AMP131057:AMP131061 AWL131057:AWL131061 BGH131057:BGH131061 BQD131057:BQD131061 BZZ131057:BZZ131061 CJV131057:CJV131061 CTR131057:CTR131061 DDN131057:DDN131061 DNJ131057:DNJ131061 DXF131057:DXF131061 EHB131057:EHB131061 EQX131057:EQX131061 FAT131057:FAT131061 FKP131057:FKP131061 FUL131057:FUL131061 GEH131057:GEH131061 GOD131057:GOD131061 GXZ131057:GXZ131061 HHV131057:HHV131061 HRR131057:HRR131061 IBN131057:IBN131061 ILJ131057:ILJ131061 IVF131057:IVF131061 JFB131057:JFB131061 JOX131057:JOX131061 JYT131057:JYT131061 KIP131057:KIP131061 KSL131057:KSL131061 LCH131057:LCH131061 LMD131057:LMD131061 LVZ131057:LVZ131061 MFV131057:MFV131061 MPR131057:MPR131061 MZN131057:MZN131061 NJJ131057:NJJ131061 NTF131057:NTF131061 ODB131057:ODB131061 OMX131057:OMX131061 OWT131057:OWT131061 PGP131057:PGP131061 PQL131057:PQL131061 QAH131057:QAH131061 QKD131057:QKD131061 QTZ131057:QTZ131061 RDV131057:RDV131061 RNR131057:RNR131061 RXN131057:RXN131061 SHJ131057:SHJ131061 SRF131057:SRF131061 TBB131057:TBB131061 TKX131057:TKX131061 TUT131057:TUT131061 UEP131057:UEP131061 UOL131057:UOL131061 UYH131057:UYH131061 VID131057:VID131061 VRZ131057:VRZ131061 WBV131057:WBV131061 WLR131057:WLR131061 WVN131057:WVN131061 F196593:H196597 JB196593:JB196597 SX196593:SX196597 ACT196593:ACT196597 AMP196593:AMP196597 AWL196593:AWL196597 BGH196593:BGH196597 BQD196593:BQD196597 BZZ196593:BZZ196597 CJV196593:CJV196597 CTR196593:CTR196597 DDN196593:DDN196597 DNJ196593:DNJ196597 DXF196593:DXF196597 EHB196593:EHB196597 EQX196593:EQX196597 FAT196593:FAT196597 FKP196593:FKP196597 FUL196593:FUL196597 GEH196593:GEH196597 GOD196593:GOD196597 GXZ196593:GXZ196597 HHV196593:HHV196597 HRR196593:HRR196597 IBN196593:IBN196597 ILJ196593:ILJ196597 IVF196593:IVF196597 JFB196593:JFB196597 JOX196593:JOX196597 JYT196593:JYT196597 KIP196593:KIP196597 KSL196593:KSL196597 LCH196593:LCH196597 LMD196593:LMD196597 LVZ196593:LVZ196597 MFV196593:MFV196597 MPR196593:MPR196597 MZN196593:MZN196597 NJJ196593:NJJ196597 NTF196593:NTF196597 ODB196593:ODB196597 OMX196593:OMX196597 OWT196593:OWT196597 PGP196593:PGP196597 PQL196593:PQL196597 QAH196593:QAH196597 QKD196593:QKD196597 QTZ196593:QTZ196597 RDV196593:RDV196597 RNR196593:RNR196597 RXN196593:RXN196597 SHJ196593:SHJ196597 SRF196593:SRF196597 TBB196593:TBB196597 TKX196593:TKX196597 TUT196593:TUT196597 UEP196593:UEP196597 UOL196593:UOL196597 UYH196593:UYH196597 VID196593:VID196597 VRZ196593:VRZ196597 WBV196593:WBV196597 WLR196593:WLR196597 WVN196593:WVN196597 F262129:H262133 JB262129:JB262133 SX262129:SX262133 ACT262129:ACT262133 AMP262129:AMP262133 AWL262129:AWL262133 BGH262129:BGH262133 BQD262129:BQD262133 BZZ262129:BZZ262133 CJV262129:CJV262133 CTR262129:CTR262133 DDN262129:DDN262133 DNJ262129:DNJ262133 DXF262129:DXF262133 EHB262129:EHB262133 EQX262129:EQX262133 FAT262129:FAT262133 FKP262129:FKP262133 FUL262129:FUL262133 GEH262129:GEH262133 GOD262129:GOD262133 GXZ262129:GXZ262133 HHV262129:HHV262133 HRR262129:HRR262133 IBN262129:IBN262133 ILJ262129:ILJ262133 IVF262129:IVF262133 JFB262129:JFB262133 JOX262129:JOX262133 JYT262129:JYT262133 KIP262129:KIP262133 KSL262129:KSL262133 LCH262129:LCH262133 LMD262129:LMD262133 LVZ262129:LVZ262133 MFV262129:MFV262133 MPR262129:MPR262133 MZN262129:MZN262133 NJJ262129:NJJ262133 NTF262129:NTF262133 ODB262129:ODB262133 OMX262129:OMX262133 OWT262129:OWT262133 PGP262129:PGP262133 PQL262129:PQL262133 QAH262129:QAH262133 QKD262129:QKD262133 QTZ262129:QTZ262133 RDV262129:RDV262133 RNR262129:RNR262133 RXN262129:RXN262133 SHJ262129:SHJ262133 SRF262129:SRF262133 TBB262129:TBB262133 TKX262129:TKX262133 TUT262129:TUT262133 UEP262129:UEP262133 UOL262129:UOL262133 UYH262129:UYH262133 VID262129:VID262133 VRZ262129:VRZ262133 WBV262129:WBV262133 WLR262129:WLR262133 WVN262129:WVN262133 F327665:H327669 JB327665:JB327669 SX327665:SX327669 ACT327665:ACT327669 AMP327665:AMP327669 AWL327665:AWL327669 BGH327665:BGH327669 BQD327665:BQD327669 BZZ327665:BZZ327669 CJV327665:CJV327669 CTR327665:CTR327669 DDN327665:DDN327669 DNJ327665:DNJ327669 DXF327665:DXF327669 EHB327665:EHB327669 EQX327665:EQX327669 FAT327665:FAT327669 FKP327665:FKP327669 FUL327665:FUL327669 GEH327665:GEH327669 GOD327665:GOD327669 GXZ327665:GXZ327669 HHV327665:HHV327669 HRR327665:HRR327669 IBN327665:IBN327669 ILJ327665:ILJ327669 IVF327665:IVF327669 JFB327665:JFB327669 JOX327665:JOX327669 JYT327665:JYT327669 KIP327665:KIP327669 KSL327665:KSL327669 LCH327665:LCH327669 LMD327665:LMD327669 LVZ327665:LVZ327669 MFV327665:MFV327669 MPR327665:MPR327669 MZN327665:MZN327669 NJJ327665:NJJ327669 NTF327665:NTF327669 ODB327665:ODB327669 OMX327665:OMX327669 OWT327665:OWT327669 PGP327665:PGP327669 PQL327665:PQL327669 QAH327665:QAH327669 QKD327665:QKD327669 QTZ327665:QTZ327669 RDV327665:RDV327669 RNR327665:RNR327669 RXN327665:RXN327669 SHJ327665:SHJ327669 SRF327665:SRF327669 TBB327665:TBB327669 TKX327665:TKX327669 TUT327665:TUT327669 UEP327665:UEP327669 UOL327665:UOL327669 UYH327665:UYH327669 VID327665:VID327669 VRZ327665:VRZ327669 WBV327665:WBV327669 WLR327665:WLR327669 WVN327665:WVN327669 F393201:H393205 JB393201:JB393205 SX393201:SX393205 ACT393201:ACT393205 AMP393201:AMP393205 AWL393201:AWL393205 BGH393201:BGH393205 BQD393201:BQD393205 BZZ393201:BZZ393205 CJV393201:CJV393205 CTR393201:CTR393205 DDN393201:DDN393205 DNJ393201:DNJ393205 DXF393201:DXF393205 EHB393201:EHB393205 EQX393201:EQX393205 FAT393201:FAT393205 FKP393201:FKP393205 FUL393201:FUL393205 GEH393201:GEH393205 GOD393201:GOD393205 GXZ393201:GXZ393205 HHV393201:HHV393205 HRR393201:HRR393205 IBN393201:IBN393205 ILJ393201:ILJ393205 IVF393201:IVF393205 JFB393201:JFB393205 JOX393201:JOX393205 JYT393201:JYT393205 KIP393201:KIP393205 KSL393201:KSL393205 LCH393201:LCH393205 LMD393201:LMD393205 LVZ393201:LVZ393205 MFV393201:MFV393205 MPR393201:MPR393205 MZN393201:MZN393205 NJJ393201:NJJ393205 NTF393201:NTF393205 ODB393201:ODB393205 OMX393201:OMX393205 OWT393201:OWT393205 PGP393201:PGP393205 PQL393201:PQL393205 QAH393201:QAH393205 QKD393201:QKD393205 QTZ393201:QTZ393205 RDV393201:RDV393205 RNR393201:RNR393205 RXN393201:RXN393205 SHJ393201:SHJ393205 SRF393201:SRF393205 TBB393201:TBB393205 TKX393201:TKX393205 TUT393201:TUT393205 UEP393201:UEP393205 UOL393201:UOL393205 UYH393201:UYH393205 VID393201:VID393205 VRZ393201:VRZ393205 WBV393201:WBV393205 WLR393201:WLR393205 WVN393201:WVN393205 F458737:H458741 JB458737:JB458741 SX458737:SX458741 ACT458737:ACT458741 AMP458737:AMP458741 AWL458737:AWL458741 BGH458737:BGH458741 BQD458737:BQD458741 BZZ458737:BZZ458741 CJV458737:CJV458741 CTR458737:CTR458741 DDN458737:DDN458741 DNJ458737:DNJ458741 DXF458737:DXF458741 EHB458737:EHB458741 EQX458737:EQX458741 FAT458737:FAT458741 FKP458737:FKP458741 FUL458737:FUL458741 GEH458737:GEH458741 GOD458737:GOD458741 GXZ458737:GXZ458741 HHV458737:HHV458741 HRR458737:HRR458741 IBN458737:IBN458741 ILJ458737:ILJ458741 IVF458737:IVF458741 JFB458737:JFB458741 JOX458737:JOX458741 JYT458737:JYT458741 KIP458737:KIP458741 KSL458737:KSL458741 LCH458737:LCH458741 LMD458737:LMD458741 LVZ458737:LVZ458741 MFV458737:MFV458741 MPR458737:MPR458741 MZN458737:MZN458741 NJJ458737:NJJ458741 NTF458737:NTF458741 ODB458737:ODB458741 OMX458737:OMX458741 OWT458737:OWT458741 PGP458737:PGP458741 PQL458737:PQL458741 QAH458737:QAH458741 QKD458737:QKD458741 QTZ458737:QTZ458741 RDV458737:RDV458741 RNR458737:RNR458741 RXN458737:RXN458741 SHJ458737:SHJ458741 SRF458737:SRF458741 TBB458737:TBB458741 TKX458737:TKX458741 TUT458737:TUT458741 UEP458737:UEP458741 UOL458737:UOL458741 UYH458737:UYH458741 VID458737:VID458741 VRZ458737:VRZ458741 WBV458737:WBV458741 WLR458737:WLR458741 WVN458737:WVN458741 F524273:H524277 JB524273:JB524277 SX524273:SX524277 ACT524273:ACT524277 AMP524273:AMP524277 AWL524273:AWL524277 BGH524273:BGH524277 BQD524273:BQD524277 BZZ524273:BZZ524277 CJV524273:CJV524277 CTR524273:CTR524277 DDN524273:DDN524277 DNJ524273:DNJ524277 DXF524273:DXF524277 EHB524273:EHB524277 EQX524273:EQX524277 FAT524273:FAT524277 FKP524273:FKP524277 FUL524273:FUL524277 GEH524273:GEH524277 GOD524273:GOD524277 GXZ524273:GXZ524277 HHV524273:HHV524277 HRR524273:HRR524277 IBN524273:IBN524277 ILJ524273:ILJ524277 IVF524273:IVF524277 JFB524273:JFB524277 JOX524273:JOX524277 JYT524273:JYT524277 KIP524273:KIP524277 KSL524273:KSL524277 LCH524273:LCH524277 LMD524273:LMD524277 LVZ524273:LVZ524277 MFV524273:MFV524277 MPR524273:MPR524277 MZN524273:MZN524277 NJJ524273:NJJ524277 NTF524273:NTF524277 ODB524273:ODB524277 OMX524273:OMX524277 OWT524273:OWT524277 PGP524273:PGP524277 PQL524273:PQL524277 QAH524273:QAH524277 QKD524273:QKD524277 QTZ524273:QTZ524277 RDV524273:RDV524277 RNR524273:RNR524277 RXN524273:RXN524277 SHJ524273:SHJ524277 SRF524273:SRF524277 TBB524273:TBB524277 TKX524273:TKX524277 TUT524273:TUT524277 UEP524273:UEP524277 UOL524273:UOL524277 UYH524273:UYH524277 VID524273:VID524277 VRZ524273:VRZ524277 WBV524273:WBV524277 WLR524273:WLR524277 WVN524273:WVN524277 F589809:H589813 JB589809:JB589813 SX589809:SX589813 ACT589809:ACT589813 AMP589809:AMP589813 AWL589809:AWL589813 BGH589809:BGH589813 BQD589809:BQD589813 BZZ589809:BZZ589813 CJV589809:CJV589813 CTR589809:CTR589813 DDN589809:DDN589813 DNJ589809:DNJ589813 DXF589809:DXF589813 EHB589809:EHB589813 EQX589809:EQX589813 FAT589809:FAT589813 FKP589809:FKP589813 FUL589809:FUL589813 GEH589809:GEH589813 GOD589809:GOD589813 GXZ589809:GXZ589813 HHV589809:HHV589813 HRR589809:HRR589813 IBN589809:IBN589813 ILJ589809:ILJ589813 IVF589809:IVF589813 JFB589809:JFB589813 JOX589809:JOX589813 JYT589809:JYT589813 KIP589809:KIP589813 KSL589809:KSL589813 LCH589809:LCH589813 LMD589809:LMD589813 LVZ589809:LVZ589813 MFV589809:MFV589813 MPR589809:MPR589813 MZN589809:MZN589813 NJJ589809:NJJ589813 NTF589809:NTF589813 ODB589809:ODB589813 OMX589809:OMX589813 OWT589809:OWT589813 PGP589809:PGP589813 PQL589809:PQL589813 QAH589809:QAH589813 QKD589809:QKD589813 QTZ589809:QTZ589813 RDV589809:RDV589813 RNR589809:RNR589813 RXN589809:RXN589813 SHJ589809:SHJ589813 SRF589809:SRF589813 TBB589809:TBB589813 TKX589809:TKX589813 TUT589809:TUT589813 UEP589809:UEP589813 UOL589809:UOL589813 UYH589809:UYH589813 VID589809:VID589813 VRZ589809:VRZ589813 WBV589809:WBV589813 WLR589809:WLR589813 WVN589809:WVN589813 F655345:H655349 JB655345:JB655349 SX655345:SX655349 ACT655345:ACT655349 AMP655345:AMP655349 AWL655345:AWL655349 BGH655345:BGH655349 BQD655345:BQD655349 BZZ655345:BZZ655349 CJV655345:CJV655349 CTR655345:CTR655349 DDN655345:DDN655349 DNJ655345:DNJ655349 DXF655345:DXF655349 EHB655345:EHB655349 EQX655345:EQX655349 FAT655345:FAT655349 FKP655345:FKP655349 FUL655345:FUL655349 GEH655345:GEH655349 GOD655345:GOD655349 GXZ655345:GXZ655349 HHV655345:HHV655349 HRR655345:HRR655349 IBN655345:IBN655349 ILJ655345:ILJ655349 IVF655345:IVF655349 JFB655345:JFB655349 JOX655345:JOX655349 JYT655345:JYT655349 KIP655345:KIP655349 KSL655345:KSL655349 LCH655345:LCH655349 LMD655345:LMD655349 LVZ655345:LVZ655349 MFV655345:MFV655349 MPR655345:MPR655349 MZN655345:MZN655349 NJJ655345:NJJ655349 NTF655345:NTF655349 ODB655345:ODB655349 OMX655345:OMX655349 OWT655345:OWT655349 PGP655345:PGP655349 PQL655345:PQL655349 QAH655345:QAH655349 QKD655345:QKD655349 QTZ655345:QTZ655349 RDV655345:RDV655349 RNR655345:RNR655349 RXN655345:RXN655349 SHJ655345:SHJ655349 SRF655345:SRF655349 TBB655345:TBB655349 TKX655345:TKX655349 TUT655345:TUT655349 UEP655345:UEP655349 UOL655345:UOL655349 UYH655345:UYH655349 VID655345:VID655349 VRZ655345:VRZ655349 WBV655345:WBV655349 WLR655345:WLR655349 WVN655345:WVN655349 F720881:H720885 JB720881:JB720885 SX720881:SX720885 ACT720881:ACT720885 AMP720881:AMP720885 AWL720881:AWL720885 BGH720881:BGH720885 BQD720881:BQD720885 BZZ720881:BZZ720885 CJV720881:CJV720885 CTR720881:CTR720885 DDN720881:DDN720885 DNJ720881:DNJ720885 DXF720881:DXF720885 EHB720881:EHB720885 EQX720881:EQX720885 FAT720881:FAT720885 FKP720881:FKP720885 FUL720881:FUL720885 GEH720881:GEH720885 GOD720881:GOD720885 GXZ720881:GXZ720885 HHV720881:HHV720885 HRR720881:HRR720885 IBN720881:IBN720885 ILJ720881:ILJ720885 IVF720881:IVF720885 JFB720881:JFB720885 JOX720881:JOX720885 JYT720881:JYT720885 KIP720881:KIP720885 KSL720881:KSL720885 LCH720881:LCH720885 LMD720881:LMD720885 LVZ720881:LVZ720885 MFV720881:MFV720885 MPR720881:MPR720885 MZN720881:MZN720885 NJJ720881:NJJ720885 NTF720881:NTF720885 ODB720881:ODB720885 OMX720881:OMX720885 OWT720881:OWT720885 PGP720881:PGP720885 PQL720881:PQL720885 QAH720881:QAH720885 QKD720881:QKD720885 QTZ720881:QTZ720885 RDV720881:RDV720885 RNR720881:RNR720885 RXN720881:RXN720885 SHJ720881:SHJ720885 SRF720881:SRF720885 TBB720881:TBB720885 TKX720881:TKX720885 TUT720881:TUT720885 UEP720881:UEP720885 UOL720881:UOL720885 UYH720881:UYH720885 VID720881:VID720885 VRZ720881:VRZ720885 WBV720881:WBV720885 WLR720881:WLR720885 WVN720881:WVN720885 F786417:H786421 JB786417:JB786421 SX786417:SX786421 ACT786417:ACT786421 AMP786417:AMP786421 AWL786417:AWL786421 BGH786417:BGH786421 BQD786417:BQD786421 BZZ786417:BZZ786421 CJV786417:CJV786421 CTR786417:CTR786421 DDN786417:DDN786421 DNJ786417:DNJ786421 DXF786417:DXF786421 EHB786417:EHB786421 EQX786417:EQX786421 FAT786417:FAT786421 FKP786417:FKP786421 FUL786417:FUL786421 GEH786417:GEH786421 GOD786417:GOD786421 GXZ786417:GXZ786421 HHV786417:HHV786421 HRR786417:HRR786421 IBN786417:IBN786421 ILJ786417:ILJ786421 IVF786417:IVF786421 JFB786417:JFB786421 JOX786417:JOX786421 JYT786417:JYT786421 KIP786417:KIP786421 KSL786417:KSL786421 LCH786417:LCH786421 LMD786417:LMD786421 LVZ786417:LVZ786421 MFV786417:MFV786421 MPR786417:MPR786421 MZN786417:MZN786421 NJJ786417:NJJ786421 NTF786417:NTF786421 ODB786417:ODB786421 OMX786417:OMX786421 OWT786417:OWT786421 PGP786417:PGP786421 PQL786417:PQL786421 QAH786417:QAH786421 QKD786417:QKD786421 QTZ786417:QTZ786421 RDV786417:RDV786421 RNR786417:RNR786421 RXN786417:RXN786421 SHJ786417:SHJ786421 SRF786417:SRF786421 TBB786417:TBB786421 TKX786417:TKX786421 TUT786417:TUT786421 UEP786417:UEP786421 UOL786417:UOL786421 UYH786417:UYH786421 VID786417:VID786421 VRZ786417:VRZ786421 WBV786417:WBV786421 WLR786417:WLR786421 WVN786417:WVN786421 F851953:H851957 JB851953:JB851957 SX851953:SX851957 ACT851953:ACT851957 AMP851953:AMP851957 AWL851953:AWL851957 BGH851953:BGH851957 BQD851953:BQD851957 BZZ851953:BZZ851957 CJV851953:CJV851957 CTR851953:CTR851957 DDN851953:DDN851957 DNJ851953:DNJ851957 DXF851953:DXF851957 EHB851953:EHB851957 EQX851953:EQX851957 FAT851953:FAT851957 FKP851953:FKP851957 FUL851953:FUL851957 GEH851953:GEH851957 GOD851953:GOD851957 GXZ851953:GXZ851957 HHV851953:HHV851957 HRR851953:HRR851957 IBN851953:IBN851957 ILJ851953:ILJ851957 IVF851953:IVF851957 JFB851953:JFB851957 JOX851953:JOX851957 JYT851953:JYT851957 KIP851953:KIP851957 KSL851953:KSL851957 LCH851953:LCH851957 LMD851953:LMD851957 LVZ851953:LVZ851957 MFV851953:MFV851957 MPR851953:MPR851957 MZN851953:MZN851957 NJJ851953:NJJ851957 NTF851953:NTF851957 ODB851953:ODB851957 OMX851953:OMX851957 OWT851953:OWT851957 PGP851953:PGP851957 PQL851953:PQL851957 QAH851953:QAH851957 QKD851953:QKD851957 QTZ851953:QTZ851957 RDV851953:RDV851957 RNR851953:RNR851957 RXN851953:RXN851957 SHJ851953:SHJ851957 SRF851953:SRF851957 TBB851953:TBB851957 TKX851953:TKX851957 TUT851953:TUT851957 UEP851953:UEP851957 UOL851953:UOL851957 UYH851953:UYH851957 VID851953:VID851957 VRZ851953:VRZ851957 WBV851953:WBV851957 WLR851953:WLR851957 WVN851953:WVN851957 F917489:H917493 JB917489:JB917493 SX917489:SX917493 ACT917489:ACT917493 AMP917489:AMP917493 AWL917489:AWL917493 BGH917489:BGH917493 BQD917489:BQD917493 BZZ917489:BZZ917493 CJV917489:CJV917493 CTR917489:CTR917493 DDN917489:DDN917493 DNJ917489:DNJ917493 DXF917489:DXF917493 EHB917489:EHB917493 EQX917489:EQX917493 FAT917489:FAT917493 FKP917489:FKP917493 FUL917489:FUL917493 GEH917489:GEH917493 GOD917489:GOD917493 GXZ917489:GXZ917493 HHV917489:HHV917493 HRR917489:HRR917493 IBN917489:IBN917493 ILJ917489:ILJ917493 IVF917489:IVF917493 JFB917489:JFB917493 JOX917489:JOX917493 JYT917489:JYT917493 KIP917489:KIP917493 KSL917489:KSL917493 LCH917489:LCH917493 LMD917489:LMD917493 LVZ917489:LVZ917493 MFV917489:MFV917493 MPR917489:MPR917493 MZN917489:MZN917493 NJJ917489:NJJ917493 NTF917489:NTF917493 ODB917489:ODB917493 OMX917489:OMX917493 OWT917489:OWT917493 PGP917489:PGP917493 PQL917489:PQL917493 QAH917489:QAH917493 QKD917489:QKD917493 QTZ917489:QTZ917493 RDV917489:RDV917493 RNR917489:RNR917493 RXN917489:RXN917493 SHJ917489:SHJ917493 SRF917489:SRF917493 TBB917489:TBB917493 TKX917489:TKX917493 TUT917489:TUT917493 UEP917489:UEP917493 UOL917489:UOL917493 UYH917489:UYH917493 VID917489:VID917493 VRZ917489:VRZ917493 WBV917489:WBV917493 WLR917489:WLR917493 WVN917489:WVN917493 F983025:H983029 JB983025:JB983029 SX983025:SX983029 ACT983025:ACT983029 AMP983025:AMP983029 AWL983025:AWL983029 BGH983025:BGH983029 BQD983025:BQD983029 BZZ983025:BZZ983029 CJV983025:CJV983029 CTR983025:CTR983029 DDN983025:DDN983029 DNJ983025:DNJ983029 DXF983025:DXF983029 EHB983025:EHB983029 EQX983025:EQX983029 FAT983025:FAT983029 FKP983025:FKP983029 FUL983025:FUL983029 GEH983025:GEH983029 GOD983025:GOD983029 GXZ983025:GXZ983029 HHV983025:HHV983029 HRR983025:HRR983029 IBN983025:IBN983029 ILJ983025:ILJ983029 IVF983025:IVF983029 JFB983025:JFB983029 JOX983025:JOX983029 JYT983025:JYT983029 KIP983025:KIP983029 KSL983025:KSL983029 LCH983025:LCH983029 LMD983025:LMD983029 LVZ983025:LVZ983029 MFV983025:MFV983029 MPR983025:MPR983029 MZN983025:MZN983029 NJJ983025:NJJ983029 NTF983025:NTF983029 ODB983025:ODB983029 OMX983025:OMX983029 OWT983025:OWT983029 PGP983025:PGP983029 PQL983025:PQL983029 QAH983025:QAH983029 QKD983025:QKD983029 QTZ983025:QTZ983029 RDV983025:RDV983029 RNR983025:RNR983029 RXN983025:RXN983029 SHJ983025:SHJ983029 SRF983025:SRF983029 TBB983025:TBB983029 TKX983025:TKX983029 TUT983025:TUT983029 UEP983025:UEP983029 UOL983025:UOL983029 UYH983025:UYH983029 VID983025:VID983029 VRZ983025:VRZ983029 WBV983025:WBV983029 WLR983025:WLR983029 WVN983025:WVN983029 F65498:H65500 JB65498:JB65500 SX65498:SX65500 ACT65498:ACT65500 AMP65498:AMP65500 AWL65498:AWL65500 BGH65498:BGH65500 BQD65498:BQD65500 BZZ65498:BZZ65500 CJV65498:CJV65500 CTR65498:CTR65500 DDN65498:DDN65500 DNJ65498:DNJ65500 DXF65498:DXF65500 EHB65498:EHB65500 EQX65498:EQX65500 FAT65498:FAT65500 FKP65498:FKP65500 FUL65498:FUL65500 GEH65498:GEH65500 GOD65498:GOD65500 GXZ65498:GXZ65500 HHV65498:HHV65500 HRR65498:HRR65500 IBN65498:IBN65500 ILJ65498:ILJ65500 IVF65498:IVF65500 JFB65498:JFB65500 JOX65498:JOX65500 JYT65498:JYT65500 KIP65498:KIP65500 KSL65498:KSL65500 LCH65498:LCH65500 LMD65498:LMD65500 LVZ65498:LVZ65500 MFV65498:MFV65500 MPR65498:MPR65500 MZN65498:MZN65500 NJJ65498:NJJ65500 NTF65498:NTF65500 ODB65498:ODB65500 OMX65498:OMX65500 OWT65498:OWT65500 PGP65498:PGP65500 PQL65498:PQL65500 QAH65498:QAH65500 QKD65498:QKD65500 QTZ65498:QTZ65500 RDV65498:RDV65500 RNR65498:RNR65500 RXN65498:RXN65500 SHJ65498:SHJ65500 SRF65498:SRF65500 TBB65498:TBB65500 TKX65498:TKX65500 TUT65498:TUT65500 UEP65498:UEP65500 UOL65498:UOL65500 UYH65498:UYH65500 VID65498:VID65500 VRZ65498:VRZ65500 WBV65498:WBV65500 WLR65498:WLR65500 WVN65498:WVN65500 F131034:H131036 JB131034:JB131036 SX131034:SX131036 ACT131034:ACT131036 AMP131034:AMP131036 AWL131034:AWL131036 BGH131034:BGH131036 BQD131034:BQD131036 BZZ131034:BZZ131036 CJV131034:CJV131036 CTR131034:CTR131036 DDN131034:DDN131036 DNJ131034:DNJ131036 DXF131034:DXF131036 EHB131034:EHB131036 EQX131034:EQX131036 FAT131034:FAT131036 FKP131034:FKP131036 FUL131034:FUL131036 GEH131034:GEH131036 GOD131034:GOD131036 GXZ131034:GXZ131036 HHV131034:HHV131036 HRR131034:HRR131036 IBN131034:IBN131036 ILJ131034:ILJ131036 IVF131034:IVF131036 JFB131034:JFB131036 JOX131034:JOX131036 JYT131034:JYT131036 KIP131034:KIP131036 KSL131034:KSL131036 LCH131034:LCH131036 LMD131034:LMD131036 LVZ131034:LVZ131036 MFV131034:MFV131036 MPR131034:MPR131036 MZN131034:MZN131036 NJJ131034:NJJ131036 NTF131034:NTF131036 ODB131034:ODB131036 OMX131034:OMX131036 OWT131034:OWT131036 PGP131034:PGP131036 PQL131034:PQL131036 QAH131034:QAH131036 QKD131034:QKD131036 QTZ131034:QTZ131036 RDV131034:RDV131036 RNR131034:RNR131036 RXN131034:RXN131036 SHJ131034:SHJ131036 SRF131034:SRF131036 TBB131034:TBB131036 TKX131034:TKX131036 TUT131034:TUT131036 UEP131034:UEP131036 UOL131034:UOL131036 UYH131034:UYH131036 VID131034:VID131036 VRZ131034:VRZ131036 WBV131034:WBV131036 WLR131034:WLR131036 WVN131034:WVN131036 F196570:H196572 JB196570:JB196572 SX196570:SX196572 ACT196570:ACT196572 AMP196570:AMP196572 AWL196570:AWL196572 BGH196570:BGH196572 BQD196570:BQD196572 BZZ196570:BZZ196572 CJV196570:CJV196572 CTR196570:CTR196572 DDN196570:DDN196572 DNJ196570:DNJ196572 DXF196570:DXF196572 EHB196570:EHB196572 EQX196570:EQX196572 FAT196570:FAT196572 FKP196570:FKP196572 FUL196570:FUL196572 GEH196570:GEH196572 GOD196570:GOD196572 GXZ196570:GXZ196572 HHV196570:HHV196572 HRR196570:HRR196572 IBN196570:IBN196572 ILJ196570:ILJ196572 IVF196570:IVF196572 JFB196570:JFB196572 JOX196570:JOX196572 JYT196570:JYT196572 KIP196570:KIP196572 KSL196570:KSL196572 LCH196570:LCH196572 LMD196570:LMD196572 LVZ196570:LVZ196572 MFV196570:MFV196572 MPR196570:MPR196572 MZN196570:MZN196572 NJJ196570:NJJ196572 NTF196570:NTF196572 ODB196570:ODB196572 OMX196570:OMX196572 OWT196570:OWT196572 PGP196570:PGP196572 PQL196570:PQL196572 QAH196570:QAH196572 QKD196570:QKD196572 QTZ196570:QTZ196572 RDV196570:RDV196572 RNR196570:RNR196572 RXN196570:RXN196572 SHJ196570:SHJ196572 SRF196570:SRF196572 TBB196570:TBB196572 TKX196570:TKX196572 TUT196570:TUT196572 UEP196570:UEP196572 UOL196570:UOL196572 UYH196570:UYH196572 VID196570:VID196572 VRZ196570:VRZ196572 WBV196570:WBV196572 WLR196570:WLR196572 WVN196570:WVN196572 F262106:H262108 JB262106:JB262108 SX262106:SX262108 ACT262106:ACT262108 AMP262106:AMP262108 AWL262106:AWL262108 BGH262106:BGH262108 BQD262106:BQD262108 BZZ262106:BZZ262108 CJV262106:CJV262108 CTR262106:CTR262108 DDN262106:DDN262108 DNJ262106:DNJ262108 DXF262106:DXF262108 EHB262106:EHB262108 EQX262106:EQX262108 FAT262106:FAT262108 FKP262106:FKP262108 FUL262106:FUL262108 GEH262106:GEH262108 GOD262106:GOD262108 GXZ262106:GXZ262108 HHV262106:HHV262108 HRR262106:HRR262108 IBN262106:IBN262108 ILJ262106:ILJ262108 IVF262106:IVF262108 JFB262106:JFB262108 JOX262106:JOX262108 JYT262106:JYT262108 KIP262106:KIP262108 KSL262106:KSL262108 LCH262106:LCH262108 LMD262106:LMD262108 LVZ262106:LVZ262108 MFV262106:MFV262108 MPR262106:MPR262108 MZN262106:MZN262108 NJJ262106:NJJ262108 NTF262106:NTF262108 ODB262106:ODB262108 OMX262106:OMX262108 OWT262106:OWT262108 PGP262106:PGP262108 PQL262106:PQL262108 QAH262106:QAH262108 QKD262106:QKD262108 QTZ262106:QTZ262108 RDV262106:RDV262108 RNR262106:RNR262108 RXN262106:RXN262108 SHJ262106:SHJ262108 SRF262106:SRF262108 TBB262106:TBB262108 TKX262106:TKX262108 TUT262106:TUT262108 UEP262106:UEP262108 UOL262106:UOL262108 UYH262106:UYH262108 VID262106:VID262108 VRZ262106:VRZ262108 WBV262106:WBV262108 WLR262106:WLR262108 WVN262106:WVN262108 F327642:H327644 JB327642:JB327644 SX327642:SX327644 ACT327642:ACT327644 AMP327642:AMP327644 AWL327642:AWL327644 BGH327642:BGH327644 BQD327642:BQD327644 BZZ327642:BZZ327644 CJV327642:CJV327644 CTR327642:CTR327644 DDN327642:DDN327644 DNJ327642:DNJ327644 DXF327642:DXF327644 EHB327642:EHB327644 EQX327642:EQX327644 FAT327642:FAT327644 FKP327642:FKP327644 FUL327642:FUL327644 GEH327642:GEH327644 GOD327642:GOD327644 GXZ327642:GXZ327644 HHV327642:HHV327644 HRR327642:HRR327644 IBN327642:IBN327644 ILJ327642:ILJ327644 IVF327642:IVF327644 JFB327642:JFB327644 JOX327642:JOX327644 JYT327642:JYT327644 KIP327642:KIP327644 KSL327642:KSL327644 LCH327642:LCH327644 LMD327642:LMD327644 LVZ327642:LVZ327644 MFV327642:MFV327644 MPR327642:MPR327644 MZN327642:MZN327644 NJJ327642:NJJ327644 NTF327642:NTF327644 ODB327642:ODB327644 OMX327642:OMX327644 OWT327642:OWT327644 PGP327642:PGP327644 PQL327642:PQL327644 QAH327642:QAH327644 QKD327642:QKD327644 QTZ327642:QTZ327644 RDV327642:RDV327644 RNR327642:RNR327644 RXN327642:RXN327644 SHJ327642:SHJ327644 SRF327642:SRF327644 TBB327642:TBB327644 TKX327642:TKX327644 TUT327642:TUT327644 UEP327642:UEP327644 UOL327642:UOL327644 UYH327642:UYH327644 VID327642:VID327644 VRZ327642:VRZ327644 WBV327642:WBV327644 WLR327642:WLR327644 WVN327642:WVN327644 F393178:H393180 JB393178:JB393180 SX393178:SX393180 ACT393178:ACT393180 AMP393178:AMP393180 AWL393178:AWL393180 BGH393178:BGH393180 BQD393178:BQD393180 BZZ393178:BZZ393180 CJV393178:CJV393180 CTR393178:CTR393180 DDN393178:DDN393180 DNJ393178:DNJ393180 DXF393178:DXF393180 EHB393178:EHB393180 EQX393178:EQX393180 FAT393178:FAT393180 FKP393178:FKP393180 FUL393178:FUL393180 GEH393178:GEH393180 GOD393178:GOD393180 GXZ393178:GXZ393180 HHV393178:HHV393180 HRR393178:HRR393180 IBN393178:IBN393180 ILJ393178:ILJ393180 IVF393178:IVF393180 JFB393178:JFB393180 JOX393178:JOX393180 JYT393178:JYT393180 KIP393178:KIP393180 KSL393178:KSL393180 LCH393178:LCH393180 LMD393178:LMD393180 LVZ393178:LVZ393180 MFV393178:MFV393180 MPR393178:MPR393180 MZN393178:MZN393180 NJJ393178:NJJ393180 NTF393178:NTF393180 ODB393178:ODB393180 OMX393178:OMX393180 OWT393178:OWT393180 PGP393178:PGP393180 PQL393178:PQL393180 QAH393178:QAH393180 QKD393178:QKD393180 QTZ393178:QTZ393180 RDV393178:RDV393180 RNR393178:RNR393180 RXN393178:RXN393180 SHJ393178:SHJ393180 SRF393178:SRF393180 TBB393178:TBB393180 TKX393178:TKX393180 TUT393178:TUT393180 UEP393178:UEP393180 UOL393178:UOL393180 UYH393178:UYH393180 VID393178:VID393180 VRZ393178:VRZ393180 WBV393178:WBV393180 WLR393178:WLR393180 WVN393178:WVN393180 F458714:H458716 JB458714:JB458716 SX458714:SX458716 ACT458714:ACT458716 AMP458714:AMP458716 AWL458714:AWL458716 BGH458714:BGH458716 BQD458714:BQD458716 BZZ458714:BZZ458716 CJV458714:CJV458716 CTR458714:CTR458716 DDN458714:DDN458716 DNJ458714:DNJ458716 DXF458714:DXF458716 EHB458714:EHB458716 EQX458714:EQX458716 FAT458714:FAT458716 FKP458714:FKP458716 FUL458714:FUL458716 GEH458714:GEH458716 GOD458714:GOD458716 GXZ458714:GXZ458716 HHV458714:HHV458716 HRR458714:HRR458716 IBN458714:IBN458716 ILJ458714:ILJ458716 IVF458714:IVF458716 JFB458714:JFB458716 JOX458714:JOX458716 JYT458714:JYT458716 KIP458714:KIP458716 KSL458714:KSL458716 LCH458714:LCH458716 LMD458714:LMD458716 LVZ458714:LVZ458716 MFV458714:MFV458716 MPR458714:MPR458716 MZN458714:MZN458716 NJJ458714:NJJ458716 NTF458714:NTF458716 ODB458714:ODB458716 OMX458714:OMX458716 OWT458714:OWT458716 PGP458714:PGP458716 PQL458714:PQL458716 QAH458714:QAH458716 QKD458714:QKD458716 QTZ458714:QTZ458716 RDV458714:RDV458716 RNR458714:RNR458716 RXN458714:RXN458716 SHJ458714:SHJ458716 SRF458714:SRF458716 TBB458714:TBB458716 TKX458714:TKX458716 TUT458714:TUT458716 UEP458714:UEP458716 UOL458714:UOL458716 UYH458714:UYH458716 VID458714:VID458716 VRZ458714:VRZ458716 WBV458714:WBV458716 WLR458714:WLR458716 WVN458714:WVN458716 F524250:H524252 JB524250:JB524252 SX524250:SX524252 ACT524250:ACT524252 AMP524250:AMP524252 AWL524250:AWL524252 BGH524250:BGH524252 BQD524250:BQD524252 BZZ524250:BZZ524252 CJV524250:CJV524252 CTR524250:CTR524252 DDN524250:DDN524252 DNJ524250:DNJ524252 DXF524250:DXF524252 EHB524250:EHB524252 EQX524250:EQX524252 FAT524250:FAT524252 FKP524250:FKP524252 FUL524250:FUL524252 GEH524250:GEH524252 GOD524250:GOD524252 GXZ524250:GXZ524252 HHV524250:HHV524252 HRR524250:HRR524252 IBN524250:IBN524252 ILJ524250:ILJ524252 IVF524250:IVF524252 JFB524250:JFB524252 JOX524250:JOX524252 JYT524250:JYT524252 KIP524250:KIP524252 KSL524250:KSL524252 LCH524250:LCH524252 LMD524250:LMD524252 LVZ524250:LVZ524252 MFV524250:MFV524252 MPR524250:MPR524252 MZN524250:MZN524252 NJJ524250:NJJ524252 NTF524250:NTF524252 ODB524250:ODB524252 OMX524250:OMX524252 OWT524250:OWT524252 PGP524250:PGP524252 PQL524250:PQL524252 QAH524250:QAH524252 QKD524250:QKD524252 QTZ524250:QTZ524252 RDV524250:RDV524252 RNR524250:RNR524252 RXN524250:RXN524252 SHJ524250:SHJ524252 SRF524250:SRF524252 TBB524250:TBB524252 TKX524250:TKX524252 TUT524250:TUT524252 UEP524250:UEP524252 UOL524250:UOL524252 UYH524250:UYH524252 VID524250:VID524252 VRZ524250:VRZ524252 WBV524250:WBV524252 WLR524250:WLR524252 WVN524250:WVN524252 F589786:H589788 JB589786:JB589788 SX589786:SX589788 ACT589786:ACT589788 AMP589786:AMP589788 AWL589786:AWL589788 BGH589786:BGH589788 BQD589786:BQD589788 BZZ589786:BZZ589788 CJV589786:CJV589788 CTR589786:CTR589788 DDN589786:DDN589788 DNJ589786:DNJ589788 DXF589786:DXF589788 EHB589786:EHB589788 EQX589786:EQX589788 FAT589786:FAT589788 FKP589786:FKP589788 FUL589786:FUL589788 GEH589786:GEH589788 GOD589786:GOD589788 GXZ589786:GXZ589788 HHV589786:HHV589788 HRR589786:HRR589788 IBN589786:IBN589788 ILJ589786:ILJ589788 IVF589786:IVF589788 JFB589786:JFB589788 JOX589786:JOX589788 JYT589786:JYT589788 KIP589786:KIP589788 KSL589786:KSL589788 LCH589786:LCH589788 LMD589786:LMD589788 LVZ589786:LVZ589788 MFV589786:MFV589788 MPR589786:MPR589788 MZN589786:MZN589788 NJJ589786:NJJ589788 NTF589786:NTF589788 ODB589786:ODB589788 OMX589786:OMX589788 OWT589786:OWT589788 PGP589786:PGP589788 PQL589786:PQL589788 QAH589786:QAH589788 QKD589786:QKD589788 QTZ589786:QTZ589788 RDV589786:RDV589788 RNR589786:RNR589788 RXN589786:RXN589788 SHJ589786:SHJ589788 SRF589786:SRF589788 TBB589786:TBB589788 TKX589786:TKX589788 TUT589786:TUT589788 UEP589786:UEP589788 UOL589786:UOL589788 UYH589786:UYH589788 VID589786:VID589788 VRZ589786:VRZ589788 WBV589786:WBV589788 WLR589786:WLR589788 WVN589786:WVN589788 F655322:H655324 JB655322:JB655324 SX655322:SX655324 ACT655322:ACT655324 AMP655322:AMP655324 AWL655322:AWL655324 BGH655322:BGH655324 BQD655322:BQD655324 BZZ655322:BZZ655324 CJV655322:CJV655324 CTR655322:CTR655324 DDN655322:DDN655324 DNJ655322:DNJ655324 DXF655322:DXF655324 EHB655322:EHB655324 EQX655322:EQX655324 FAT655322:FAT655324 FKP655322:FKP655324 FUL655322:FUL655324 GEH655322:GEH655324 GOD655322:GOD655324 GXZ655322:GXZ655324 HHV655322:HHV655324 HRR655322:HRR655324 IBN655322:IBN655324 ILJ655322:ILJ655324 IVF655322:IVF655324 JFB655322:JFB655324 JOX655322:JOX655324 JYT655322:JYT655324 KIP655322:KIP655324 KSL655322:KSL655324 LCH655322:LCH655324 LMD655322:LMD655324 LVZ655322:LVZ655324 MFV655322:MFV655324 MPR655322:MPR655324 MZN655322:MZN655324 NJJ655322:NJJ655324 NTF655322:NTF655324 ODB655322:ODB655324 OMX655322:OMX655324 OWT655322:OWT655324 PGP655322:PGP655324 PQL655322:PQL655324 QAH655322:QAH655324 QKD655322:QKD655324 QTZ655322:QTZ655324 RDV655322:RDV655324 RNR655322:RNR655324 RXN655322:RXN655324 SHJ655322:SHJ655324 SRF655322:SRF655324 TBB655322:TBB655324 TKX655322:TKX655324 TUT655322:TUT655324 UEP655322:UEP655324 UOL655322:UOL655324 UYH655322:UYH655324 VID655322:VID655324 VRZ655322:VRZ655324 WBV655322:WBV655324 WLR655322:WLR655324 WVN655322:WVN655324 F720858:H720860 JB720858:JB720860 SX720858:SX720860 ACT720858:ACT720860 AMP720858:AMP720860 AWL720858:AWL720860 BGH720858:BGH720860 BQD720858:BQD720860 BZZ720858:BZZ720860 CJV720858:CJV720860 CTR720858:CTR720860 DDN720858:DDN720860 DNJ720858:DNJ720860 DXF720858:DXF720860 EHB720858:EHB720860 EQX720858:EQX720860 FAT720858:FAT720860 FKP720858:FKP720860 FUL720858:FUL720860 GEH720858:GEH720860 GOD720858:GOD720860 GXZ720858:GXZ720860 HHV720858:HHV720860 HRR720858:HRR720860 IBN720858:IBN720860 ILJ720858:ILJ720860 IVF720858:IVF720860 JFB720858:JFB720860 JOX720858:JOX720860 JYT720858:JYT720860 KIP720858:KIP720860 KSL720858:KSL720860 LCH720858:LCH720860 LMD720858:LMD720860 LVZ720858:LVZ720860 MFV720858:MFV720860 MPR720858:MPR720860 MZN720858:MZN720860 NJJ720858:NJJ720860 NTF720858:NTF720860 ODB720858:ODB720860 OMX720858:OMX720860 OWT720858:OWT720860 PGP720858:PGP720860 PQL720858:PQL720860 QAH720858:QAH720860 QKD720858:QKD720860 QTZ720858:QTZ720860 RDV720858:RDV720860 RNR720858:RNR720860 RXN720858:RXN720860 SHJ720858:SHJ720860 SRF720858:SRF720860 TBB720858:TBB720860 TKX720858:TKX720860 TUT720858:TUT720860 UEP720858:UEP720860 UOL720858:UOL720860 UYH720858:UYH720860 VID720858:VID720860 VRZ720858:VRZ720860 WBV720858:WBV720860 WLR720858:WLR720860 WVN720858:WVN720860 F786394:H786396 JB786394:JB786396 SX786394:SX786396 ACT786394:ACT786396 AMP786394:AMP786396 AWL786394:AWL786396 BGH786394:BGH786396 BQD786394:BQD786396 BZZ786394:BZZ786396 CJV786394:CJV786396 CTR786394:CTR786396 DDN786394:DDN786396 DNJ786394:DNJ786396 DXF786394:DXF786396 EHB786394:EHB786396 EQX786394:EQX786396 FAT786394:FAT786396 FKP786394:FKP786396 FUL786394:FUL786396 GEH786394:GEH786396 GOD786394:GOD786396 GXZ786394:GXZ786396 HHV786394:HHV786396 HRR786394:HRR786396 IBN786394:IBN786396 ILJ786394:ILJ786396 IVF786394:IVF786396 JFB786394:JFB786396 JOX786394:JOX786396 JYT786394:JYT786396 KIP786394:KIP786396 KSL786394:KSL786396 LCH786394:LCH786396 LMD786394:LMD786396 LVZ786394:LVZ786396 MFV786394:MFV786396 MPR786394:MPR786396 MZN786394:MZN786396 NJJ786394:NJJ786396 NTF786394:NTF786396 ODB786394:ODB786396 OMX786394:OMX786396 OWT786394:OWT786396 PGP786394:PGP786396 PQL786394:PQL786396 QAH786394:QAH786396 QKD786394:QKD786396 QTZ786394:QTZ786396 RDV786394:RDV786396 RNR786394:RNR786396 RXN786394:RXN786396 SHJ786394:SHJ786396 SRF786394:SRF786396 TBB786394:TBB786396 TKX786394:TKX786396 TUT786394:TUT786396 UEP786394:UEP786396 UOL786394:UOL786396 UYH786394:UYH786396 VID786394:VID786396 VRZ786394:VRZ786396 WBV786394:WBV786396 WLR786394:WLR786396 WVN786394:WVN786396 F851930:H851932 JB851930:JB851932 SX851930:SX851932 ACT851930:ACT851932 AMP851930:AMP851932 AWL851930:AWL851932 BGH851930:BGH851932 BQD851930:BQD851932 BZZ851930:BZZ851932 CJV851930:CJV851932 CTR851930:CTR851932 DDN851930:DDN851932 DNJ851930:DNJ851932 DXF851930:DXF851932 EHB851930:EHB851932 EQX851930:EQX851932 FAT851930:FAT851932 FKP851930:FKP851932 FUL851930:FUL851932 GEH851930:GEH851932 GOD851930:GOD851932 GXZ851930:GXZ851932 HHV851930:HHV851932 HRR851930:HRR851932 IBN851930:IBN851932 ILJ851930:ILJ851932 IVF851930:IVF851932 JFB851930:JFB851932 JOX851930:JOX851932 JYT851930:JYT851932 KIP851930:KIP851932 KSL851930:KSL851932 LCH851930:LCH851932 LMD851930:LMD851932 LVZ851930:LVZ851932 MFV851930:MFV851932 MPR851930:MPR851932 MZN851930:MZN851932 NJJ851930:NJJ851932 NTF851930:NTF851932 ODB851930:ODB851932 OMX851930:OMX851932 OWT851930:OWT851932 PGP851930:PGP851932 PQL851930:PQL851932 QAH851930:QAH851932 QKD851930:QKD851932 QTZ851930:QTZ851932 RDV851930:RDV851932 RNR851930:RNR851932 RXN851930:RXN851932 SHJ851930:SHJ851932 SRF851930:SRF851932 TBB851930:TBB851932 TKX851930:TKX851932 TUT851930:TUT851932 UEP851930:UEP851932 UOL851930:UOL851932 UYH851930:UYH851932 VID851930:VID851932 VRZ851930:VRZ851932 WBV851930:WBV851932 WLR851930:WLR851932 WVN851930:WVN851932 F917466:H917468 JB917466:JB917468 SX917466:SX917468 ACT917466:ACT917468 AMP917466:AMP917468 AWL917466:AWL917468 BGH917466:BGH917468 BQD917466:BQD917468 BZZ917466:BZZ917468 CJV917466:CJV917468 CTR917466:CTR917468 DDN917466:DDN917468 DNJ917466:DNJ917468 DXF917466:DXF917468 EHB917466:EHB917468 EQX917466:EQX917468 FAT917466:FAT917468 FKP917466:FKP917468 FUL917466:FUL917468 GEH917466:GEH917468 GOD917466:GOD917468 GXZ917466:GXZ917468 HHV917466:HHV917468 HRR917466:HRR917468 IBN917466:IBN917468 ILJ917466:ILJ917468 IVF917466:IVF917468 JFB917466:JFB917468 JOX917466:JOX917468 JYT917466:JYT917468 KIP917466:KIP917468 KSL917466:KSL917468 LCH917466:LCH917468 LMD917466:LMD917468 LVZ917466:LVZ917468 MFV917466:MFV917468 MPR917466:MPR917468 MZN917466:MZN917468 NJJ917466:NJJ917468 NTF917466:NTF917468 ODB917466:ODB917468 OMX917466:OMX917468 OWT917466:OWT917468 PGP917466:PGP917468 PQL917466:PQL917468 QAH917466:QAH917468 QKD917466:QKD917468 QTZ917466:QTZ917468 RDV917466:RDV917468 RNR917466:RNR917468 RXN917466:RXN917468 SHJ917466:SHJ917468 SRF917466:SRF917468 TBB917466:TBB917468 TKX917466:TKX917468 TUT917466:TUT917468 UEP917466:UEP917468 UOL917466:UOL917468 UYH917466:UYH917468 VID917466:VID917468 VRZ917466:VRZ917468 WBV917466:WBV917468 WLR917466:WLR917468 WVN917466:WVN917468 F983002:H983004 JB983002:JB983004 SX983002:SX983004 ACT983002:ACT983004 AMP983002:AMP983004 AWL983002:AWL983004 BGH983002:BGH983004 BQD983002:BQD983004 BZZ983002:BZZ983004 CJV983002:CJV983004 CTR983002:CTR983004 DDN983002:DDN983004 DNJ983002:DNJ983004 DXF983002:DXF983004 EHB983002:EHB983004 EQX983002:EQX983004 FAT983002:FAT983004 FKP983002:FKP983004 FUL983002:FUL983004 GEH983002:GEH983004 GOD983002:GOD983004 GXZ983002:GXZ983004 HHV983002:HHV983004 HRR983002:HRR983004 IBN983002:IBN983004 ILJ983002:ILJ983004 IVF983002:IVF983004 JFB983002:JFB983004 JOX983002:JOX983004 JYT983002:JYT983004 KIP983002:KIP983004 KSL983002:KSL983004 LCH983002:LCH983004 LMD983002:LMD983004 LVZ983002:LVZ983004 MFV983002:MFV983004 MPR983002:MPR983004 MZN983002:MZN983004 NJJ983002:NJJ983004 NTF983002:NTF983004 ODB983002:ODB983004 OMX983002:OMX983004 OWT983002:OWT983004 PGP983002:PGP983004 PQL983002:PQL983004 QAH983002:QAH983004 QKD983002:QKD983004 QTZ983002:QTZ983004 RDV983002:RDV983004 RNR983002:RNR983004 RXN983002:RXN983004 SHJ983002:SHJ983004 SRF983002:SRF983004 TBB983002:TBB983004 TKX983002:TKX983004 TUT983002:TUT983004 UEP983002:UEP983004 UOL983002:UOL983004 UYH983002:UYH983004 VID983002:VID983004 VRZ983002:VRZ983004 WBV983002:WBV983004 WLR983002:WLR983004 WVN983002:WVN983004 F65502:H65503 JB65502:JB65503 SX65502:SX65503 ACT65502:ACT65503 AMP65502:AMP65503 AWL65502:AWL65503 BGH65502:BGH65503 BQD65502:BQD65503 BZZ65502:BZZ65503 CJV65502:CJV65503 CTR65502:CTR65503 DDN65502:DDN65503 DNJ65502:DNJ65503 DXF65502:DXF65503 EHB65502:EHB65503 EQX65502:EQX65503 FAT65502:FAT65503 FKP65502:FKP65503 FUL65502:FUL65503 GEH65502:GEH65503 GOD65502:GOD65503 GXZ65502:GXZ65503 HHV65502:HHV65503 HRR65502:HRR65503 IBN65502:IBN65503 ILJ65502:ILJ65503 IVF65502:IVF65503 JFB65502:JFB65503 JOX65502:JOX65503 JYT65502:JYT65503 KIP65502:KIP65503 KSL65502:KSL65503 LCH65502:LCH65503 LMD65502:LMD65503 LVZ65502:LVZ65503 MFV65502:MFV65503 MPR65502:MPR65503 MZN65502:MZN65503 NJJ65502:NJJ65503 NTF65502:NTF65503 ODB65502:ODB65503 OMX65502:OMX65503 OWT65502:OWT65503 PGP65502:PGP65503 PQL65502:PQL65503 QAH65502:QAH65503 QKD65502:QKD65503 QTZ65502:QTZ65503 RDV65502:RDV65503 RNR65502:RNR65503 RXN65502:RXN65503 SHJ65502:SHJ65503 SRF65502:SRF65503 TBB65502:TBB65503 TKX65502:TKX65503 TUT65502:TUT65503 UEP65502:UEP65503 UOL65502:UOL65503 UYH65502:UYH65503 VID65502:VID65503 VRZ65502:VRZ65503 WBV65502:WBV65503 WLR65502:WLR65503 WVN65502:WVN65503 F131038:H131039 JB131038:JB131039 SX131038:SX131039 ACT131038:ACT131039 AMP131038:AMP131039 AWL131038:AWL131039 BGH131038:BGH131039 BQD131038:BQD131039 BZZ131038:BZZ131039 CJV131038:CJV131039 CTR131038:CTR131039 DDN131038:DDN131039 DNJ131038:DNJ131039 DXF131038:DXF131039 EHB131038:EHB131039 EQX131038:EQX131039 FAT131038:FAT131039 FKP131038:FKP131039 FUL131038:FUL131039 GEH131038:GEH131039 GOD131038:GOD131039 GXZ131038:GXZ131039 HHV131038:HHV131039 HRR131038:HRR131039 IBN131038:IBN131039 ILJ131038:ILJ131039 IVF131038:IVF131039 JFB131038:JFB131039 JOX131038:JOX131039 JYT131038:JYT131039 KIP131038:KIP131039 KSL131038:KSL131039 LCH131038:LCH131039 LMD131038:LMD131039 LVZ131038:LVZ131039 MFV131038:MFV131039 MPR131038:MPR131039 MZN131038:MZN131039 NJJ131038:NJJ131039 NTF131038:NTF131039 ODB131038:ODB131039 OMX131038:OMX131039 OWT131038:OWT131039 PGP131038:PGP131039 PQL131038:PQL131039 QAH131038:QAH131039 QKD131038:QKD131039 QTZ131038:QTZ131039 RDV131038:RDV131039 RNR131038:RNR131039 RXN131038:RXN131039 SHJ131038:SHJ131039 SRF131038:SRF131039 TBB131038:TBB131039 TKX131038:TKX131039 TUT131038:TUT131039 UEP131038:UEP131039 UOL131038:UOL131039 UYH131038:UYH131039 VID131038:VID131039 VRZ131038:VRZ131039 WBV131038:WBV131039 WLR131038:WLR131039 WVN131038:WVN131039 F196574:H196575 JB196574:JB196575 SX196574:SX196575 ACT196574:ACT196575 AMP196574:AMP196575 AWL196574:AWL196575 BGH196574:BGH196575 BQD196574:BQD196575 BZZ196574:BZZ196575 CJV196574:CJV196575 CTR196574:CTR196575 DDN196574:DDN196575 DNJ196574:DNJ196575 DXF196574:DXF196575 EHB196574:EHB196575 EQX196574:EQX196575 FAT196574:FAT196575 FKP196574:FKP196575 FUL196574:FUL196575 GEH196574:GEH196575 GOD196574:GOD196575 GXZ196574:GXZ196575 HHV196574:HHV196575 HRR196574:HRR196575 IBN196574:IBN196575 ILJ196574:ILJ196575 IVF196574:IVF196575 JFB196574:JFB196575 JOX196574:JOX196575 JYT196574:JYT196575 KIP196574:KIP196575 KSL196574:KSL196575 LCH196574:LCH196575 LMD196574:LMD196575 LVZ196574:LVZ196575 MFV196574:MFV196575 MPR196574:MPR196575 MZN196574:MZN196575 NJJ196574:NJJ196575 NTF196574:NTF196575 ODB196574:ODB196575 OMX196574:OMX196575 OWT196574:OWT196575 PGP196574:PGP196575 PQL196574:PQL196575 QAH196574:QAH196575 QKD196574:QKD196575 QTZ196574:QTZ196575 RDV196574:RDV196575 RNR196574:RNR196575 RXN196574:RXN196575 SHJ196574:SHJ196575 SRF196574:SRF196575 TBB196574:TBB196575 TKX196574:TKX196575 TUT196574:TUT196575 UEP196574:UEP196575 UOL196574:UOL196575 UYH196574:UYH196575 VID196574:VID196575 VRZ196574:VRZ196575 WBV196574:WBV196575 WLR196574:WLR196575 WVN196574:WVN196575 F262110:H262111 JB262110:JB262111 SX262110:SX262111 ACT262110:ACT262111 AMP262110:AMP262111 AWL262110:AWL262111 BGH262110:BGH262111 BQD262110:BQD262111 BZZ262110:BZZ262111 CJV262110:CJV262111 CTR262110:CTR262111 DDN262110:DDN262111 DNJ262110:DNJ262111 DXF262110:DXF262111 EHB262110:EHB262111 EQX262110:EQX262111 FAT262110:FAT262111 FKP262110:FKP262111 FUL262110:FUL262111 GEH262110:GEH262111 GOD262110:GOD262111 GXZ262110:GXZ262111 HHV262110:HHV262111 HRR262110:HRR262111 IBN262110:IBN262111 ILJ262110:ILJ262111 IVF262110:IVF262111 JFB262110:JFB262111 JOX262110:JOX262111 JYT262110:JYT262111 KIP262110:KIP262111 KSL262110:KSL262111 LCH262110:LCH262111 LMD262110:LMD262111 LVZ262110:LVZ262111 MFV262110:MFV262111 MPR262110:MPR262111 MZN262110:MZN262111 NJJ262110:NJJ262111 NTF262110:NTF262111 ODB262110:ODB262111 OMX262110:OMX262111 OWT262110:OWT262111 PGP262110:PGP262111 PQL262110:PQL262111 QAH262110:QAH262111 QKD262110:QKD262111 QTZ262110:QTZ262111 RDV262110:RDV262111 RNR262110:RNR262111 RXN262110:RXN262111 SHJ262110:SHJ262111 SRF262110:SRF262111 TBB262110:TBB262111 TKX262110:TKX262111 TUT262110:TUT262111 UEP262110:UEP262111 UOL262110:UOL262111 UYH262110:UYH262111 VID262110:VID262111 VRZ262110:VRZ262111 WBV262110:WBV262111 WLR262110:WLR262111 WVN262110:WVN262111 F327646:H327647 JB327646:JB327647 SX327646:SX327647 ACT327646:ACT327647 AMP327646:AMP327647 AWL327646:AWL327647 BGH327646:BGH327647 BQD327646:BQD327647 BZZ327646:BZZ327647 CJV327646:CJV327647 CTR327646:CTR327647 DDN327646:DDN327647 DNJ327646:DNJ327647 DXF327646:DXF327647 EHB327646:EHB327647 EQX327646:EQX327647 FAT327646:FAT327647 FKP327646:FKP327647 FUL327646:FUL327647 GEH327646:GEH327647 GOD327646:GOD327647 GXZ327646:GXZ327647 HHV327646:HHV327647 HRR327646:HRR327647 IBN327646:IBN327647 ILJ327646:ILJ327647 IVF327646:IVF327647 JFB327646:JFB327647 JOX327646:JOX327647 JYT327646:JYT327647 KIP327646:KIP327647 KSL327646:KSL327647 LCH327646:LCH327647 LMD327646:LMD327647 LVZ327646:LVZ327647 MFV327646:MFV327647 MPR327646:MPR327647 MZN327646:MZN327647 NJJ327646:NJJ327647 NTF327646:NTF327647 ODB327646:ODB327647 OMX327646:OMX327647 OWT327646:OWT327647 PGP327646:PGP327647 PQL327646:PQL327647 QAH327646:QAH327647 QKD327646:QKD327647 QTZ327646:QTZ327647 RDV327646:RDV327647 RNR327646:RNR327647 RXN327646:RXN327647 SHJ327646:SHJ327647 SRF327646:SRF327647 TBB327646:TBB327647 TKX327646:TKX327647 TUT327646:TUT327647 UEP327646:UEP327647 UOL327646:UOL327647 UYH327646:UYH327647 VID327646:VID327647 VRZ327646:VRZ327647 WBV327646:WBV327647 WLR327646:WLR327647 WVN327646:WVN327647 F393182:H393183 JB393182:JB393183 SX393182:SX393183 ACT393182:ACT393183 AMP393182:AMP393183 AWL393182:AWL393183 BGH393182:BGH393183 BQD393182:BQD393183 BZZ393182:BZZ393183 CJV393182:CJV393183 CTR393182:CTR393183 DDN393182:DDN393183 DNJ393182:DNJ393183 DXF393182:DXF393183 EHB393182:EHB393183 EQX393182:EQX393183 FAT393182:FAT393183 FKP393182:FKP393183 FUL393182:FUL393183 GEH393182:GEH393183 GOD393182:GOD393183 GXZ393182:GXZ393183 HHV393182:HHV393183 HRR393182:HRR393183 IBN393182:IBN393183 ILJ393182:ILJ393183 IVF393182:IVF393183 JFB393182:JFB393183 JOX393182:JOX393183 JYT393182:JYT393183 KIP393182:KIP393183 KSL393182:KSL393183 LCH393182:LCH393183 LMD393182:LMD393183 LVZ393182:LVZ393183 MFV393182:MFV393183 MPR393182:MPR393183 MZN393182:MZN393183 NJJ393182:NJJ393183 NTF393182:NTF393183 ODB393182:ODB393183 OMX393182:OMX393183 OWT393182:OWT393183 PGP393182:PGP393183 PQL393182:PQL393183 QAH393182:QAH393183 QKD393182:QKD393183 QTZ393182:QTZ393183 RDV393182:RDV393183 RNR393182:RNR393183 RXN393182:RXN393183 SHJ393182:SHJ393183 SRF393182:SRF393183 TBB393182:TBB393183 TKX393182:TKX393183 TUT393182:TUT393183 UEP393182:UEP393183 UOL393182:UOL393183 UYH393182:UYH393183 VID393182:VID393183 VRZ393182:VRZ393183 WBV393182:WBV393183 WLR393182:WLR393183 WVN393182:WVN393183 F458718:H458719 JB458718:JB458719 SX458718:SX458719 ACT458718:ACT458719 AMP458718:AMP458719 AWL458718:AWL458719 BGH458718:BGH458719 BQD458718:BQD458719 BZZ458718:BZZ458719 CJV458718:CJV458719 CTR458718:CTR458719 DDN458718:DDN458719 DNJ458718:DNJ458719 DXF458718:DXF458719 EHB458718:EHB458719 EQX458718:EQX458719 FAT458718:FAT458719 FKP458718:FKP458719 FUL458718:FUL458719 GEH458718:GEH458719 GOD458718:GOD458719 GXZ458718:GXZ458719 HHV458718:HHV458719 HRR458718:HRR458719 IBN458718:IBN458719 ILJ458718:ILJ458719 IVF458718:IVF458719 JFB458718:JFB458719 JOX458718:JOX458719 JYT458718:JYT458719 KIP458718:KIP458719 KSL458718:KSL458719 LCH458718:LCH458719 LMD458718:LMD458719 LVZ458718:LVZ458719 MFV458718:MFV458719 MPR458718:MPR458719 MZN458718:MZN458719 NJJ458718:NJJ458719 NTF458718:NTF458719 ODB458718:ODB458719 OMX458718:OMX458719 OWT458718:OWT458719 PGP458718:PGP458719 PQL458718:PQL458719 QAH458718:QAH458719 QKD458718:QKD458719 QTZ458718:QTZ458719 RDV458718:RDV458719 RNR458718:RNR458719 RXN458718:RXN458719 SHJ458718:SHJ458719 SRF458718:SRF458719 TBB458718:TBB458719 TKX458718:TKX458719 TUT458718:TUT458719 UEP458718:UEP458719 UOL458718:UOL458719 UYH458718:UYH458719 VID458718:VID458719 VRZ458718:VRZ458719 WBV458718:WBV458719 WLR458718:WLR458719 WVN458718:WVN458719 F524254:H524255 JB524254:JB524255 SX524254:SX524255 ACT524254:ACT524255 AMP524254:AMP524255 AWL524254:AWL524255 BGH524254:BGH524255 BQD524254:BQD524255 BZZ524254:BZZ524255 CJV524254:CJV524255 CTR524254:CTR524255 DDN524254:DDN524255 DNJ524254:DNJ524255 DXF524254:DXF524255 EHB524254:EHB524255 EQX524254:EQX524255 FAT524254:FAT524255 FKP524254:FKP524255 FUL524254:FUL524255 GEH524254:GEH524255 GOD524254:GOD524255 GXZ524254:GXZ524255 HHV524254:HHV524255 HRR524254:HRR524255 IBN524254:IBN524255 ILJ524254:ILJ524255 IVF524254:IVF524255 JFB524254:JFB524255 JOX524254:JOX524255 JYT524254:JYT524255 KIP524254:KIP524255 KSL524254:KSL524255 LCH524254:LCH524255 LMD524254:LMD524255 LVZ524254:LVZ524255 MFV524254:MFV524255 MPR524254:MPR524255 MZN524254:MZN524255 NJJ524254:NJJ524255 NTF524254:NTF524255 ODB524254:ODB524255 OMX524254:OMX524255 OWT524254:OWT524255 PGP524254:PGP524255 PQL524254:PQL524255 QAH524254:QAH524255 QKD524254:QKD524255 QTZ524254:QTZ524255 RDV524254:RDV524255 RNR524254:RNR524255 RXN524254:RXN524255 SHJ524254:SHJ524255 SRF524254:SRF524255 TBB524254:TBB524255 TKX524254:TKX524255 TUT524254:TUT524255 UEP524254:UEP524255 UOL524254:UOL524255 UYH524254:UYH524255 VID524254:VID524255 VRZ524254:VRZ524255 WBV524254:WBV524255 WLR524254:WLR524255 WVN524254:WVN524255 F589790:H589791 JB589790:JB589791 SX589790:SX589791 ACT589790:ACT589791 AMP589790:AMP589791 AWL589790:AWL589791 BGH589790:BGH589791 BQD589790:BQD589791 BZZ589790:BZZ589791 CJV589790:CJV589791 CTR589790:CTR589791 DDN589790:DDN589791 DNJ589790:DNJ589791 DXF589790:DXF589791 EHB589790:EHB589791 EQX589790:EQX589791 FAT589790:FAT589791 FKP589790:FKP589791 FUL589790:FUL589791 GEH589790:GEH589791 GOD589790:GOD589791 GXZ589790:GXZ589791 HHV589790:HHV589791 HRR589790:HRR589791 IBN589790:IBN589791 ILJ589790:ILJ589791 IVF589790:IVF589791 JFB589790:JFB589791 JOX589790:JOX589791 JYT589790:JYT589791 KIP589790:KIP589791 KSL589790:KSL589791 LCH589790:LCH589791 LMD589790:LMD589791 LVZ589790:LVZ589791 MFV589790:MFV589791 MPR589790:MPR589791 MZN589790:MZN589791 NJJ589790:NJJ589791 NTF589790:NTF589791 ODB589790:ODB589791 OMX589790:OMX589791 OWT589790:OWT589791 PGP589790:PGP589791 PQL589790:PQL589791 QAH589790:QAH589791 QKD589790:QKD589791 QTZ589790:QTZ589791 RDV589790:RDV589791 RNR589790:RNR589791 RXN589790:RXN589791 SHJ589790:SHJ589791 SRF589790:SRF589791 TBB589790:TBB589791 TKX589790:TKX589791 TUT589790:TUT589791 UEP589790:UEP589791 UOL589790:UOL589791 UYH589790:UYH589791 VID589790:VID589791 VRZ589790:VRZ589791 WBV589790:WBV589791 WLR589790:WLR589791 WVN589790:WVN589791 F655326:H655327 JB655326:JB655327 SX655326:SX655327 ACT655326:ACT655327 AMP655326:AMP655327 AWL655326:AWL655327 BGH655326:BGH655327 BQD655326:BQD655327 BZZ655326:BZZ655327 CJV655326:CJV655327 CTR655326:CTR655327 DDN655326:DDN655327 DNJ655326:DNJ655327 DXF655326:DXF655327 EHB655326:EHB655327 EQX655326:EQX655327 FAT655326:FAT655327 FKP655326:FKP655327 FUL655326:FUL655327 GEH655326:GEH655327 GOD655326:GOD655327 GXZ655326:GXZ655327 HHV655326:HHV655327 HRR655326:HRR655327 IBN655326:IBN655327 ILJ655326:ILJ655327 IVF655326:IVF655327 JFB655326:JFB655327 JOX655326:JOX655327 JYT655326:JYT655327 KIP655326:KIP655327 KSL655326:KSL655327 LCH655326:LCH655327 LMD655326:LMD655327 LVZ655326:LVZ655327 MFV655326:MFV655327 MPR655326:MPR655327 MZN655326:MZN655327 NJJ655326:NJJ655327 NTF655326:NTF655327 ODB655326:ODB655327 OMX655326:OMX655327 OWT655326:OWT655327 PGP655326:PGP655327 PQL655326:PQL655327 QAH655326:QAH655327 QKD655326:QKD655327 QTZ655326:QTZ655327 RDV655326:RDV655327 RNR655326:RNR655327 RXN655326:RXN655327 SHJ655326:SHJ655327 SRF655326:SRF655327 TBB655326:TBB655327 TKX655326:TKX655327 TUT655326:TUT655327 UEP655326:UEP655327 UOL655326:UOL655327 UYH655326:UYH655327 VID655326:VID655327 VRZ655326:VRZ655327 WBV655326:WBV655327 WLR655326:WLR655327 WVN655326:WVN655327 F720862:H720863 JB720862:JB720863 SX720862:SX720863 ACT720862:ACT720863 AMP720862:AMP720863 AWL720862:AWL720863 BGH720862:BGH720863 BQD720862:BQD720863 BZZ720862:BZZ720863 CJV720862:CJV720863 CTR720862:CTR720863 DDN720862:DDN720863 DNJ720862:DNJ720863 DXF720862:DXF720863 EHB720862:EHB720863 EQX720862:EQX720863 FAT720862:FAT720863 FKP720862:FKP720863 FUL720862:FUL720863 GEH720862:GEH720863 GOD720862:GOD720863 GXZ720862:GXZ720863 HHV720862:HHV720863 HRR720862:HRR720863 IBN720862:IBN720863 ILJ720862:ILJ720863 IVF720862:IVF720863 JFB720862:JFB720863 JOX720862:JOX720863 JYT720862:JYT720863 KIP720862:KIP720863 KSL720862:KSL720863 LCH720862:LCH720863 LMD720862:LMD720863 LVZ720862:LVZ720863 MFV720862:MFV720863 MPR720862:MPR720863 MZN720862:MZN720863 NJJ720862:NJJ720863 NTF720862:NTF720863 ODB720862:ODB720863 OMX720862:OMX720863 OWT720862:OWT720863 PGP720862:PGP720863 PQL720862:PQL720863 QAH720862:QAH720863 QKD720862:QKD720863 QTZ720862:QTZ720863 RDV720862:RDV720863 RNR720862:RNR720863 RXN720862:RXN720863 SHJ720862:SHJ720863 SRF720862:SRF720863 TBB720862:TBB720863 TKX720862:TKX720863 TUT720862:TUT720863 UEP720862:UEP720863 UOL720862:UOL720863 UYH720862:UYH720863 VID720862:VID720863 VRZ720862:VRZ720863 WBV720862:WBV720863 WLR720862:WLR720863 WVN720862:WVN720863 F786398:H786399 JB786398:JB786399 SX786398:SX786399 ACT786398:ACT786399 AMP786398:AMP786399 AWL786398:AWL786399 BGH786398:BGH786399 BQD786398:BQD786399 BZZ786398:BZZ786399 CJV786398:CJV786399 CTR786398:CTR786399 DDN786398:DDN786399 DNJ786398:DNJ786399 DXF786398:DXF786399 EHB786398:EHB786399 EQX786398:EQX786399 FAT786398:FAT786399 FKP786398:FKP786399 FUL786398:FUL786399 GEH786398:GEH786399 GOD786398:GOD786399 GXZ786398:GXZ786399 HHV786398:HHV786399 HRR786398:HRR786399 IBN786398:IBN786399 ILJ786398:ILJ786399 IVF786398:IVF786399 JFB786398:JFB786399 JOX786398:JOX786399 JYT786398:JYT786399 KIP786398:KIP786399 KSL786398:KSL786399 LCH786398:LCH786399 LMD786398:LMD786399 LVZ786398:LVZ786399 MFV786398:MFV786399 MPR786398:MPR786399 MZN786398:MZN786399 NJJ786398:NJJ786399 NTF786398:NTF786399 ODB786398:ODB786399 OMX786398:OMX786399 OWT786398:OWT786399 PGP786398:PGP786399 PQL786398:PQL786399 QAH786398:QAH786399 QKD786398:QKD786399 QTZ786398:QTZ786399 RDV786398:RDV786399 RNR786398:RNR786399 RXN786398:RXN786399 SHJ786398:SHJ786399 SRF786398:SRF786399 TBB786398:TBB786399 TKX786398:TKX786399 TUT786398:TUT786399 UEP786398:UEP786399 UOL786398:UOL786399 UYH786398:UYH786399 VID786398:VID786399 VRZ786398:VRZ786399 WBV786398:WBV786399 WLR786398:WLR786399 WVN786398:WVN786399 F851934:H851935 JB851934:JB851935 SX851934:SX851935 ACT851934:ACT851935 AMP851934:AMP851935 AWL851934:AWL851935 BGH851934:BGH851935 BQD851934:BQD851935 BZZ851934:BZZ851935 CJV851934:CJV851935 CTR851934:CTR851935 DDN851934:DDN851935 DNJ851934:DNJ851935 DXF851934:DXF851935 EHB851934:EHB851935 EQX851934:EQX851935 FAT851934:FAT851935 FKP851934:FKP851935 FUL851934:FUL851935 GEH851934:GEH851935 GOD851934:GOD851935 GXZ851934:GXZ851935 HHV851934:HHV851935 HRR851934:HRR851935 IBN851934:IBN851935 ILJ851934:ILJ851935 IVF851934:IVF851935 JFB851934:JFB851935 JOX851934:JOX851935 JYT851934:JYT851935 KIP851934:KIP851935 KSL851934:KSL851935 LCH851934:LCH851935 LMD851934:LMD851935 LVZ851934:LVZ851935 MFV851934:MFV851935 MPR851934:MPR851935 MZN851934:MZN851935 NJJ851934:NJJ851935 NTF851934:NTF851935 ODB851934:ODB851935 OMX851934:OMX851935 OWT851934:OWT851935 PGP851934:PGP851935 PQL851934:PQL851935 QAH851934:QAH851935 QKD851934:QKD851935 QTZ851934:QTZ851935 RDV851934:RDV851935 RNR851934:RNR851935 RXN851934:RXN851935 SHJ851934:SHJ851935 SRF851934:SRF851935 TBB851934:TBB851935 TKX851934:TKX851935 TUT851934:TUT851935 UEP851934:UEP851935 UOL851934:UOL851935 UYH851934:UYH851935 VID851934:VID851935 VRZ851934:VRZ851935 WBV851934:WBV851935 WLR851934:WLR851935 WVN851934:WVN851935 F917470:H917471 JB917470:JB917471 SX917470:SX917471 ACT917470:ACT917471 AMP917470:AMP917471 AWL917470:AWL917471 BGH917470:BGH917471 BQD917470:BQD917471 BZZ917470:BZZ917471 CJV917470:CJV917471 CTR917470:CTR917471 DDN917470:DDN917471 DNJ917470:DNJ917471 DXF917470:DXF917471 EHB917470:EHB917471 EQX917470:EQX917471 FAT917470:FAT917471 FKP917470:FKP917471 FUL917470:FUL917471 GEH917470:GEH917471 GOD917470:GOD917471 GXZ917470:GXZ917471 HHV917470:HHV917471 HRR917470:HRR917471 IBN917470:IBN917471 ILJ917470:ILJ917471 IVF917470:IVF917471 JFB917470:JFB917471 JOX917470:JOX917471 JYT917470:JYT917471 KIP917470:KIP917471 KSL917470:KSL917471 LCH917470:LCH917471 LMD917470:LMD917471 LVZ917470:LVZ917471 MFV917470:MFV917471 MPR917470:MPR917471 MZN917470:MZN917471 NJJ917470:NJJ917471 NTF917470:NTF917471 ODB917470:ODB917471 OMX917470:OMX917471 OWT917470:OWT917471 PGP917470:PGP917471 PQL917470:PQL917471 QAH917470:QAH917471 QKD917470:QKD917471 QTZ917470:QTZ917471 RDV917470:RDV917471 RNR917470:RNR917471 RXN917470:RXN917471 SHJ917470:SHJ917471 SRF917470:SRF917471 TBB917470:TBB917471 TKX917470:TKX917471 TUT917470:TUT917471 UEP917470:UEP917471 UOL917470:UOL917471 UYH917470:UYH917471 VID917470:VID917471 VRZ917470:VRZ917471 WBV917470:WBV917471 WLR917470:WLR917471 WVN917470:WVN917471 F983006:H983007 JB983006:JB983007 SX983006:SX983007 ACT983006:ACT983007 AMP983006:AMP983007 AWL983006:AWL983007 BGH983006:BGH983007 BQD983006:BQD983007 BZZ983006:BZZ983007 CJV983006:CJV983007 CTR983006:CTR983007 DDN983006:DDN983007 DNJ983006:DNJ983007 DXF983006:DXF983007 EHB983006:EHB983007 EQX983006:EQX983007 FAT983006:FAT983007 FKP983006:FKP983007 FUL983006:FUL983007 GEH983006:GEH983007 GOD983006:GOD983007 GXZ983006:GXZ983007 HHV983006:HHV983007 HRR983006:HRR983007 IBN983006:IBN983007 ILJ983006:ILJ983007 IVF983006:IVF983007 JFB983006:JFB983007 JOX983006:JOX983007 JYT983006:JYT983007 KIP983006:KIP983007 KSL983006:KSL983007 LCH983006:LCH983007 LMD983006:LMD983007 LVZ983006:LVZ983007 MFV983006:MFV983007 MPR983006:MPR983007 MZN983006:MZN983007 NJJ983006:NJJ983007 NTF983006:NTF983007 ODB983006:ODB983007 OMX983006:OMX983007 OWT983006:OWT983007 PGP983006:PGP983007 PQL983006:PQL983007 QAH983006:QAH983007 QKD983006:QKD983007 QTZ983006:QTZ983007 RDV983006:RDV983007 RNR983006:RNR983007 RXN983006:RXN983007 SHJ983006:SHJ983007 SRF983006:SRF983007 TBB983006:TBB983007 TKX983006:TKX983007 TUT983006:TUT983007 UEP983006:UEP983007 UOL983006:UOL983007 UYH983006:UYH983007 VID983006:VID983007 VRZ983006:VRZ983007 WBV983006:WBV983007 WLR983006:WLR983007 WVN983006:WVN983007 F65529:H65532 JB65529:JB65532 SX65529:SX65532 ACT65529:ACT65532 AMP65529:AMP65532 AWL65529:AWL65532 BGH65529:BGH65532 BQD65529:BQD65532 BZZ65529:BZZ65532 CJV65529:CJV65532 CTR65529:CTR65532 DDN65529:DDN65532 DNJ65529:DNJ65532 DXF65529:DXF65532 EHB65529:EHB65532 EQX65529:EQX65532 FAT65529:FAT65532 FKP65529:FKP65532 FUL65529:FUL65532 GEH65529:GEH65532 GOD65529:GOD65532 GXZ65529:GXZ65532 HHV65529:HHV65532 HRR65529:HRR65532 IBN65529:IBN65532 ILJ65529:ILJ65532 IVF65529:IVF65532 JFB65529:JFB65532 JOX65529:JOX65532 JYT65529:JYT65532 KIP65529:KIP65532 KSL65529:KSL65532 LCH65529:LCH65532 LMD65529:LMD65532 LVZ65529:LVZ65532 MFV65529:MFV65532 MPR65529:MPR65532 MZN65529:MZN65532 NJJ65529:NJJ65532 NTF65529:NTF65532 ODB65529:ODB65532 OMX65529:OMX65532 OWT65529:OWT65532 PGP65529:PGP65532 PQL65529:PQL65532 QAH65529:QAH65532 QKD65529:QKD65532 QTZ65529:QTZ65532 RDV65529:RDV65532 RNR65529:RNR65532 RXN65529:RXN65532 SHJ65529:SHJ65532 SRF65529:SRF65532 TBB65529:TBB65532 TKX65529:TKX65532 TUT65529:TUT65532 UEP65529:UEP65532 UOL65529:UOL65532 UYH65529:UYH65532 VID65529:VID65532 VRZ65529:VRZ65532 WBV65529:WBV65532 WLR65529:WLR65532 WVN65529:WVN65532 F131065:H131068 JB131065:JB131068 SX131065:SX131068 ACT131065:ACT131068 AMP131065:AMP131068 AWL131065:AWL131068 BGH131065:BGH131068 BQD131065:BQD131068 BZZ131065:BZZ131068 CJV131065:CJV131068 CTR131065:CTR131068 DDN131065:DDN131068 DNJ131065:DNJ131068 DXF131065:DXF131068 EHB131065:EHB131068 EQX131065:EQX131068 FAT131065:FAT131068 FKP131065:FKP131068 FUL131065:FUL131068 GEH131065:GEH131068 GOD131065:GOD131068 GXZ131065:GXZ131068 HHV131065:HHV131068 HRR131065:HRR131068 IBN131065:IBN131068 ILJ131065:ILJ131068 IVF131065:IVF131068 JFB131065:JFB131068 JOX131065:JOX131068 JYT131065:JYT131068 KIP131065:KIP131068 KSL131065:KSL131068 LCH131065:LCH131068 LMD131065:LMD131068 LVZ131065:LVZ131068 MFV131065:MFV131068 MPR131065:MPR131068 MZN131065:MZN131068 NJJ131065:NJJ131068 NTF131065:NTF131068 ODB131065:ODB131068 OMX131065:OMX131068 OWT131065:OWT131068 PGP131065:PGP131068 PQL131065:PQL131068 QAH131065:QAH131068 QKD131065:QKD131068 QTZ131065:QTZ131068 RDV131065:RDV131068 RNR131065:RNR131068 RXN131065:RXN131068 SHJ131065:SHJ131068 SRF131065:SRF131068 TBB131065:TBB131068 TKX131065:TKX131068 TUT131065:TUT131068 UEP131065:UEP131068 UOL131065:UOL131068 UYH131065:UYH131068 VID131065:VID131068 VRZ131065:VRZ131068 WBV131065:WBV131068 WLR131065:WLR131068 WVN131065:WVN131068 F196601:H196604 JB196601:JB196604 SX196601:SX196604 ACT196601:ACT196604 AMP196601:AMP196604 AWL196601:AWL196604 BGH196601:BGH196604 BQD196601:BQD196604 BZZ196601:BZZ196604 CJV196601:CJV196604 CTR196601:CTR196604 DDN196601:DDN196604 DNJ196601:DNJ196604 DXF196601:DXF196604 EHB196601:EHB196604 EQX196601:EQX196604 FAT196601:FAT196604 FKP196601:FKP196604 FUL196601:FUL196604 GEH196601:GEH196604 GOD196601:GOD196604 GXZ196601:GXZ196604 HHV196601:HHV196604 HRR196601:HRR196604 IBN196601:IBN196604 ILJ196601:ILJ196604 IVF196601:IVF196604 JFB196601:JFB196604 JOX196601:JOX196604 JYT196601:JYT196604 KIP196601:KIP196604 KSL196601:KSL196604 LCH196601:LCH196604 LMD196601:LMD196604 LVZ196601:LVZ196604 MFV196601:MFV196604 MPR196601:MPR196604 MZN196601:MZN196604 NJJ196601:NJJ196604 NTF196601:NTF196604 ODB196601:ODB196604 OMX196601:OMX196604 OWT196601:OWT196604 PGP196601:PGP196604 PQL196601:PQL196604 QAH196601:QAH196604 QKD196601:QKD196604 QTZ196601:QTZ196604 RDV196601:RDV196604 RNR196601:RNR196604 RXN196601:RXN196604 SHJ196601:SHJ196604 SRF196601:SRF196604 TBB196601:TBB196604 TKX196601:TKX196604 TUT196601:TUT196604 UEP196601:UEP196604 UOL196601:UOL196604 UYH196601:UYH196604 VID196601:VID196604 VRZ196601:VRZ196604 WBV196601:WBV196604 WLR196601:WLR196604 WVN196601:WVN196604 F262137:H262140 JB262137:JB262140 SX262137:SX262140 ACT262137:ACT262140 AMP262137:AMP262140 AWL262137:AWL262140 BGH262137:BGH262140 BQD262137:BQD262140 BZZ262137:BZZ262140 CJV262137:CJV262140 CTR262137:CTR262140 DDN262137:DDN262140 DNJ262137:DNJ262140 DXF262137:DXF262140 EHB262137:EHB262140 EQX262137:EQX262140 FAT262137:FAT262140 FKP262137:FKP262140 FUL262137:FUL262140 GEH262137:GEH262140 GOD262137:GOD262140 GXZ262137:GXZ262140 HHV262137:HHV262140 HRR262137:HRR262140 IBN262137:IBN262140 ILJ262137:ILJ262140 IVF262137:IVF262140 JFB262137:JFB262140 JOX262137:JOX262140 JYT262137:JYT262140 KIP262137:KIP262140 KSL262137:KSL262140 LCH262137:LCH262140 LMD262137:LMD262140 LVZ262137:LVZ262140 MFV262137:MFV262140 MPR262137:MPR262140 MZN262137:MZN262140 NJJ262137:NJJ262140 NTF262137:NTF262140 ODB262137:ODB262140 OMX262137:OMX262140 OWT262137:OWT262140 PGP262137:PGP262140 PQL262137:PQL262140 QAH262137:QAH262140 QKD262137:QKD262140 QTZ262137:QTZ262140 RDV262137:RDV262140 RNR262137:RNR262140 RXN262137:RXN262140 SHJ262137:SHJ262140 SRF262137:SRF262140 TBB262137:TBB262140 TKX262137:TKX262140 TUT262137:TUT262140 UEP262137:UEP262140 UOL262137:UOL262140 UYH262137:UYH262140 VID262137:VID262140 VRZ262137:VRZ262140 WBV262137:WBV262140 WLR262137:WLR262140 WVN262137:WVN262140 F327673:H327676 JB327673:JB327676 SX327673:SX327676 ACT327673:ACT327676 AMP327673:AMP327676 AWL327673:AWL327676 BGH327673:BGH327676 BQD327673:BQD327676 BZZ327673:BZZ327676 CJV327673:CJV327676 CTR327673:CTR327676 DDN327673:DDN327676 DNJ327673:DNJ327676 DXF327673:DXF327676 EHB327673:EHB327676 EQX327673:EQX327676 FAT327673:FAT327676 FKP327673:FKP327676 FUL327673:FUL327676 GEH327673:GEH327676 GOD327673:GOD327676 GXZ327673:GXZ327676 HHV327673:HHV327676 HRR327673:HRR327676 IBN327673:IBN327676 ILJ327673:ILJ327676 IVF327673:IVF327676 JFB327673:JFB327676 JOX327673:JOX327676 JYT327673:JYT327676 KIP327673:KIP327676 KSL327673:KSL327676 LCH327673:LCH327676 LMD327673:LMD327676 LVZ327673:LVZ327676 MFV327673:MFV327676 MPR327673:MPR327676 MZN327673:MZN327676 NJJ327673:NJJ327676 NTF327673:NTF327676 ODB327673:ODB327676 OMX327673:OMX327676 OWT327673:OWT327676 PGP327673:PGP327676 PQL327673:PQL327676 QAH327673:QAH327676 QKD327673:QKD327676 QTZ327673:QTZ327676 RDV327673:RDV327676 RNR327673:RNR327676 RXN327673:RXN327676 SHJ327673:SHJ327676 SRF327673:SRF327676 TBB327673:TBB327676 TKX327673:TKX327676 TUT327673:TUT327676 UEP327673:UEP327676 UOL327673:UOL327676 UYH327673:UYH327676 VID327673:VID327676 VRZ327673:VRZ327676 WBV327673:WBV327676 WLR327673:WLR327676 WVN327673:WVN327676 F393209:H393212 JB393209:JB393212 SX393209:SX393212 ACT393209:ACT393212 AMP393209:AMP393212 AWL393209:AWL393212 BGH393209:BGH393212 BQD393209:BQD393212 BZZ393209:BZZ393212 CJV393209:CJV393212 CTR393209:CTR393212 DDN393209:DDN393212 DNJ393209:DNJ393212 DXF393209:DXF393212 EHB393209:EHB393212 EQX393209:EQX393212 FAT393209:FAT393212 FKP393209:FKP393212 FUL393209:FUL393212 GEH393209:GEH393212 GOD393209:GOD393212 GXZ393209:GXZ393212 HHV393209:HHV393212 HRR393209:HRR393212 IBN393209:IBN393212 ILJ393209:ILJ393212 IVF393209:IVF393212 JFB393209:JFB393212 JOX393209:JOX393212 JYT393209:JYT393212 KIP393209:KIP393212 KSL393209:KSL393212 LCH393209:LCH393212 LMD393209:LMD393212 LVZ393209:LVZ393212 MFV393209:MFV393212 MPR393209:MPR393212 MZN393209:MZN393212 NJJ393209:NJJ393212 NTF393209:NTF393212 ODB393209:ODB393212 OMX393209:OMX393212 OWT393209:OWT393212 PGP393209:PGP393212 PQL393209:PQL393212 QAH393209:QAH393212 QKD393209:QKD393212 QTZ393209:QTZ393212 RDV393209:RDV393212 RNR393209:RNR393212 RXN393209:RXN393212 SHJ393209:SHJ393212 SRF393209:SRF393212 TBB393209:TBB393212 TKX393209:TKX393212 TUT393209:TUT393212 UEP393209:UEP393212 UOL393209:UOL393212 UYH393209:UYH393212 VID393209:VID393212 VRZ393209:VRZ393212 WBV393209:WBV393212 WLR393209:WLR393212 WVN393209:WVN393212 F458745:H458748 JB458745:JB458748 SX458745:SX458748 ACT458745:ACT458748 AMP458745:AMP458748 AWL458745:AWL458748 BGH458745:BGH458748 BQD458745:BQD458748 BZZ458745:BZZ458748 CJV458745:CJV458748 CTR458745:CTR458748 DDN458745:DDN458748 DNJ458745:DNJ458748 DXF458745:DXF458748 EHB458745:EHB458748 EQX458745:EQX458748 FAT458745:FAT458748 FKP458745:FKP458748 FUL458745:FUL458748 GEH458745:GEH458748 GOD458745:GOD458748 GXZ458745:GXZ458748 HHV458745:HHV458748 HRR458745:HRR458748 IBN458745:IBN458748 ILJ458745:ILJ458748 IVF458745:IVF458748 JFB458745:JFB458748 JOX458745:JOX458748 JYT458745:JYT458748 KIP458745:KIP458748 KSL458745:KSL458748 LCH458745:LCH458748 LMD458745:LMD458748 LVZ458745:LVZ458748 MFV458745:MFV458748 MPR458745:MPR458748 MZN458745:MZN458748 NJJ458745:NJJ458748 NTF458745:NTF458748 ODB458745:ODB458748 OMX458745:OMX458748 OWT458745:OWT458748 PGP458745:PGP458748 PQL458745:PQL458748 QAH458745:QAH458748 QKD458745:QKD458748 QTZ458745:QTZ458748 RDV458745:RDV458748 RNR458745:RNR458748 RXN458745:RXN458748 SHJ458745:SHJ458748 SRF458745:SRF458748 TBB458745:TBB458748 TKX458745:TKX458748 TUT458745:TUT458748 UEP458745:UEP458748 UOL458745:UOL458748 UYH458745:UYH458748 VID458745:VID458748 VRZ458745:VRZ458748 WBV458745:WBV458748 WLR458745:WLR458748 WVN458745:WVN458748 F524281:H524284 JB524281:JB524284 SX524281:SX524284 ACT524281:ACT524284 AMP524281:AMP524284 AWL524281:AWL524284 BGH524281:BGH524284 BQD524281:BQD524284 BZZ524281:BZZ524284 CJV524281:CJV524284 CTR524281:CTR524284 DDN524281:DDN524284 DNJ524281:DNJ524284 DXF524281:DXF524284 EHB524281:EHB524284 EQX524281:EQX524284 FAT524281:FAT524284 FKP524281:FKP524284 FUL524281:FUL524284 GEH524281:GEH524284 GOD524281:GOD524284 GXZ524281:GXZ524284 HHV524281:HHV524284 HRR524281:HRR524284 IBN524281:IBN524284 ILJ524281:ILJ524284 IVF524281:IVF524284 JFB524281:JFB524284 JOX524281:JOX524284 JYT524281:JYT524284 KIP524281:KIP524284 KSL524281:KSL524284 LCH524281:LCH524284 LMD524281:LMD524284 LVZ524281:LVZ524284 MFV524281:MFV524284 MPR524281:MPR524284 MZN524281:MZN524284 NJJ524281:NJJ524284 NTF524281:NTF524284 ODB524281:ODB524284 OMX524281:OMX524284 OWT524281:OWT524284 PGP524281:PGP524284 PQL524281:PQL524284 QAH524281:QAH524284 QKD524281:QKD524284 QTZ524281:QTZ524284 RDV524281:RDV524284 RNR524281:RNR524284 RXN524281:RXN524284 SHJ524281:SHJ524284 SRF524281:SRF524284 TBB524281:TBB524284 TKX524281:TKX524284 TUT524281:TUT524284 UEP524281:UEP524284 UOL524281:UOL524284 UYH524281:UYH524284 VID524281:VID524284 VRZ524281:VRZ524284 WBV524281:WBV524284 WLR524281:WLR524284 WVN524281:WVN524284 F589817:H589820 JB589817:JB589820 SX589817:SX589820 ACT589817:ACT589820 AMP589817:AMP589820 AWL589817:AWL589820 BGH589817:BGH589820 BQD589817:BQD589820 BZZ589817:BZZ589820 CJV589817:CJV589820 CTR589817:CTR589820 DDN589817:DDN589820 DNJ589817:DNJ589820 DXF589817:DXF589820 EHB589817:EHB589820 EQX589817:EQX589820 FAT589817:FAT589820 FKP589817:FKP589820 FUL589817:FUL589820 GEH589817:GEH589820 GOD589817:GOD589820 GXZ589817:GXZ589820 HHV589817:HHV589820 HRR589817:HRR589820 IBN589817:IBN589820 ILJ589817:ILJ589820 IVF589817:IVF589820 JFB589817:JFB589820 JOX589817:JOX589820 JYT589817:JYT589820 KIP589817:KIP589820 KSL589817:KSL589820 LCH589817:LCH589820 LMD589817:LMD589820 LVZ589817:LVZ589820 MFV589817:MFV589820 MPR589817:MPR589820 MZN589817:MZN589820 NJJ589817:NJJ589820 NTF589817:NTF589820 ODB589817:ODB589820 OMX589817:OMX589820 OWT589817:OWT589820 PGP589817:PGP589820 PQL589817:PQL589820 QAH589817:QAH589820 QKD589817:QKD589820 QTZ589817:QTZ589820 RDV589817:RDV589820 RNR589817:RNR589820 RXN589817:RXN589820 SHJ589817:SHJ589820 SRF589817:SRF589820 TBB589817:TBB589820 TKX589817:TKX589820 TUT589817:TUT589820 UEP589817:UEP589820 UOL589817:UOL589820 UYH589817:UYH589820 VID589817:VID589820 VRZ589817:VRZ589820 WBV589817:WBV589820 WLR589817:WLR589820 WVN589817:WVN589820 F655353:H655356 JB655353:JB655356 SX655353:SX655356 ACT655353:ACT655356 AMP655353:AMP655356 AWL655353:AWL655356 BGH655353:BGH655356 BQD655353:BQD655356 BZZ655353:BZZ655356 CJV655353:CJV655356 CTR655353:CTR655356 DDN655353:DDN655356 DNJ655353:DNJ655356 DXF655353:DXF655356 EHB655353:EHB655356 EQX655353:EQX655356 FAT655353:FAT655356 FKP655353:FKP655356 FUL655353:FUL655356 GEH655353:GEH655356 GOD655353:GOD655356 GXZ655353:GXZ655356 HHV655353:HHV655356 HRR655353:HRR655356 IBN655353:IBN655356 ILJ655353:ILJ655356 IVF655353:IVF655356 JFB655353:JFB655356 JOX655353:JOX655356 JYT655353:JYT655356 KIP655353:KIP655356 KSL655353:KSL655356 LCH655353:LCH655356 LMD655353:LMD655356 LVZ655353:LVZ655356 MFV655353:MFV655356 MPR655353:MPR655356 MZN655353:MZN655356 NJJ655353:NJJ655356 NTF655353:NTF655356 ODB655353:ODB655356 OMX655353:OMX655356 OWT655353:OWT655356 PGP655353:PGP655356 PQL655353:PQL655356 QAH655353:QAH655356 QKD655353:QKD655356 QTZ655353:QTZ655356 RDV655353:RDV655356 RNR655353:RNR655356 RXN655353:RXN655356 SHJ655353:SHJ655356 SRF655353:SRF655356 TBB655353:TBB655356 TKX655353:TKX655356 TUT655353:TUT655356 UEP655353:UEP655356 UOL655353:UOL655356 UYH655353:UYH655356 VID655353:VID655356 VRZ655353:VRZ655356 WBV655353:WBV655356 WLR655353:WLR655356 WVN655353:WVN655356 F720889:H720892 JB720889:JB720892 SX720889:SX720892 ACT720889:ACT720892 AMP720889:AMP720892 AWL720889:AWL720892 BGH720889:BGH720892 BQD720889:BQD720892 BZZ720889:BZZ720892 CJV720889:CJV720892 CTR720889:CTR720892 DDN720889:DDN720892 DNJ720889:DNJ720892 DXF720889:DXF720892 EHB720889:EHB720892 EQX720889:EQX720892 FAT720889:FAT720892 FKP720889:FKP720892 FUL720889:FUL720892 GEH720889:GEH720892 GOD720889:GOD720892 GXZ720889:GXZ720892 HHV720889:HHV720892 HRR720889:HRR720892 IBN720889:IBN720892 ILJ720889:ILJ720892 IVF720889:IVF720892 JFB720889:JFB720892 JOX720889:JOX720892 JYT720889:JYT720892 KIP720889:KIP720892 KSL720889:KSL720892 LCH720889:LCH720892 LMD720889:LMD720892 LVZ720889:LVZ720892 MFV720889:MFV720892 MPR720889:MPR720892 MZN720889:MZN720892 NJJ720889:NJJ720892 NTF720889:NTF720892 ODB720889:ODB720892 OMX720889:OMX720892 OWT720889:OWT720892 PGP720889:PGP720892 PQL720889:PQL720892 QAH720889:QAH720892 QKD720889:QKD720892 QTZ720889:QTZ720892 RDV720889:RDV720892 RNR720889:RNR720892 RXN720889:RXN720892 SHJ720889:SHJ720892 SRF720889:SRF720892 TBB720889:TBB720892 TKX720889:TKX720892 TUT720889:TUT720892 UEP720889:UEP720892 UOL720889:UOL720892 UYH720889:UYH720892 VID720889:VID720892 VRZ720889:VRZ720892 WBV720889:WBV720892 WLR720889:WLR720892 WVN720889:WVN720892 F786425:H786428 JB786425:JB786428 SX786425:SX786428 ACT786425:ACT786428 AMP786425:AMP786428 AWL786425:AWL786428 BGH786425:BGH786428 BQD786425:BQD786428 BZZ786425:BZZ786428 CJV786425:CJV786428 CTR786425:CTR786428 DDN786425:DDN786428 DNJ786425:DNJ786428 DXF786425:DXF786428 EHB786425:EHB786428 EQX786425:EQX786428 FAT786425:FAT786428 FKP786425:FKP786428 FUL786425:FUL786428 GEH786425:GEH786428 GOD786425:GOD786428 GXZ786425:GXZ786428 HHV786425:HHV786428 HRR786425:HRR786428 IBN786425:IBN786428 ILJ786425:ILJ786428 IVF786425:IVF786428 JFB786425:JFB786428 JOX786425:JOX786428 JYT786425:JYT786428 KIP786425:KIP786428 KSL786425:KSL786428 LCH786425:LCH786428 LMD786425:LMD786428 LVZ786425:LVZ786428 MFV786425:MFV786428 MPR786425:MPR786428 MZN786425:MZN786428 NJJ786425:NJJ786428 NTF786425:NTF786428 ODB786425:ODB786428 OMX786425:OMX786428 OWT786425:OWT786428 PGP786425:PGP786428 PQL786425:PQL786428 QAH786425:QAH786428 QKD786425:QKD786428 QTZ786425:QTZ786428 RDV786425:RDV786428 RNR786425:RNR786428 RXN786425:RXN786428 SHJ786425:SHJ786428 SRF786425:SRF786428 TBB786425:TBB786428 TKX786425:TKX786428 TUT786425:TUT786428 UEP786425:UEP786428 UOL786425:UOL786428 UYH786425:UYH786428 VID786425:VID786428 VRZ786425:VRZ786428 WBV786425:WBV786428 WLR786425:WLR786428 WVN786425:WVN786428 F851961:H851964 JB851961:JB851964 SX851961:SX851964 ACT851961:ACT851964 AMP851961:AMP851964 AWL851961:AWL851964 BGH851961:BGH851964 BQD851961:BQD851964 BZZ851961:BZZ851964 CJV851961:CJV851964 CTR851961:CTR851964 DDN851961:DDN851964 DNJ851961:DNJ851964 DXF851961:DXF851964 EHB851961:EHB851964 EQX851961:EQX851964 FAT851961:FAT851964 FKP851961:FKP851964 FUL851961:FUL851964 GEH851961:GEH851964 GOD851961:GOD851964 GXZ851961:GXZ851964 HHV851961:HHV851964 HRR851961:HRR851964 IBN851961:IBN851964 ILJ851961:ILJ851964 IVF851961:IVF851964 JFB851961:JFB851964 JOX851961:JOX851964 JYT851961:JYT851964 KIP851961:KIP851964 KSL851961:KSL851964 LCH851961:LCH851964 LMD851961:LMD851964 LVZ851961:LVZ851964 MFV851961:MFV851964 MPR851961:MPR851964 MZN851961:MZN851964 NJJ851961:NJJ851964 NTF851961:NTF851964 ODB851961:ODB851964 OMX851961:OMX851964 OWT851961:OWT851964 PGP851961:PGP851964 PQL851961:PQL851964 QAH851961:QAH851964 QKD851961:QKD851964 QTZ851961:QTZ851964 RDV851961:RDV851964 RNR851961:RNR851964 RXN851961:RXN851964 SHJ851961:SHJ851964 SRF851961:SRF851964 TBB851961:TBB851964 TKX851961:TKX851964 TUT851961:TUT851964 UEP851961:UEP851964 UOL851961:UOL851964 UYH851961:UYH851964 VID851961:VID851964 VRZ851961:VRZ851964 WBV851961:WBV851964 WLR851961:WLR851964 WVN851961:WVN851964 F917497:H917500 JB917497:JB917500 SX917497:SX917500 ACT917497:ACT917500 AMP917497:AMP917500 AWL917497:AWL917500 BGH917497:BGH917500 BQD917497:BQD917500 BZZ917497:BZZ917500 CJV917497:CJV917500 CTR917497:CTR917500 DDN917497:DDN917500 DNJ917497:DNJ917500 DXF917497:DXF917500 EHB917497:EHB917500 EQX917497:EQX917500 FAT917497:FAT917500 FKP917497:FKP917500 FUL917497:FUL917500 GEH917497:GEH917500 GOD917497:GOD917500 GXZ917497:GXZ917500 HHV917497:HHV917500 HRR917497:HRR917500 IBN917497:IBN917500 ILJ917497:ILJ917500 IVF917497:IVF917500 JFB917497:JFB917500 JOX917497:JOX917500 JYT917497:JYT917500 KIP917497:KIP917500 KSL917497:KSL917500 LCH917497:LCH917500 LMD917497:LMD917500 LVZ917497:LVZ917500 MFV917497:MFV917500 MPR917497:MPR917500 MZN917497:MZN917500 NJJ917497:NJJ917500 NTF917497:NTF917500 ODB917497:ODB917500 OMX917497:OMX917500 OWT917497:OWT917500 PGP917497:PGP917500 PQL917497:PQL917500 QAH917497:QAH917500 QKD917497:QKD917500 QTZ917497:QTZ917500 RDV917497:RDV917500 RNR917497:RNR917500 RXN917497:RXN917500 SHJ917497:SHJ917500 SRF917497:SRF917500 TBB917497:TBB917500 TKX917497:TKX917500 TUT917497:TUT917500 UEP917497:UEP917500 UOL917497:UOL917500 UYH917497:UYH917500 VID917497:VID917500 VRZ917497:VRZ917500 WBV917497:WBV917500 WLR917497:WLR917500 WVN917497:WVN917500 F983033:H983036 JB983033:JB983036 SX983033:SX983036 ACT983033:ACT983036 AMP983033:AMP983036 AWL983033:AWL983036 BGH983033:BGH983036 BQD983033:BQD983036 BZZ983033:BZZ983036 CJV983033:CJV983036 CTR983033:CTR983036 DDN983033:DDN983036 DNJ983033:DNJ983036 DXF983033:DXF983036 EHB983033:EHB983036 EQX983033:EQX983036 FAT983033:FAT983036 FKP983033:FKP983036 FUL983033:FUL983036 GEH983033:GEH983036 GOD983033:GOD983036 GXZ983033:GXZ983036 HHV983033:HHV983036 HRR983033:HRR983036 IBN983033:IBN983036 ILJ983033:ILJ983036 IVF983033:IVF983036 JFB983033:JFB983036 JOX983033:JOX983036 JYT983033:JYT983036 KIP983033:KIP983036 KSL983033:KSL983036 LCH983033:LCH983036 LMD983033:LMD983036 LVZ983033:LVZ983036 MFV983033:MFV983036 MPR983033:MPR983036 MZN983033:MZN983036 NJJ983033:NJJ983036 NTF983033:NTF983036 ODB983033:ODB983036 OMX983033:OMX983036 OWT983033:OWT983036 PGP983033:PGP983036 PQL983033:PQL983036 QAH983033:QAH983036 QKD983033:QKD983036 QTZ983033:QTZ983036 RDV983033:RDV983036 RNR983033:RNR983036 RXN983033:RXN983036 SHJ983033:SHJ983036 SRF983033:SRF983036 TBB983033:TBB983036 TKX983033:TKX983036 TUT983033:TUT983036 UEP983033:UEP983036 UOL983033:UOL983036 UYH983033:UYH983036 VID983033:VID983036 VRZ983033:VRZ983036 WBV983033:WBV983036 WLR983033:WLR983036 WVN983033:WVN983036 F65534:H65540 JB65534:JB65540 SX65534:SX65540 ACT65534:ACT65540 AMP65534:AMP65540 AWL65534:AWL65540 BGH65534:BGH65540 BQD65534:BQD65540 BZZ65534:BZZ65540 CJV65534:CJV65540 CTR65534:CTR65540 DDN65534:DDN65540 DNJ65534:DNJ65540 DXF65534:DXF65540 EHB65534:EHB65540 EQX65534:EQX65540 FAT65534:FAT65540 FKP65534:FKP65540 FUL65534:FUL65540 GEH65534:GEH65540 GOD65534:GOD65540 GXZ65534:GXZ65540 HHV65534:HHV65540 HRR65534:HRR65540 IBN65534:IBN65540 ILJ65534:ILJ65540 IVF65534:IVF65540 JFB65534:JFB65540 JOX65534:JOX65540 JYT65534:JYT65540 KIP65534:KIP65540 KSL65534:KSL65540 LCH65534:LCH65540 LMD65534:LMD65540 LVZ65534:LVZ65540 MFV65534:MFV65540 MPR65534:MPR65540 MZN65534:MZN65540 NJJ65534:NJJ65540 NTF65534:NTF65540 ODB65534:ODB65540 OMX65534:OMX65540 OWT65534:OWT65540 PGP65534:PGP65540 PQL65534:PQL65540 QAH65534:QAH65540 QKD65534:QKD65540 QTZ65534:QTZ65540 RDV65534:RDV65540 RNR65534:RNR65540 RXN65534:RXN65540 SHJ65534:SHJ65540 SRF65534:SRF65540 TBB65534:TBB65540 TKX65534:TKX65540 TUT65534:TUT65540 UEP65534:UEP65540 UOL65534:UOL65540 UYH65534:UYH65540 VID65534:VID65540 VRZ65534:VRZ65540 WBV65534:WBV65540 WLR65534:WLR65540 WVN65534:WVN65540 F131070:H131076 JB131070:JB131076 SX131070:SX131076 ACT131070:ACT131076 AMP131070:AMP131076 AWL131070:AWL131076 BGH131070:BGH131076 BQD131070:BQD131076 BZZ131070:BZZ131076 CJV131070:CJV131076 CTR131070:CTR131076 DDN131070:DDN131076 DNJ131070:DNJ131076 DXF131070:DXF131076 EHB131070:EHB131076 EQX131070:EQX131076 FAT131070:FAT131076 FKP131070:FKP131076 FUL131070:FUL131076 GEH131070:GEH131076 GOD131070:GOD131076 GXZ131070:GXZ131076 HHV131070:HHV131076 HRR131070:HRR131076 IBN131070:IBN131076 ILJ131070:ILJ131076 IVF131070:IVF131076 JFB131070:JFB131076 JOX131070:JOX131076 JYT131070:JYT131076 KIP131070:KIP131076 KSL131070:KSL131076 LCH131070:LCH131076 LMD131070:LMD131076 LVZ131070:LVZ131076 MFV131070:MFV131076 MPR131070:MPR131076 MZN131070:MZN131076 NJJ131070:NJJ131076 NTF131070:NTF131076 ODB131070:ODB131076 OMX131070:OMX131076 OWT131070:OWT131076 PGP131070:PGP131076 PQL131070:PQL131076 QAH131070:QAH131076 QKD131070:QKD131076 QTZ131070:QTZ131076 RDV131070:RDV131076 RNR131070:RNR131076 RXN131070:RXN131076 SHJ131070:SHJ131076 SRF131070:SRF131076 TBB131070:TBB131076 TKX131070:TKX131076 TUT131070:TUT131076 UEP131070:UEP131076 UOL131070:UOL131076 UYH131070:UYH131076 VID131070:VID131076 VRZ131070:VRZ131076 WBV131070:WBV131076 WLR131070:WLR131076 WVN131070:WVN131076 F196606:H196612 JB196606:JB196612 SX196606:SX196612 ACT196606:ACT196612 AMP196606:AMP196612 AWL196606:AWL196612 BGH196606:BGH196612 BQD196606:BQD196612 BZZ196606:BZZ196612 CJV196606:CJV196612 CTR196606:CTR196612 DDN196606:DDN196612 DNJ196606:DNJ196612 DXF196606:DXF196612 EHB196606:EHB196612 EQX196606:EQX196612 FAT196606:FAT196612 FKP196606:FKP196612 FUL196606:FUL196612 GEH196606:GEH196612 GOD196606:GOD196612 GXZ196606:GXZ196612 HHV196606:HHV196612 HRR196606:HRR196612 IBN196606:IBN196612 ILJ196606:ILJ196612 IVF196606:IVF196612 JFB196606:JFB196612 JOX196606:JOX196612 JYT196606:JYT196612 KIP196606:KIP196612 KSL196606:KSL196612 LCH196606:LCH196612 LMD196606:LMD196612 LVZ196606:LVZ196612 MFV196606:MFV196612 MPR196606:MPR196612 MZN196606:MZN196612 NJJ196606:NJJ196612 NTF196606:NTF196612 ODB196606:ODB196612 OMX196606:OMX196612 OWT196606:OWT196612 PGP196606:PGP196612 PQL196606:PQL196612 QAH196606:QAH196612 QKD196606:QKD196612 QTZ196606:QTZ196612 RDV196606:RDV196612 RNR196606:RNR196612 RXN196606:RXN196612 SHJ196606:SHJ196612 SRF196606:SRF196612 TBB196606:TBB196612 TKX196606:TKX196612 TUT196606:TUT196612 UEP196606:UEP196612 UOL196606:UOL196612 UYH196606:UYH196612 VID196606:VID196612 VRZ196606:VRZ196612 WBV196606:WBV196612 WLR196606:WLR196612 WVN196606:WVN196612 F262142:H262148 JB262142:JB262148 SX262142:SX262148 ACT262142:ACT262148 AMP262142:AMP262148 AWL262142:AWL262148 BGH262142:BGH262148 BQD262142:BQD262148 BZZ262142:BZZ262148 CJV262142:CJV262148 CTR262142:CTR262148 DDN262142:DDN262148 DNJ262142:DNJ262148 DXF262142:DXF262148 EHB262142:EHB262148 EQX262142:EQX262148 FAT262142:FAT262148 FKP262142:FKP262148 FUL262142:FUL262148 GEH262142:GEH262148 GOD262142:GOD262148 GXZ262142:GXZ262148 HHV262142:HHV262148 HRR262142:HRR262148 IBN262142:IBN262148 ILJ262142:ILJ262148 IVF262142:IVF262148 JFB262142:JFB262148 JOX262142:JOX262148 JYT262142:JYT262148 KIP262142:KIP262148 KSL262142:KSL262148 LCH262142:LCH262148 LMD262142:LMD262148 LVZ262142:LVZ262148 MFV262142:MFV262148 MPR262142:MPR262148 MZN262142:MZN262148 NJJ262142:NJJ262148 NTF262142:NTF262148 ODB262142:ODB262148 OMX262142:OMX262148 OWT262142:OWT262148 PGP262142:PGP262148 PQL262142:PQL262148 QAH262142:QAH262148 QKD262142:QKD262148 QTZ262142:QTZ262148 RDV262142:RDV262148 RNR262142:RNR262148 RXN262142:RXN262148 SHJ262142:SHJ262148 SRF262142:SRF262148 TBB262142:TBB262148 TKX262142:TKX262148 TUT262142:TUT262148 UEP262142:UEP262148 UOL262142:UOL262148 UYH262142:UYH262148 VID262142:VID262148 VRZ262142:VRZ262148 WBV262142:WBV262148 WLR262142:WLR262148 WVN262142:WVN262148 F327678:H327684 JB327678:JB327684 SX327678:SX327684 ACT327678:ACT327684 AMP327678:AMP327684 AWL327678:AWL327684 BGH327678:BGH327684 BQD327678:BQD327684 BZZ327678:BZZ327684 CJV327678:CJV327684 CTR327678:CTR327684 DDN327678:DDN327684 DNJ327678:DNJ327684 DXF327678:DXF327684 EHB327678:EHB327684 EQX327678:EQX327684 FAT327678:FAT327684 FKP327678:FKP327684 FUL327678:FUL327684 GEH327678:GEH327684 GOD327678:GOD327684 GXZ327678:GXZ327684 HHV327678:HHV327684 HRR327678:HRR327684 IBN327678:IBN327684 ILJ327678:ILJ327684 IVF327678:IVF327684 JFB327678:JFB327684 JOX327678:JOX327684 JYT327678:JYT327684 KIP327678:KIP327684 KSL327678:KSL327684 LCH327678:LCH327684 LMD327678:LMD327684 LVZ327678:LVZ327684 MFV327678:MFV327684 MPR327678:MPR327684 MZN327678:MZN327684 NJJ327678:NJJ327684 NTF327678:NTF327684 ODB327678:ODB327684 OMX327678:OMX327684 OWT327678:OWT327684 PGP327678:PGP327684 PQL327678:PQL327684 QAH327678:QAH327684 QKD327678:QKD327684 QTZ327678:QTZ327684 RDV327678:RDV327684 RNR327678:RNR327684 RXN327678:RXN327684 SHJ327678:SHJ327684 SRF327678:SRF327684 TBB327678:TBB327684 TKX327678:TKX327684 TUT327678:TUT327684 UEP327678:UEP327684 UOL327678:UOL327684 UYH327678:UYH327684 VID327678:VID327684 VRZ327678:VRZ327684 WBV327678:WBV327684 WLR327678:WLR327684 WVN327678:WVN327684 F393214:H393220 JB393214:JB393220 SX393214:SX393220 ACT393214:ACT393220 AMP393214:AMP393220 AWL393214:AWL393220 BGH393214:BGH393220 BQD393214:BQD393220 BZZ393214:BZZ393220 CJV393214:CJV393220 CTR393214:CTR393220 DDN393214:DDN393220 DNJ393214:DNJ393220 DXF393214:DXF393220 EHB393214:EHB393220 EQX393214:EQX393220 FAT393214:FAT393220 FKP393214:FKP393220 FUL393214:FUL393220 GEH393214:GEH393220 GOD393214:GOD393220 GXZ393214:GXZ393220 HHV393214:HHV393220 HRR393214:HRR393220 IBN393214:IBN393220 ILJ393214:ILJ393220 IVF393214:IVF393220 JFB393214:JFB393220 JOX393214:JOX393220 JYT393214:JYT393220 KIP393214:KIP393220 KSL393214:KSL393220 LCH393214:LCH393220 LMD393214:LMD393220 LVZ393214:LVZ393220 MFV393214:MFV393220 MPR393214:MPR393220 MZN393214:MZN393220 NJJ393214:NJJ393220 NTF393214:NTF393220 ODB393214:ODB393220 OMX393214:OMX393220 OWT393214:OWT393220 PGP393214:PGP393220 PQL393214:PQL393220 QAH393214:QAH393220 QKD393214:QKD393220 QTZ393214:QTZ393220 RDV393214:RDV393220 RNR393214:RNR393220 RXN393214:RXN393220 SHJ393214:SHJ393220 SRF393214:SRF393220 TBB393214:TBB393220 TKX393214:TKX393220 TUT393214:TUT393220 UEP393214:UEP393220 UOL393214:UOL393220 UYH393214:UYH393220 VID393214:VID393220 VRZ393214:VRZ393220 WBV393214:WBV393220 WLR393214:WLR393220 WVN393214:WVN393220 F458750:H458756 JB458750:JB458756 SX458750:SX458756 ACT458750:ACT458756 AMP458750:AMP458756 AWL458750:AWL458756 BGH458750:BGH458756 BQD458750:BQD458756 BZZ458750:BZZ458756 CJV458750:CJV458756 CTR458750:CTR458756 DDN458750:DDN458756 DNJ458750:DNJ458756 DXF458750:DXF458756 EHB458750:EHB458756 EQX458750:EQX458756 FAT458750:FAT458756 FKP458750:FKP458756 FUL458750:FUL458756 GEH458750:GEH458756 GOD458750:GOD458756 GXZ458750:GXZ458756 HHV458750:HHV458756 HRR458750:HRR458756 IBN458750:IBN458756 ILJ458750:ILJ458756 IVF458750:IVF458756 JFB458750:JFB458756 JOX458750:JOX458756 JYT458750:JYT458756 KIP458750:KIP458756 KSL458750:KSL458756 LCH458750:LCH458756 LMD458750:LMD458756 LVZ458750:LVZ458756 MFV458750:MFV458756 MPR458750:MPR458756 MZN458750:MZN458756 NJJ458750:NJJ458756 NTF458750:NTF458756 ODB458750:ODB458756 OMX458750:OMX458756 OWT458750:OWT458756 PGP458750:PGP458756 PQL458750:PQL458756 QAH458750:QAH458756 QKD458750:QKD458756 QTZ458750:QTZ458756 RDV458750:RDV458756 RNR458750:RNR458756 RXN458750:RXN458756 SHJ458750:SHJ458756 SRF458750:SRF458756 TBB458750:TBB458756 TKX458750:TKX458756 TUT458750:TUT458756 UEP458750:UEP458756 UOL458750:UOL458756 UYH458750:UYH458756 VID458750:VID458756 VRZ458750:VRZ458756 WBV458750:WBV458756 WLR458750:WLR458756 WVN458750:WVN458756 F524286:H524292 JB524286:JB524292 SX524286:SX524292 ACT524286:ACT524292 AMP524286:AMP524292 AWL524286:AWL524292 BGH524286:BGH524292 BQD524286:BQD524292 BZZ524286:BZZ524292 CJV524286:CJV524292 CTR524286:CTR524292 DDN524286:DDN524292 DNJ524286:DNJ524292 DXF524286:DXF524292 EHB524286:EHB524292 EQX524286:EQX524292 FAT524286:FAT524292 FKP524286:FKP524292 FUL524286:FUL524292 GEH524286:GEH524292 GOD524286:GOD524292 GXZ524286:GXZ524292 HHV524286:HHV524292 HRR524286:HRR524292 IBN524286:IBN524292 ILJ524286:ILJ524292 IVF524286:IVF524292 JFB524286:JFB524292 JOX524286:JOX524292 JYT524286:JYT524292 KIP524286:KIP524292 KSL524286:KSL524292 LCH524286:LCH524292 LMD524286:LMD524292 LVZ524286:LVZ524292 MFV524286:MFV524292 MPR524286:MPR524292 MZN524286:MZN524292 NJJ524286:NJJ524292 NTF524286:NTF524292 ODB524286:ODB524292 OMX524286:OMX524292 OWT524286:OWT524292 PGP524286:PGP524292 PQL524286:PQL524292 QAH524286:QAH524292 QKD524286:QKD524292 QTZ524286:QTZ524292 RDV524286:RDV524292 RNR524286:RNR524292 RXN524286:RXN524292 SHJ524286:SHJ524292 SRF524286:SRF524292 TBB524286:TBB524292 TKX524286:TKX524292 TUT524286:TUT524292 UEP524286:UEP524292 UOL524286:UOL524292 UYH524286:UYH524292 VID524286:VID524292 VRZ524286:VRZ524292 WBV524286:WBV524292 WLR524286:WLR524292 WVN524286:WVN524292 F589822:H589828 JB589822:JB589828 SX589822:SX589828 ACT589822:ACT589828 AMP589822:AMP589828 AWL589822:AWL589828 BGH589822:BGH589828 BQD589822:BQD589828 BZZ589822:BZZ589828 CJV589822:CJV589828 CTR589822:CTR589828 DDN589822:DDN589828 DNJ589822:DNJ589828 DXF589822:DXF589828 EHB589822:EHB589828 EQX589822:EQX589828 FAT589822:FAT589828 FKP589822:FKP589828 FUL589822:FUL589828 GEH589822:GEH589828 GOD589822:GOD589828 GXZ589822:GXZ589828 HHV589822:HHV589828 HRR589822:HRR589828 IBN589822:IBN589828 ILJ589822:ILJ589828 IVF589822:IVF589828 JFB589822:JFB589828 JOX589822:JOX589828 JYT589822:JYT589828 KIP589822:KIP589828 KSL589822:KSL589828 LCH589822:LCH589828 LMD589822:LMD589828 LVZ589822:LVZ589828 MFV589822:MFV589828 MPR589822:MPR589828 MZN589822:MZN589828 NJJ589822:NJJ589828 NTF589822:NTF589828 ODB589822:ODB589828 OMX589822:OMX589828 OWT589822:OWT589828 PGP589822:PGP589828 PQL589822:PQL589828 QAH589822:QAH589828 QKD589822:QKD589828 QTZ589822:QTZ589828 RDV589822:RDV589828 RNR589822:RNR589828 RXN589822:RXN589828 SHJ589822:SHJ589828 SRF589822:SRF589828 TBB589822:TBB589828 TKX589822:TKX589828 TUT589822:TUT589828 UEP589822:UEP589828 UOL589822:UOL589828 UYH589822:UYH589828 VID589822:VID589828 VRZ589822:VRZ589828 WBV589822:WBV589828 WLR589822:WLR589828 WVN589822:WVN589828 F655358:H655364 JB655358:JB655364 SX655358:SX655364 ACT655358:ACT655364 AMP655358:AMP655364 AWL655358:AWL655364 BGH655358:BGH655364 BQD655358:BQD655364 BZZ655358:BZZ655364 CJV655358:CJV655364 CTR655358:CTR655364 DDN655358:DDN655364 DNJ655358:DNJ655364 DXF655358:DXF655364 EHB655358:EHB655364 EQX655358:EQX655364 FAT655358:FAT655364 FKP655358:FKP655364 FUL655358:FUL655364 GEH655358:GEH655364 GOD655358:GOD655364 GXZ655358:GXZ655364 HHV655358:HHV655364 HRR655358:HRR655364 IBN655358:IBN655364 ILJ655358:ILJ655364 IVF655358:IVF655364 JFB655358:JFB655364 JOX655358:JOX655364 JYT655358:JYT655364 KIP655358:KIP655364 KSL655358:KSL655364 LCH655358:LCH655364 LMD655358:LMD655364 LVZ655358:LVZ655364 MFV655358:MFV655364 MPR655358:MPR655364 MZN655358:MZN655364 NJJ655358:NJJ655364 NTF655358:NTF655364 ODB655358:ODB655364 OMX655358:OMX655364 OWT655358:OWT655364 PGP655358:PGP655364 PQL655358:PQL655364 QAH655358:QAH655364 QKD655358:QKD655364 QTZ655358:QTZ655364 RDV655358:RDV655364 RNR655358:RNR655364 RXN655358:RXN655364 SHJ655358:SHJ655364 SRF655358:SRF655364 TBB655358:TBB655364 TKX655358:TKX655364 TUT655358:TUT655364 UEP655358:UEP655364 UOL655358:UOL655364 UYH655358:UYH655364 VID655358:VID655364 VRZ655358:VRZ655364 WBV655358:WBV655364 WLR655358:WLR655364 WVN655358:WVN655364 F720894:H720900 JB720894:JB720900 SX720894:SX720900 ACT720894:ACT720900 AMP720894:AMP720900 AWL720894:AWL720900 BGH720894:BGH720900 BQD720894:BQD720900 BZZ720894:BZZ720900 CJV720894:CJV720900 CTR720894:CTR720900 DDN720894:DDN720900 DNJ720894:DNJ720900 DXF720894:DXF720900 EHB720894:EHB720900 EQX720894:EQX720900 FAT720894:FAT720900 FKP720894:FKP720900 FUL720894:FUL720900 GEH720894:GEH720900 GOD720894:GOD720900 GXZ720894:GXZ720900 HHV720894:HHV720900 HRR720894:HRR720900 IBN720894:IBN720900 ILJ720894:ILJ720900 IVF720894:IVF720900 JFB720894:JFB720900 JOX720894:JOX720900 JYT720894:JYT720900 KIP720894:KIP720900 KSL720894:KSL720900 LCH720894:LCH720900 LMD720894:LMD720900 LVZ720894:LVZ720900 MFV720894:MFV720900 MPR720894:MPR720900 MZN720894:MZN720900 NJJ720894:NJJ720900 NTF720894:NTF720900 ODB720894:ODB720900 OMX720894:OMX720900 OWT720894:OWT720900 PGP720894:PGP720900 PQL720894:PQL720900 QAH720894:QAH720900 QKD720894:QKD720900 QTZ720894:QTZ720900 RDV720894:RDV720900 RNR720894:RNR720900 RXN720894:RXN720900 SHJ720894:SHJ720900 SRF720894:SRF720900 TBB720894:TBB720900 TKX720894:TKX720900 TUT720894:TUT720900 UEP720894:UEP720900 UOL720894:UOL720900 UYH720894:UYH720900 VID720894:VID720900 VRZ720894:VRZ720900 WBV720894:WBV720900 WLR720894:WLR720900 WVN720894:WVN720900 F786430:H786436 JB786430:JB786436 SX786430:SX786436 ACT786430:ACT786436 AMP786430:AMP786436 AWL786430:AWL786436 BGH786430:BGH786436 BQD786430:BQD786436 BZZ786430:BZZ786436 CJV786430:CJV786436 CTR786430:CTR786436 DDN786430:DDN786436 DNJ786430:DNJ786436 DXF786430:DXF786436 EHB786430:EHB786436 EQX786430:EQX786436 FAT786430:FAT786436 FKP786430:FKP786436 FUL786430:FUL786436 GEH786430:GEH786436 GOD786430:GOD786436 GXZ786430:GXZ786436 HHV786430:HHV786436 HRR786430:HRR786436 IBN786430:IBN786436 ILJ786430:ILJ786436 IVF786430:IVF786436 JFB786430:JFB786436 JOX786430:JOX786436 JYT786430:JYT786436 KIP786430:KIP786436 KSL786430:KSL786436 LCH786430:LCH786436 LMD786430:LMD786436 LVZ786430:LVZ786436 MFV786430:MFV786436 MPR786430:MPR786436 MZN786430:MZN786436 NJJ786430:NJJ786436 NTF786430:NTF786436 ODB786430:ODB786436 OMX786430:OMX786436 OWT786430:OWT786436 PGP786430:PGP786436 PQL786430:PQL786436 QAH786430:QAH786436 QKD786430:QKD786436 QTZ786430:QTZ786436 RDV786430:RDV786436 RNR786430:RNR786436 RXN786430:RXN786436 SHJ786430:SHJ786436 SRF786430:SRF786436 TBB786430:TBB786436 TKX786430:TKX786436 TUT786430:TUT786436 UEP786430:UEP786436 UOL786430:UOL786436 UYH786430:UYH786436 VID786430:VID786436 VRZ786430:VRZ786436 WBV786430:WBV786436 WLR786430:WLR786436 WVN786430:WVN786436 F851966:H851972 JB851966:JB851972 SX851966:SX851972 ACT851966:ACT851972 AMP851966:AMP851972 AWL851966:AWL851972 BGH851966:BGH851972 BQD851966:BQD851972 BZZ851966:BZZ851972 CJV851966:CJV851972 CTR851966:CTR851972 DDN851966:DDN851972 DNJ851966:DNJ851972 DXF851966:DXF851972 EHB851966:EHB851972 EQX851966:EQX851972 FAT851966:FAT851972 FKP851966:FKP851972 FUL851966:FUL851972 GEH851966:GEH851972 GOD851966:GOD851972 GXZ851966:GXZ851972 HHV851966:HHV851972 HRR851966:HRR851972 IBN851966:IBN851972 ILJ851966:ILJ851972 IVF851966:IVF851972 JFB851966:JFB851972 JOX851966:JOX851972 JYT851966:JYT851972 KIP851966:KIP851972 KSL851966:KSL851972 LCH851966:LCH851972 LMD851966:LMD851972 LVZ851966:LVZ851972 MFV851966:MFV851972 MPR851966:MPR851972 MZN851966:MZN851972 NJJ851966:NJJ851972 NTF851966:NTF851972 ODB851966:ODB851972 OMX851966:OMX851972 OWT851966:OWT851972 PGP851966:PGP851972 PQL851966:PQL851972 QAH851966:QAH851972 QKD851966:QKD851972 QTZ851966:QTZ851972 RDV851966:RDV851972 RNR851966:RNR851972 RXN851966:RXN851972 SHJ851966:SHJ851972 SRF851966:SRF851972 TBB851966:TBB851972 TKX851966:TKX851972 TUT851966:TUT851972 UEP851966:UEP851972 UOL851966:UOL851972 UYH851966:UYH851972 VID851966:VID851972 VRZ851966:VRZ851972 WBV851966:WBV851972 WLR851966:WLR851972 WVN851966:WVN851972 F917502:H917508 JB917502:JB917508 SX917502:SX917508 ACT917502:ACT917508 AMP917502:AMP917508 AWL917502:AWL917508 BGH917502:BGH917508 BQD917502:BQD917508 BZZ917502:BZZ917508 CJV917502:CJV917508 CTR917502:CTR917508 DDN917502:DDN917508 DNJ917502:DNJ917508 DXF917502:DXF917508 EHB917502:EHB917508 EQX917502:EQX917508 FAT917502:FAT917508 FKP917502:FKP917508 FUL917502:FUL917508 GEH917502:GEH917508 GOD917502:GOD917508 GXZ917502:GXZ917508 HHV917502:HHV917508 HRR917502:HRR917508 IBN917502:IBN917508 ILJ917502:ILJ917508 IVF917502:IVF917508 JFB917502:JFB917508 JOX917502:JOX917508 JYT917502:JYT917508 KIP917502:KIP917508 KSL917502:KSL917508 LCH917502:LCH917508 LMD917502:LMD917508 LVZ917502:LVZ917508 MFV917502:MFV917508 MPR917502:MPR917508 MZN917502:MZN917508 NJJ917502:NJJ917508 NTF917502:NTF917508 ODB917502:ODB917508 OMX917502:OMX917508 OWT917502:OWT917508 PGP917502:PGP917508 PQL917502:PQL917508 QAH917502:QAH917508 QKD917502:QKD917508 QTZ917502:QTZ917508 RDV917502:RDV917508 RNR917502:RNR917508 RXN917502:RXN917508 SHJ917502:SHJ917508 SRF917502:SRF917508 TBB917502:TBB917508 TKX917502:TKX917508 TUT917502:TUT917508 UEP917502:UEP917508 UOL917502:UOL917508 UYH917502:UYH917508 VID917502:VID917508 VRZ917502:VRZ917508 WBV917502:WBV917508 WLR917502:WLR917508 WVN917502:WVN917508 F983038:H983044 JB983038:JB983044 SX983038:SX983044 ACT983038:ACT983044 AMP983038:AMP983044 AWL983038:AWL983044 BGH983038:BGH983044 BQD983038:BQD983044 BZZ983038:BZZ983044 CJV983038:CJV983044 CTR983038:CTR983044 DDN983038:DDN983044 DNJ983038:DNJ983044 DXF983038:DXF983044 EHB983038:EHB983044 EQX983038:EQX983044 FAT983038:FAT983044 FKP983038:FKP983044 FUL983038:FUL983044 GEH983038:GEH983044 GOD983038:GOD983044 GXZ983038:GXZ983044 HHV983038:HHV983044 HRR983038:HRR983044 IBN983038:IBN983044 ILJ983038:ILJ983044 IVF983038:IVF983044 JFB983038:JFB983044 JOX983038:JOX983044 JYT983038:JYT983044 KIP983038:KIP983044 KSL983038:KSL983044 LCH983038:LCH983044 LMD983038:LMD983044 LVZ983038:LVZ983044 MFV983038:MFV983044 MPR983038:MPR983044 MZN983038:MZN983044 NJJ983038:NJJ983044 NTF983038:NTF983044 ODB983038:ODB983044 OMX983038:OMX983044 OWT983038:OWT983044 PGP983038:PGP983044 PQL983038:PQL983044 QAH983038:QAH983044 QKD983038:QKD983044 QTZ983038:QTZ983044 RDV983038:RDV983044 RNR983038:RNR983044 RXN983038:RXN983044 SHJ983038:SHJ983044 SRF983038:SRF983044 TBB983038:TBB983044 TKX983038:TKX983044 TUT983038:TUT983044 UEP983038:UEP983044 UOL983038:UOL983044 UYH983038:UYH983044 VID983038:VID983044 VRZ983038:VRZ983044 WBV983038:WBV983044 WLR983038:WLR983044 WVN983038:WVN983044 F65543:H65547 JB65543:JB65547 SX65543:SX65547 ACT65543:ACT65547 AMP65543:AMP65547 AWL65543:AWL65547 BGH65543:BGH65547 BQD65543:BQD65547 BZZ65543:BZZ65547 CJV65543:CJV65547 CTR65543:CTR65547 DDN65543:DDN65547 DNJ65543:DNJ65547 DXF65543:DXF65547 EHB65543:EHB65547 EQX65543:EQX65547 FAT65543:FAT65547 FKP65543:FKP65547 FUL65543:FUL65547 GEH65543:GEH65547 GOD65543:GOD65547 GXZ65543:GXZ65547 HHV65543:HHV65547 HRR65543:HRR65547 IBN65543:IBN65547 ILJ65543:ILJ65547 IVF65543:IVF65547 JFB65543:JFB65547 JOX65543:JOX65547 JYT65543:JYT65547 KIP65543:KIP65547 KSL65543:KSL65547 LCH65543:LCH65547 LMD65543:LMD65547 LVZ65543:LVZ65547 MFV65543:MFV65547 MPR65543:MPR65547 MZN65543:MZN65547 NJJ65543:NJJ65547 NTF65543:NTF65547 ODB65543:ODB65547 OMX65543:OMX65547 OWT65543:OWT65547 PGP65543:PGP65547 PQL65543:PQL65547 QAH65543:QAH65547 QKD65543:QKD65547 QTZ65543:QTZ65547 RDV65543:RDV65547 RNR65543:RNR65547 RXN65543:RXN65547 SHJ65543:SHJ65547 SRF65543:SRF65547 TBB65543:TBB65547 TKX65543:TKX65547 TUT65543:TUT65547 UEP65543:UEP65547 UOL65543:UOL65547 UYH65543:UYH65547 VID65543:VID65547 VRZ65543:VRZ65547 WBV65543:WBV65547 WLR65543:WLR65547 WVN65543:WVN65547 F131079:H131083 JB131079:JB131083 SX131079:SX131083 ACT131079:ACT131083 AMP131079:AMP131083 AWL131079:AWL131083 BGH131079:BGH131083 BQD131079:BQD131083 BZZ131079:BZZ131083 CJV131079:CJV131083 CTR131079:CTR131083 DDN131079:DDN131083 DNJ131079:DNJ131083 DXF131079:DXF131083 EHB131079:EHB131083 EQX131079:EQX131083 FAT131079:FAT131083 FKP131079:FKP131083 FUL131079:FUL131083 GEH131079:GEH131083 GOD131079:GOD131083 GXZ131079:GXZ131083 HHV131079:HHV131083 HRR131079:HRR131083 IBN131079:IBN131083 ILJ131079:ILJ131083 IVF131079:IVF131083 JFB131079:JFB131083 JOX131079:JOX131083 JYT131079:JYT131083 KIP131079:KIP131083 KSL131079:KSL131083 LCH131079:LCH131083 LMD131079:LMD131083 LVZ131079:LVZ131083 MFV131079:MFV131083 MPR131079:MPR131083 MZN131079:MZN131083 NJJ131079:NJJ131083 NTF131079:NTF131083 ODB131079:ODB131083 OMX131079:OMX131083 OWT131079:OWT131083 PGP131079:PGP131083 PQL131079:PQL131083 QAH131079:QAH131083 QKD131079:QKD131083 QTZ131079:QTZ131083 RDV131079:RDV131083 RNR131079:RNR131083 RXN131079:RXN131083 SHJ131079:SHJ131083 SRF131079:SRF131083 TBB131079:TBB131083 TKX131079:TKX131083 TUT131079:TUT131083 UEP131079:UEP131083 UOL131079:UOL131083 UYH131079:UYH131083 VID131079:VID131083 VRZ131079:VRZ131083 WBV131079:WBV131083 WLR131079:WLR131083 WVN131079:WVN131083 F196615:H196619 JB196615:JB196619 SX196615:SX196619 ACT196615:ACT196619 AMP196615:AMP196619 AWL196615:AWL196619 BGH196615:BGH196619 BQD196615:BQD196619 BZZ196615:BZZ196619 CJV196615:CJV196619 CTR196615:CTR196619 DDN196615:DDN196619 DNJ196615:DNJ196619 DXF196615:DXF196619 EHB196615:EHB196619 EQX196615:EQX196619 FAT196615:FAT196619 FKP196615:FKP196619 FUL196615:FUL196619 GEH196615:GEH196619 GOD196615:GOD196619 GXZ196615:GXZ196619 HHV196615:HHV196619 HRR196615:HRR196619 IBN196615:IBN196619 ILJ196615:ILJ196619 IVF196615:IVF196619 JFB196615:JFB196619 JOX196615:JOX196619 JYT196615:JYT196619 KIP196615:KIP196619 KSL196615:KSL196619 LCH196615:LCH196619 LMD196615:LMD196619 LVZ196615:LVZ196619 MFV196615:MFV196619 MPR196615:MPR196619 MZN196615:MZN196619 NJJ196615:NJJ196619 NTF196615:NTF196619 ODB196615:ODB196619 OMX196615:OMX196619 OWT196615:OWT196619 PGP196615:PGP196619 PQL196615:PQL196619 QAH196615:QAH196619 QKD196615:QKD196619 QTZ196615:QTZ196619 RDV196615:RDV196619 RNR196615:RNR196619 RXN196615:RXN196619 SHJ196615:SHJ196619 SRF196615:SRF196619 TBB196615:TBB196619 TKX196615:TKX196619 TUT196615:TUT196619 UEP196615:UEP196619 UOL196615:UOL196619 UYH196615:UYH196619 VID196615:VID196619 VRZ196615:VRZ196619 WBV196615:WBV196619 WLR196615:WLR196619 WVN196615:WVN196619 F262151:H262155 JB262151:JB262155 SX262151:SX262155 ACT262151:ACT262155 AMP262151:AMP262155 AWL262151:AWL262155 BGH262151:BGH262155 BQD262151:BQD262155 BZZ262151:BZZ262155 CJV262151:CJV262155 CTR262151:CTR262155 DDN262151:DDN262155 DNJ262151:DNJ262155 DXF262151:DXF262155 EHB262151:EHB262155 EQX262151:EQX262155 FAT262151:FAT262155 FKP262151:FKP262155 FUL262151:FUL262155 GEH262151:GEH262155 GOD262151:GOD262155 GXZ262151:GXZ262155 HHV262151:HHV262155 HRR262151:HRR262155 IBN262151:IBN262155 ILJ262151:ILJ262155 IVF262151:IVF262155 JFB262151:JFB262155 JOX262151:JOX262155 JYT262151:JYT262155 KIP262151:KIP262155 KSL262151:KSL262155 LCH262151:LCH262155 LMD262151:LMD262155 LVZ262151:LVZ262155 MFV262151:MFV262155 MPR262151:MPR262155 MZN262151:MZN262155 NJJ262151:NJJ262155 NTF262151:NTF262155 ODB262151:ODB262155 OMX262151:OMX262155 OWT262151:OWT262155 PGP262151:PGP262155 PQL262151:PQL262155 QAH262151:QAH262155 QKD262151:QKD262155 QTZ262151:QTZ262155 RDV262151:RDV262155 RNR262151:RNR262155 RXN262151:RXN262155 SHJ262151:SHJ262155 SRF262151:SRF262155 TBB262151:TBB262155 TKX262151:TKX262155 TUT262151:TUT262155 UEP262151:UEP262155 UOL262151:UOL262155 UYH262151:UYH262155 VID262151:VID262155 VRZ262151:VRZ262155 WBV262151:WBV262155 WLR262151:WLR262155 WVN262151:WVN262155 F327687:H327691 JB327687:JB327691 SX327687:SX327691 ACT327687:ACT327691 AMP327687:AMP327691 AWL327687:AWL327691 BGH327687:BGH327691 BQD327687:BQD327691 BZZ327687:BZZ327691 CJV327687:CJV327691 CTR327687:CTR327691 DDN327687:DDN327691 DNJ327687:DNJ327691 DXF327687:DXF327691 EHB327687:EHB327691 EQX327687:EQX327691 FAT327687:FAT327691 FKP327687:FKP327691 FUL327687:FUL327691 GEH327687:GEH327691 GOD327687:GOD327691 GXZ327687:GXZ327691 HHV327687:HHV327691 HRR327687:HRR327691 IBN327687:IBN327691 ILJ327687:ILJ327691 IVF327687:IVF327691 JFB327687:JFB327691 JOX327687:JOX327691 JYT327687:JYT327691 KIP327687:KIP327691 KSL327687:KSL327691 LCH327687:LCH327691 LMD327687:LMD327691 LVZ327687:LVZ327691 MFV327687:MFV327691 MPR327687:MPR327691 MZN327687:MZN327691 NJJ327687:NJJ327691 NTF327687:NTF327691 ODB327687:ODB327691 OMX327687:OMX327691 OWT327687:OWT327691 PGP327687:PGP327691 PQL327687:PQL327691 QAH327687:QAH327691 QKD327687:QKD327691 QTZ327687:QTZ327691 RDV327687:RDV327691 RNR327687:RNR327691 RXN327687:RXN327691 SHJ327687:SHJ327691 SRF327687:SRF327691 TBB327687:TBB327691 TKX327687:TKX327691 TUT327687:TUT327691 UEP327687:UEP327691 UOL327687:UOL327691 UYH327687:UYH327691 VID327687:VID327691 VRZ327687:VRZ327691 WBV327687:WBV327691 WLR327687:WLR327691 WVN327687:WVN327691 F393223:H393227 JB393223:JB393227 SX393223:SX393227 ACT393223:ACT393227 AMP393223:AMP393227 AWL393223:AWL393227 BGH393223:BGH393227 BQD393223:BQD393227 BZZ393223:BZZ393227 CJV393223:CJV393227 CTR393223:CTR393227 DDN393223:DDN393227 DNJ393223:DNJ393227 DXF393223:DXF393227 EHB393223:EHB393227 EQX393223:EQX393227 FAT393223:FAT393227 FKP393223:FKP393227 FUL393223:FUL393227 GEH393223:GEH393227 GOD393223:GOD393227 GXZ393223:GXZ393227 HHV393223:HHV393227 HRR393223:HRR393227 IBN393223:IBN393227 ILJ393223:ILJ393227 IVF393223:IVF393227 JFB393223:JFB393227 JOX393223:JOX393227 JYT393223:JYT393227 KIP393223:KIP393227 KSL393223:KSL393227 LCH393223:LCH393227 LMD393223:LMD393227 LVZ393223:LVZ393227 MFV393223:MFV393227 MPR393223:MPR393227 MZN393223:MZN393227 NJJ393223:NJJ393227 NTF393223:NTF393227 ODB393223:ODB393227 OMX393223:OMX393227 OWT393223:OWT393227 PGP393223:PGP393227 PQL393223:PQL393227 QAH393223:QAH393227 QKD393223:QKD393227 QTZ393223:QTZ393227 RDV393223:RDV393227 RNR393223:RNR393227 RXN393223:RXN393227 SHJ393223:SHJ393227 SRF393223:SRF393227 TBB393223:TBB393227 TKX393223:TKX393227 TUT393223:TUT393227 UEP393223:UEP393227 UOL393223:UOL393227 UYH393223:UYH393227 VID393223:VID393227 VRZ393223:VRZ393227 WBV393223:WBV393227 WLR393223:WLR393227 WVN393223:WVN393227 F458759:H458763 JB458759:JB458763 SX458759:SX458763 ACT458759:ACT458763 AMP458759:AMP458763 AWL458759:AWL458763 BGH458759:BGH458763 BQD458759:BQD458763 BZZ458759:BZZ458763 CJV458759:CJV458763 CTR458759:CTR458763 DDN458759:DDN458763 DNJ458759:DNJ458763 DXF458759:DXF458763 EHB458759:EHB458763 EQX458759:EQX458763 FAT458759:FAT458763 FKP458759:FKP458763 FUL458759:FUL458763 GEH458759:GEH458763 GOD458759:GOD458763 GXZ458759:GXZ458763 HHV458759:HHV458763 HRR458759:HRR458763 IBN458759:IBN458763 ILJ458759:ILJ458763 IVF458759:IVF458763 JFB458759:JFB458763 JOX458759:JOX458763 JYT458759:JYT458763 KIP458759:KIP458763 KSL458759:KSL458763 LCH458759:LCH458763 LMD458759:LMD458763 LVZ458759:LVZ458763 MFV458759:MFV458763 MPR458759:MPR458763 MZN458759:MZN458763 NJJ458759:NJJ458763 NTF458759:NTF458763 ODB458759:ODB458763 OMX458759:OMX458763 OWT458759:OWT458763 PGP458759:PGP458763 PQL458759:PQL458763 QAH458759:QAH458763 QKD458759:QKD458763 QTZ458759:QTZ458763 RDV458759:RDV458763 RNR458759:RNR458763 RXN458759:RXN458763 SHJ458759:SHJ458763 SRF458759:SRF458763 TBB458759:TBB458763 TKX458759:TKX458763 TUT458759:TUT458763 UEP458759:UEP458763 UOL458759:UOL458763 UYH458759:UYH458763 VID458759:VID458763 VRZ458759:VRZ458763 WBV458759:WBV458763 WLR458759:WLR458763 WVN458759:WVN458763 F524295:H524299 JB524295:JB524299 SX524295:SX524299 ACT524295:ACT524299 AMP524295:AMP524299 AWL524295:AWL524299 BGH524295:BGH524299 BQD524295:BQD524299 BZZ524295:BZZ524299 CJV524295:CJV524299 CTR524295:CTR524299 DDN524295:DDN524299 DNJ524295:DNJ524299 DXF524295:DXF524299 EHB524295:EHB524299 EQX524295:EQX524299 FAT524295:FAT524299 FKP524295:FKP524299 FUL524295:FUL524299 GEH524295:GEH524299 GOD524295:GOD524299 GXZ524295:GXZ524299 HHV524295:HHV524299 HRR524295:HRR524299 IBN524295:IBN524299 ILJ524295:ILJ524299 IVF524295:IVF524299 JFB524295:JFB524299 JOX524295:JOX524299 JYT524295:JYT524299 KIP524295:KIP524299 KSL524295:KSL524299 LCH524295:LCH524299 LMD524295:LMD524299 LVZ524295:LVZ524299 MFV524295:MFV524299 MPR524295:MPR524299 MZN524295:MZN524299 NJJ524295:NJJ524299 NTF524295:NTF524299 ODB524295:ODB524299 OMX524295:OMX524299 OWT524295:OWT524299 PGP524295:PGP524299 PQL524295:PQL524299 QAH524295:QAH524299 QKD524295:QKD524299 QTZ524295:QTZ524299 RDV524295:RDV524299 RNR524295:RNR524299 RXN524295:RXN524299 SHJ524295:SHJ524299 SRF524295:SRF524299 TBB524295:TBB524299 TKX524295:TKX524299 TUT524295:TUT524299 UEP524295:UEP524299 UOL524295:UOL524299 UYH524295:UYH524299 VID524295:VID524299 VRZ524295:VRZ524299 WBV524295:WBV524299 WLR524295:WLR524299 WVN524295:WVN524299 F589831:H589835 JB589831:JB589835 SX589831:SX589835 ACT589831:ACT589835 AMP589831:AMP589835 AWL589831:AWL589835 BGH589831:BGH589835 BQD589831:BQD589835 BZZ589831:BZZ589835 CJV589831:CJV589835 CTR589831:CTR589835 DDN589831:DDN589835 DNJ589831:DNJ589835 DXF589831:DXF589835 EHB589831:EHB589835 EQX589831:EQX589835 FAT589831:FAT589835 FKP589831:FKP589835 FUL589831:FUL589835 GEH589831:GEH589835 GOD589831:GOD589835 GXZ589831:GXZ589835 HHV589831:HHV589835 HRR589831:HRR589835 IBN589831:IBN589835 ILJ589831:ILJ589835 IVF589831:IVF589835 JFB589831:JFB589835 JOX589831:JOX589835 JYT589831:JYT589835 KIP589831:KIP589835 KSL589831:KSL589835 LCH589831:LCH589835 LMD589831:LMD589835 LVZ589831:LVZ589835 MFV589831:MFV589835 MPR589831:MPR589835 MZN589831:MZN589835 NJJ589831:NJJ589835 NTF589831:NTF589835 ODB589831:ODB589835 OMX589831:OMX589835 OWT589831:OWT589835 PGP589831:PGP589835 PQL589831:PQL589835 QAH589831:QAH589835 QKD589831:QKD589835 QTZ589831:QTZ589835 RDV589831:RDV589835 RNR589831:RNR589835 RXN589831:RXN589835 SHJ589831:SHJ589835 SRF589831:SRF589835 TBB589831:TBB589835 TKX589831:TKX589835 TUT589831:TUT589835 UEP589831:UEP589835 UOL589831:UOL589835 UYH589831:UYH589835 VID589831:VID589835 VRZ589831:VRZ589835 WBV589831:WBV589835 WLR589831:WLR589835 WVN589831:WVN589835 F655367:H655371 JB655367:JB655371 SX655367:SX655371 ACT655367:ACT655371 AMP655367:AMP655371 AWL655367:AWL655371 BGH655367:BGH655371 BQD655367:BQD655371 BZZ655367:BZZ655371 CJV655367:CJV655371 CTR655367:CTR655371 DDN655367:DDN655371 DNJ655367:DNJ655371 DXF655367:DXF655371 EHB655367:EHB655371 EQX655367:EQX655371 FAT655367:FAT655371 FKP655367:FKP655371 FUL655367:FUL655371 GEH655367:GEH655371 GOD655367:GOD655371 GXZ655367:GXZ655371 HHV655367:HHV655371 HRR655367:HRR655371 IBN655367:IBN655371 ILJ655367:ILJ655371 IVF655367:IVF655371 JFB655367:JFB655371 JOX655367:JOX655371 JYT655367:JYT655371 KIP655367:KIP655371 KSL655367:KSL655371 LCH655367:LCH655371 LMD655367:LMD655371 LVZ655367:LVZ655371 MFV655367:MFV655371 MPR655367:MPR655371 MZN655367:MZN655371 NJJ655367:NJJ655371 NTF655367:NTF655371 ODB655367:ODB655371 OMX655367:OMX655371 OWT655367:OWT655371 PGP655367:PGP655371 PQL655367:PQL655371 QAH655367:QAH655371 QKD655367:QKD655371 QTZ655367:QTZ655371 RDV655367:RDV655371 RNR655367:RNR655371 RXN655367:RXN655371 SHJ655367:SHJ655371 SRF655367:SRF655371 TBB655367:TBB655371 TKX655367:TKX655371 TUT655367:TUT655371 UEP655367:UEP655371 UOL655367:UOL655371 UYH655367:UYH655371 VID655367:VID655371 VRZ655367:VRZ655371 WBV655367:WBV655371 WLR655367:WLR655371 WVN655367:WVN655371 F720903:H720907 JB720903:JB720907 SX720903:SX720907 ACT720903:ACT720907 AMP720903:AMP720907 AWL720903:AWL720907 BGH720903:BGH720907 BQD720903:BQD720907 BZZ720903:BZZ720907 CJV720903:CJV720907 CTR720903:CTR720907 DDN720903:DDN720907 DNJ720903:DNJ720907 DXF720903:DXF720907 EHB720903:EHB720907 EQX720903:EQX720907 FAT720903:FAT720907 FKP720903:FKP720907 FUL720903:FUL720907 GEH720903:GEH720907 GOD720903:GOD720907 GXZ720903:GXZ720907 HHV720903:HHV720907 HRR720903:HRR720907 IBN720903:IBN720907 ILJ720903:ILJ720907 IVF720903:IVF720907 JFB720903:JFB720907 JOX720903:JOX720907 JYT720903:JYT720907 KIP720903:KIP720907 KSL720903:KSL720907 LCH720903:LCH720907 LMD720903:LMD720907 LVZ720903:LVZ720907 MFV720903:MFV720907 MPR720903:MPR720907 MZN720903:MZN720907 NJJ720903:NJJ720907 NTF720903:NTF720907 ODB720903:ODB720907 OMX720903:OMX720907 OWT720903:OWT720907 PGP720903:PGP720907 PQL720903:PQL720907 QAH720903:QAH720907 QKD720903:QKD720907 QTZ720903:QTZ720907 RDV720903:RDV720907 RNR720903:RNR720907 RXN720903:RXN720907 SHJ720903:SHJ720907 SRF720903:SRF720907 TBB720903:TBB720907 TKX720903:TKX720907 TUT720903:TUT720907 UEP720903:UEP720907 UOL720903:UOL720907 UYH720903:UYH720907 VID720903:VID720907 VRZ720903:VRZ720907 WBV720903:WBV720907 WLR720903:WLR720907 WVN720903:WVN720907 F786439:H786443 JB786439:JB786443 SX786439:SX786443 ACT786439:ACT786443 AMP786439:AMP786443 AWL786439:AWL786443 BGH786439:BGH786443 BQD786439:BQD786443 BZZ786439:BZZ786443 CJV786439:CJV786443 CTR786439:CTR786443 DDN786439:DDN786443 DNJ786439:DNJ786443 DXF786439:DXF786443 EHB786439:EHB786443 EQX786439:EQX786443 FAT786439:FAT786443 FKP786439:FKP786443 FUL786439:FUL786443 GEH786439:GEH786443 GOD786439:GOD786443 GXZ786439:GXZ786443 HHV786439:HHV786443 HRR786439:HRR786443 IBN786439:IBN786443 ILJ786439:ILJ786443 IVF786439:IVF786443 JFB786439:JFB786443 JOX786439:JOX786443 JYT786439:JYT786443 KIP786439:KIP786443 KSL786439:KSL786443 LCH786439:LCH786443 LMD786439:LMD786443 LVZ786439:LVZ786443 MFV786439:MFV786443 MPR786439:MPR786443 MZN786439:MZN786443 NJJ786439:NJJ786443 NTF786439:NTF786443 ODB786439:ODB786443 OMX786439:OMX786443 OWT786439:OWT786443 PGP786439:PGP786443 PQL786439:PQL786443 QAH786439:QAH786443 QKD786439:QKD786443 QTZ786439:QTZ786443 RDV786439:RDV786443 RNR786439:RNR786443 RXN786439:RXN786443 SHJ786439:SHJ786443 SRF786439:SRF786443 TBB786439:TBB786443 TKX786439:TKX786443 TUT786439:TUT786443 UEP786439:UEP786443 UOL786439:UOL786443 UYH786439:UYH786443 VID786439:VID786443 VRZ786439:VRZ786443 WBV786439:WBV786443 WLR786439:WLR786443 WVN786439:WVN786443 F851975:H851979 JB851975:JB851979 SX851975:SX851979 ACT851975:ACT851979 AMP851975:AMP851979 AWL851975:AWL851979 BGH851975:BGH851979 BQD851975:BQD851979 BZZ851975:BZZ851979 CJV851975:CJV851979 CTR851975:CTR851979 DDN851975:DDN851979 DNJ851975:DNJ851979 DXF851975:DXF851979 EHB851975:EHB851979 EQX851975:EQX851979 FAT851975:FAT851979 FKP851975:FKP851979 FUL851975:FUL851979 GEH851975:GEH851979 GOD851975:GOD851979 GXZ851975:GXZ851979 HHV851975:HHV851979 HRR851975:HRR851979 IBN851975:IBN851979 ILJ851975:ILJ851979 IVF851975:IVF851979 JFB851975:JFB851979 JOX851975:JOX851979 JYT851975:JYT851979 KIP851975:KIP851979 KSL851975:KSL851979 LCH851975:LCH851979 LMD851975:LMD851979 LVZ851975:LVZ851979 MFV851975:MFV851979 MPR851975:MPR851979 MZN851975:MZN851979 NJJ851975:NJJ851979 NTF851975:NTF851979 ODB851975:ODB851979 OMX851975:OMX851979 OWT851975:OWT851979 PGP851975:PGP851979 PQL851975:PQL851979 QAH851975:QAH851979 QKD851975:QKD851979 QTZ851975:QTZ851979 RDV851975:RDV851979 RNR851975:RNR851979 RXN851975:RXN851979 SHJ851975:SHJ851979 SRF851975:SRF851979 TBB851975:TBB851979 TKX851975:TKX851979 TUT851975:TUT851979 UEP851975:UEP851979 UOL851975:UOL851979 UYH851975:UYH851979 VID851975:VID851979 VRZ851975:VRZ851979 WBV851975:WBV851979 WLR851975:WLR851979 WVN851975:WVN851979 F917511:H917515 JB917511:JB917515 SX917511:SX917515 ACT917511:ACT917515 AMP917511:AMP917515 AWL917511:AWL917515 BGH917511:BGH917515 BQD917511:BQD917515 BZZ917511:BZZ917515 CJV917511:CJV917515 CTR917511:CTR917515 DDN917511:DDN917515 DNJ917511:DNJ917515 DXF917511:DXF917515 EHB917511:EHB917515 EQX917511:EQX917515 FAT917511:FAT917515 FKP917511:FKP917515 FUL917511:FUL917515 GEH917511:GEH917515 GOD917511:GOD917515 GXZ917511:GXZ917515 HHV917511:HHV917515 HRR917511:HRR917515 IBN917511:IBN917515 ILJ917511:ILJ917515 IVF917511:IVF917515 JFB917511:JFB917515 JOX917511:JOX917515 JYT917511:JYT917515 KIP917511:KIP917515 KSL917511:KSL917515 LCH917511:LCH917515 LMD917511:LMD917515 LVZ917511:LVZ917515 MFV917511:MFV917515 MPR917511:MPR917515 MZN917511:MZN917515 NJJ917511:NJJ917515 NTF917511:NTF917515 ODB917511:ODB917515 OMX917511:OMX917515 OWT917511:OWT917515 PGP917511:PGP917515 PQL917511:PQL917515 QAH917511:QAH917515 QKD917511:QKD917515 QTZ917511:QTZ917515 RDV917511:RDV917515 RNR917511:RNR917515 RXN917511:RXN917515 SHJ917511:SHJ917515 SRF917511:SRF917515 TBB917511:TBB917515 TKX917511:TKX917515 TUT917511:TUT917515 UEP917511:UEP917515 UOL917511:UOL917515 UYH917511:UYH917515 VID917511:VID917515 VRZ917511:VRZ917515 WBV917511:WBV917515 WLR917511:WLR917515 WVN917511:WVN917515 F983047:H983051 JB983047:JB983051 SX983047:SX983051 ACT983047:ACT983051 AMP983047:AMP983051 AWL983047:AWL983051 BGH983047:BGH983051 BQD983047:BQD983051 BZZ983047:BZZ983051 CJV983047:CJV983051 CTR983047:CTR983051 DDN983047:DDN983051 DNJ983047:DNJ983051 DXF983047:DXF983051 EHB983047:EHB983051 EQX983047:EQX983051 FAT983047:FAT983051 FKP983047:FKP983051 FUL983047:FUL983051 GEH983047:GEH983051 GOD983047:GOD983051 GXZ983047:GXZ983051 HHV983047:HHV983051 HRR983047:HRR983051 IBN983047:IBN983051 ILJ983047:ILJ983051 IVF983047:IVF983051 JFB983047:JFB983051 JOX983047:JOX983051 JYT983047:JYT983051 KIP983047:KIP983051 KSL983047:KSL983051 LCH983047:LCH983051 LMD983047:LMD983051 LVZ983047:LVZ983051 MFV983047:MFV983051 MPR983047:MPR983051 MZN983047:MZN983051 NJJ983047:NJJ983051 NTF983047:NTF983051 ODB983047:ODB983051 OMX983047:OMX983051 OWT983047:OWT983051 PGP983047:PGP983051 PQL983047:PQL983051 QAH983047:QAH983051 QKD983047:QKD983051 QTZ983047:QTZ983051 RDV983047:RDV983051 RNR983047:RNR983051 RXN983047:RXN983051 SHJ983047:SHJ983051 SRF983047:SRF983051 TBB983047:TBB983051 TKX983047:TKX983051 TUT983047:TUT983051 UEP983047:UEP983051 UOL983047:UOL983051 UYH983047:UYH983051 VID983047:VID983051 VRZ983047:VRZ983051 WBV983047:WBV983051 WLR983047:WLR983051 WVN983047:WVN983051 F65481:H65483 JB65481:JB65483 SX65481:SX65483 ACT65481:ACT65483 AMP65481:AMP65483 AWL65481:AWL65483 BGH65481:BGH65483 BQD65481:BQD65483 BZZ65481:BZZ65483 CJV65481:CJV65483 CTR65481:CTR65483 DDN65481:DDN65483 DNJ65481:DNJ65483 DXF65481:DXF65483 EHB65481:EHB65483 EQX65481:EQX65483 FAT65481:FAT65483 FKP65481:FKP65483 FUL65481:FUL65483 GEH65481:GEH65483 GOD65481:GOD65483 GXZ65481:GXZ65483 HHV65481:HHV65483 HRR65481:HRR65483 IBN65481:IBN65483 ILJ65481:ILJ65483 IVF65481:IVF65483 JFB65481:JFB65483 JOX65481:JOX65483 JYT65481:JYT65483 KIP65481:KIP65483 KSL65481:KSL65483 LCH65481:LCH65483 LMD65481:LMD65483 LVZ65481:LVZ65483 MFV65481:MFV65483 MPR65481:MPR65483 MZN65481:MZN65483 NJJ65481:NJJ65483 NTF65481:NTF65483 ODB65481:ODB65483 OMX65481:OMX65483 OWT65481:OWT65483 PGP65481:PGP65483 PQL65481:PQL65483 QAH65481:QAH65483 QKD65481:QKD65483 QTZ65481:QTZ65483 RDV65481:RDV65483 RNR65481:RNR65483 RXN65481:RXN65483 SHJ65481:SHJ65483 SRF65481:SRF65483 TBB65481:TBB65483 TKX65481:TKX65483 TUT65481:TUT65483 UEP65481:UEP65483 UOL65481:UOL65483 UYH65481:UYH65483 VID65481:VID65483 VRZ65481:VRZ65483 WBV65481:WBV65483 WLR65481:WLR65483 WVN65481:WVN65483 F131017:H131019 JB131017:JB131019 SX131017:SX131019 ACT131017:ACT131019 AMP131017:AMP131019 AWL131017:AWL131019 BGH131017:BGH131019 BQD131017:BQD131019 BZZ131017:BZZ131019 CJV131017:CJV131019 CTR131017:CTR131019 DDN131017:DDN131019 DNJ131017:DNJ131019 DXF131017:DXF131019 EHB131017:EHB131019 EQX131017:EQX131019 FAT131017:FAT131019 FKP131017:FKP131019 FUL131017:FUL131019 GEH131017:GEH131019 GOD131017:GOD131019 GXZ131017:GXZ131019 HHV131017:HHV131019 HRR131017:HRR131019 IBN131017:IBN131019 ILJ131017:ILJ131019 IVF131017:IVF131019 JFB131017:JFB131019 JOX131017:JOX131019 JYT131017:JYT131019 KIP131017:KIP131019 KSL131017:KSL131019 LCH131017:LCH131019 LMD131017:LMD131019 LVZ131017:LVZ131019 MFV131017:MFV131019 MPR131017:MPR131019 MZN131017:MZN131019 NJJ131017:NJJ131019 NTF131017:NTF131019 ODB131017:ODB131019 OMX131017:OMX131019 OWT131017:OWT131019 PGP131017:PGP131019 PQL131017:PQL131019 QAH131017:QAH131019 QKD131017:QKD131019 QTZ131017:QTZ131019 RDV131017:RDV131019 RNR131017:RNR131019 RXN131017:RXN131019 SHJ131017:SHJ131019 SRF131017:SRF131019 TBB131017:TBB131019 TKX131017:TKX131019 TUT131017:TUT131019 UEP131017:UEP131019 UOL131017:UOL131019 UYH131017:UYH131019 VID131017:VID131019 VRZ131017:VRZ131019 WBV131017:WBV131019 WLR131017:WLR131019 WVN131017:WVN131019 F196553:H196555 JB196553:JB196555 SX196553:SX196555 ACT196553:ACT196555 AMP196553:AMP196555 AWL196553:AWL196555 BGH196553:BGH196555 BQD196553:BQD196555 BZZ196553:BZZ196555 CJV196553:CJV196555 CTR196553:CTR196555 DDN196553:DDN196555 DNJ196553:DNJ196555 DXF196553:DXF196555 EHB196553:EHB196555 EQX196553:EQX196555 FAT196553:FAT196555 FKP196553:FKP196555 FUL196553:FUL196555 GEH196553:GEH196555 GOD196553:GOD196555 GXZ196553:GXZ196555 HHV196553:HHV196555 HRR196553:HRR196555 IBN196553:IBN196555 ILJ196553:ILJ196555 IVF196553:IVF196555 JFB196553:JFB196555 JOX196553:JOX196555 JYT196553:JYT196555 KIP196553:KIP196555 KSL196553:KSL196555 LCH196553:LCH196555 LMD196553:LMD196555 LVZ196553:LVZ196555 MFV196553:MFV196555 MPR196553:MPR196555 MZN196553:MZN196555 NJJ196553:NJJ196555 NTF196553:NTF196555 ODB196553:ODB196555 OMX196553:OMX196555 OWT196553:OWT196555 PGP196553:PGP196555 PQL196553:PQL196555 QAH196553:QAH196555 QKD196553:QKD196555 QTZ196553:QTZ196555 RDV196553:RDV196555 RNR196553:RNR196555 RXN196553:RXN196555 SHJ196553:SHJ196555 SRF196553:SRF196555 TBB196553:TBB196555 TKX196553:TKX196555 TUT196553:TUT196555 UEP196553:UEP196555 UOL196553:UOL196555 UYH196553:UYH196555 VID196553:VID196555 VRZ196553:VRZ196555 WBV196553:WBV196555 WLR196553:WLR196555 WVN196553:WVN196555 F262089:H262091 JB262089:JB262091 SX262089:SX262091 ACT262089:ACT262091 AMP262089:AMP262091 AWL262089:AWL262091 BGH262089:BGH262091 BQD262089:BQD262091 BZZ262089:BZZ262091 CJV262089:CJV262091 CTR262089:CTR262091 DDN262089:DDN262091 DNJ262089:DNJ262091 DXF262089:DXF262091 EHB262089:EHB262091 EQX262089:EQX262091 FAT262089:FAT262091 FKP262089:FKP262091 FUL262089:FUL262091 GEH262089:GEH262091 GOD262089:GOD262091 GXZ262089:GXZ262091 HHV262089:HHV262091 HRR262089:HRR262091 IBN262089:IBN262091 ILJ262089:ILJ262091 IVF262089:IVF262091 JFB262089:JFB262091 JOX262089:JOX262091 JYT262089:JYT262091 KIP262089:KIP262091 KSL262089:KSL262091 LCH262089:LCH262091 LMD262089:LMD262091 LVZ262089:LVZ262091 MFV262089:MFV262091 MPR262089:MPR262091 MZN262089:MZN262091 NJJ262089:NJJ262091 NTF262089:NTF262091 ODB262089:ODB262091 OMX262089:OMX262091 OWT262089:OWT262091 PGP262089:PGP262091 PQL262089:PQL262091 QAH262089:QAH262091 QKD262089:QKD262091 QTZ262089:QTZ262091 RDV262089:RDV262091 RNR262089:RNR262091 RXN262089:RXN262091 SHJ262089:SHJ262091 SRF262089:SRF262091 TBB262089:TBB262091 TKX262089:TKX262091 TUT262089:TUT262091 UEP262089:UEP262091 UOL262089:UOL262091 UYH262089:UYH262091 VID262089:VID262091 VRZ262089:VRZ262091 WBV262089:WBV262091 WLR262089:WLR262091 WVN262089:WVN262091 F327625:H327627 JB327625:JB327627 SX327625:SX327627 ACT327625:ACT327627 AMP327625:AMP327627 AWL327625:AWL327627 BGH327625:BGH327627 BQD327625:BQD327627 BZZ327625:BZZ327627 CJV327625:CJV327627 CTR327625:CTR327627 DDN327625:DDN327627 DNJ327625:DNJ327627 DXF327625:DXF327627 EHB327625:EHB327627 EQX327625:EQX327627 FAT327625:FAT327627 FKP327625:FKP327627 FUL327625:FUL327627 GEH327625:GEH327627 GOD327625:GOD327627 GXZ327625:GXZ327627 HHV327625:HHV327627 HRR327625:HRR327627 IBN327625:IBN327627 ILJ327625:ILJ327627 IVF327625:IVF327627 JFB327625:JFB327627 JOX327625:JOX327627 JYT327625:JYT327627 KIP327625:KIP327627 KSL327625:KSL327627 LCH327625:LCH327627 LMD327625:LMD327627 LVZ327625:LVZ327627 MFV327625:MFV327627 MPR327625:MPR327627 MZN327625:MZN327627 NJJ327625:NJJ327627 NTF327625:NTF327627 ODB327625:ODB327627 OMX327625:OMX327627 OWT327625:OWT327627 PGP327625:PGP327627 PQL327625:PQL327627 QAH327625:QAH327627 QKD327625:QKD327627 QTZ327625:QTZ327627 RDV327625:RDV327627 RNR327625:RNR327627 RXN327625:RXN327627 SHJ327625:SHJ327627 SRF327625:SRF327627 TBB327625:TBB327627 TKX327625:TKX327627 TUT327625:TUT327627 UEP327625:UEP327627 UOL327625:UOL327627 UYH327625:UYH327627 VID327625:VID327627 VRZ327625:VRZ327627 WBV327625:WBV327627 WLR327625:WLR327627 WVN327625:WVN327627 F393161:H393163 JB393161:JB393163 SX393161:SX393163 ACT393161:ACT393163 AMP393161:AMP393163 AWL393161:AWL393163 BGH393161:BGH393163 BQD393161:BQD393163 BZZ393161:BZZ393163 CJV393161:CJV393163 CTR393161:CTR393163 DDN393161:DDN393163 DNJ393161:DNJ393163 DXF393161:DXF393163 EHB393161:EHB393163 EQX393161:EQX393163 FAT393161:FAT393163 FKP393161:FKP393163 FUL393161:FUL393163 GEH393161:GEH393163 GOD393161:GOD393163 GXZ393161:GXZ393163 HHV393161:HHV393163 HRR393161:HRR393163 IBN393161:IBN393163 ILJ393161:ILJ393163 IVF393161:IVF393163 JFB393161:JFB393163 JOX393161:JOX393163 JYT393161:JYT393163 KIP393161:KIP393163 KSL393161:KSL393163 LCH393161:LCH393163 LMD393161:LMD393163 LVZ393161:LVZ393163 MFV393161:MFV393163 MPR393161:MPR393163 MZN393161:MZN393163 NJJ393161:NJJ393163 NTF393161:NTF393163 ODB393161:ODB393163 OMX393161:OMX393163 OWT393161:OWT393163 PGP393161:PGP393163 PQL393161:PQL393163 QAH393161:QAH393163 QKD393161:QKD393163 QTZ393161:QTZ393163 RDV393161:RDV393163 RNR393161:RNR393163 RXN393161:RXN393163 SHJ393161:SHJ393163 SRF393161:SRF393163 TBB393161:TBB393163 TKX393161:TKX393163 TUT393161:TUT393163 UEP393161:UEP393163 UOL393161:UOL393163 UYH393161:UYH393163 VID393161:VID393163 VRZ393161:VRZ393163 WBV393161:WBV393163 WLR393161:WLR393163 WVN393161:WVN393163 F458697:H458699 JB458697:JB458699 SX458697:SX458699 ACT458697:ACT458699 AMP458697:AMP458699 AWL458697:AWL458699 BGH458697:BGH458699 BQD458697:BQD458699 BZZ458697:BZZ458699 CJV458697:CJV458699 CTR458697:CTR458699 DDN458697:DDN458699 DNJ458697:DNJ458699 DXF458697:DXF458699 EHB458697:EHB458699 EQX458697:EQX458699 FAT458697:FAT458699 FKP458697:FKP458699 FUL458697:FUL458699 GEH458697:GEH458699 GOD458697:GOD458699 GXZ458697:GXZ458699 HHV458697:HHV458699 HRR458697:HRR458699 IBN458697:IBN458699 ILJ458697:ILJ458699 IVF458697:IVF458699 JFB458697:JFB458699 JOX458697:JOX458699 JYT458697:JYT458699 KIP458697:KIP458699 KSL458697:KSL458699 LCH458697:LCH458699 LMD458697:LMD458699 LVZ458697:LVZ458699 MFV458697:MFV458699 MPR458697:MPR458699 MZN458697:MZN458699 NJJ458697:NJJ458699 NTF458697:NTF458699 ODB458697:ODB458699 OMX458697:OMX458699 OWT458697:OWT458699 PGP458697:PGP458699 PQL458697:PQL458699 QAH458697:QAH458699 QKD458697:QKD458699 QTZ458697:QTZ458699 RDV458697:RDV458699 RNR458697:RNR458699 RXN458697:RXN458699 SHJ458697:SHJ458699 SRF458697:SRF458699 TBB458697:TBB458699 TKX458697:TKX458699 TUT458697:TUT458699 UEP458697:UEP458699 UOL458697:UOL458699 UYH458697:UYH458699 VID458697:VID458699 VRZ458697:VRZ458699 WBV458697:WBV458699 WLR458697:WLR458699 WVN458697:WVN458699 F524233:H524235 JB524233:JB524235 SX524233:SX524235 ACT524233:ACT524235 AMP524233:AMP524235 AWL524233:AWL524235 BGH524233:BGH524235 BQD524233:BQD524235 BZZ524233:BZZ524235 CJV524233:CJV524235 CTR524233:CTR524235 DDN524233:DDN524235 DNJ524233:DNJ524235 DXF524233:DXF524235 EHB524233:EHB524235 EQX524233:EQX524235 FAT524233:FAT524235 FKP524233:FKP524235 FUL524233:FUL524235 GEH524233:GEH524235 GOD524233:GOD524235 GXZ524233:GXZ524235 HHV524233:HHV524235 HRR524233:HRR524235 IBN524233:IBN524235 ILJ524233:ILJ524235 IVF524233:IVF524235 JFB524233:JFB524235 JOX524233:JOX524235 JYT524233:JYT524235 KIP524233:KIP524235 KSL524233:KSL524235 LCH524233:LCH524235 LMD524233:LMD524235 LVZ524233:LVZ524235 MFV524233:MFV524235 MPR524233:MPR524235 MZN524233:MZN524235 NJJ524233:NJJ524235 NTF524233:NTF524235 ODB524233:ODB524235 OMX524233:OMX524235 OWT524233:OWT524235 PGP524233:PGP524235 PQL524233:PQL524235 QAH524233:QAH524235 QKD524233:QKD524235 QTZ524233:QTZ524235 RDV524233:RDV524235 RNR524233:RNR524235 RXN524233:RXN524235 SHJ524233:SHJ524235 SRF524233:SRF524235 TBB524233:TBB524235 TKX524233:TKX524235 TUT524233:TUT524235 UEP524233:UEP524235 UOL524233:UOL524235 UYH524233:UYH524235 VID524233:VID524235 VRZ524233:VRZ524235 WBV524233:WBV524235 WLR524233:WLR524235 WVN524233:WVN524235 F589769:H589771 JB589769:JB589771 SX589769:SX589771 ACT589769:ACT589771 AMP589769:AMP589771 AWL589769:AWL589771 BGH589769:BGH589771 BQD589769:BQD589771 BZZ589769:BZZ589771 CJV589769:CJV589771 CTR589769:CTR589771 DDN589769:DDN589771 DNJ589769:DNJ589771 DXF589769:DXF589771 EHB589769:EHB589771 EQX589769:EQX589771 FAT589769:FAT589771 FKP589769:FKP589771 FUL589769:FUL589771 GEH589769:GEH589771 GOD589769:GOD589771 GXZ589769:GXZ589771 HHV589769:HHV589771 HRR589769:HRR589771 IBN589769:IBN589771 ILJ589769:ILJ589771 IVF589769:IVF589771 JFB589769:JFB589771 JOX589769:JOX589771 JYT589769:JYT589771 KIP589769:KIP589771 KSL589769:KSL589771 LCH589769:LCH589771 LMD589769:LMD589771 LVZ589769:LVZ589771 MFV589769:MFV589771 MPR589769:MPR589771 MZN589769:MZN589771 NJJ589769:NJJ589771 NTF589769:NTF589771 ODB589769:ODB589771 OMX589769:OMX589771 OWT589769:OWT589771 PGP589769:PGP589771 PQL589769:PQL589771 QAH589769:QAH589771 QKD589769:QKD589771 QTZ589769:QTZ589771 RDV589769:RDV589771 RNR589769:RNR589771 RXN589769:RXN589771 SHJ589769:SHJ589771 SRF589769:SRF589771 TBB589769:TBB589771 TKX589769:TKX589771 TUT589769:TUT589771 UEP589769:UEP589771 UOL589769:UOL589771 UYH589769:UYH589771 VID589769:VID589771 VRZ589769:VRZ589771 WBV589769:WBV589771 WLR589769:WLR589771 WVN589769:WVN589771 F655305:H655307 JB655305:JB655307 SX655305:SX655307 ACT655305:ACT655307 AMP655305:AMP655307 AWL655305:AWL655307 BGH655305:BGH655307 BQD655305:BQD655307 BZZ655305:BZZ655307 CJV655305:CJV655307 CTR655305:CTR655307 DDN655305:DDN655307 DNJ655305:DNJ655307 DXF655305:DXF655307 EHB655305:EHB655307 EQX655305:EQX655307 FAT655305:FAT655307 FKP655305:FKP655307 FUL655305:FUL655307 GEH655305:GEH655307 GOD655305:GOD655307 GXZ655305:GXZ655307 HHV655305:HHV655307 HRR655305:HRR655307 IBN655305:IBN655307 ILJ655305:ILJ655307 IVF655305:IVF655307 JFB655305:JFB655307 JOX655305:JOX655307 JYT655305:JYT655307 KIP655305:KIP655307 KSL655305:KSL655307 LCH655305:LCH655307 LMD655305:LMD655307 LVZ655305:LVZ655307 MFV655305:MFV655307 MPR655305:MPR655307 MZN655305:MZN655307 NJJ655305:NJJ655307 NTF655305:NTF655307 ODB655305:ODB655307 OMX655305:OMX655307 OWT655305:OWT655307 PGP655305:PGP655307 PQL655305:PQL655307 QAH655305:QAH655307 QKD655305:QKD655307 QTZ655305:QTZ655307 RDV655305:RDV655307 RNR655305:RNR655307 RXN655305:RXN655307 SHJ655305:SHJ655307 SRF655305:SRF655307 TBB655305:TBB655307 TKX655305:TKX655307 TUT655305:TUT655307 UEP655305:UEP655307 UOL655305:UOL655307 UYH655305:UYH655307 VID655305:VID655307 VRZ655305:VRZ655307 WBV655305:WBV655307 WLR655305:WLR655307 WVN655305:WVN655307 F720841:H720843 JB720841:JB720843 SX720841:SX720843 ACT720841:ACT720843 AMP720841:AMP720843 AWL720841:AWL720843 BGH720841:BGH720843 BQD720841:BQD720843 BZZ720841:BZZ720843 CJV720841:CJV720843 CTR720841:CTR720843 DDN720841:DDN720843 DNJ720841:DNJ720843 DXF720841:DXF720843 EHB720841:EHB720843 EQX720841:EQX720843 FAT720841:FAT720843 FKP720841:FKP720843 FUL720841:FUL720843 GEH720841:GEH720843 GOD720841:GOD720843 GXZ720841:GXZ720843 HHV720841:HHV720843 HRR720841:HRR720843 IBN720841:IBN720843 ILJ720841:ILJ720843 IVF720841:IVF720843 JFB720841:JFB720843 JOX720841:JOX720843 JYT720841:JYT720843 KIP720841:KIP720843 KSL720841:KSL720843 LCH720841:LCH720843 LMD720841:LMD720843 LVZ720841:LVZ720843 MFV720841:MFV720843 MPR720841:MPR720843 MZN720841:MZN720843 NJJ720841:NJJ720843 NTF720841:NTF720843 ODB720841:ODB720843 OMX720841:OMX720843 OWT720841:OWT720843 PGP720841:PGP720843 PQL720841:PQL720843 QAH720841:QAH720843 QKD720841:QKD720843 QTZ720841:QTZ720843 RDV720841:RDV720843 RNR720841:RNR720843 RXN720841:RXN720843 SHJ720841:SHJ720843 SRF720841:SRF720843 TBB720841:TBB720843 TKX720841:TKX720843 TUT720841:TUT720843 UEP720841:UEP720843 UOL720841:UOL720843 UYH720841:UYH720843 VID720841:VID720843 VRZ720841:VRZ720843 WBV720841:WBV720843 WLR720841:WLR720843 WVN720841:WVN720843 F786377:H786379 JB786377:JB786379 SX786377:SX786379 ACT786377:ACT786379 AMP786377:AMP786379 AWL786377:AWL786379 BGH786377:BGH786379 BQD786377:BQD786379 BZZ786377:BZZ786379 CJV786377:CJV786379 CTR786377:CTR786379 DDN786377:DDN786379 DNJ786377:DNJ786379 DXF786377:DXF786379 EHB786377:EHB786379 EQX786377:EQX786379 FAT786377:FAT786379 FKP786377:FKP786379 FUL786377:FUL786379 GEH786377:GEH786379 GOD786377:GOD786379 GXZ786377:GXZ786379 HHV786377:HHV786379 HRR786377:HRR786379 IBN786377:IBN786379 ILJ786377:ILJ786379 IVF786377:IVF786379 JFB786377:JFB786379 JOX786377:JOX786379 JYT786377:JYT786379 KIP786377:KIP786379 KSL786377:KSL786379 LCH786377:LCH786379 LMD786377:LMD786379 LVZ786377:LVZ786379 MFV786377:MFV786379 MPR786377:MPR786379 MZN786377:MZN786379 NJJ786377:NJJ786379 NTF786377:NTF786379 ODB786377:ODB786379 OMX786377:OMX786379 OWT786377:OWT786379 PGP786377:PGP786379 PQL786377:PQL786379 QAH786377:QAH786379 QKD786377:QKD786379 QTZ786377:QTZ786379 RDV786377:RDV786379 RNR786377:RNR786379 RXN786377:RXN786379 SHJ786377:SHJ786379 SRF786377:SRF786379 TBB786377:TBB786379 TKX786377:TKX786379 TUT786377:TUT786379 UEP786377:UEP786379 UOL786377:UOL786379 UYH786377:UYH786379 VID786377:VID786379 VRZ786377:VRZ786379 WBV786377:WBV786379 WLR786377:WLR786379 WVN786377:WVN786379 F851913:H851915 JB851913:JB851915 SX851913:SX851915 ACT851913:ACT851915 AMP851913:AMP851915 AWL851913:AWL851915 BGH851913:BGH851915 BQD851913:BQD851915 BZZ851913:BZZ851915 CJV851913:CJV851915 CTR851913:CTR851915 DDN851913:DDN851915 DNJ851913:DNJ851915 DXF851913:DXF851915 EHB851913:EHB851915 EQX851913:EQX851915 FAT851913:FAT851915 FKP851913:FKP851915 FUL851913:FUL851915 GEH851913:GEH851915 GOD851913:GOD851915 GXZ851913:GXZ851915 HHV851913:HHV851915 HRR851913:HRR851915 IBN851913:IBN851915 ILJ851913:ILJ851915 IVF851913:IVF851915 JFB851913:JFB851915 JOX851913:JOX851915 JYT851913:JYT851915 KIP851913:KIP851915 KSL851913:KSL851915 LCH851913:LCH851915 LMD851913:LMD851915 LVZ851913:LVZ851915 MFV851913:MFV851915 MPR851913:MPR851915 MZN851913:MZN851915 NJJ851913:NJJ851915 NTF851913:NTF851915 ODB851913:ODB851915 OMX851913:OMX851915 OWT851913:OWT851915 PGP851913:PGP851915 PQL851913:PQL851915 QAH851913:QAH851915 QKD851913:QKD851915 QTZ851913:QTZ851915 RDV851913:RDV851915 RNR851913:RNR851915 RXN851913:RXN851915 SHJ851913:SHJ851915 SRF851913:SRF851915 TBB851913:TBB851915 TKX851913:TKX851915 TUT851913:TUT851915 UEP851913:UEP851915 UOL851913:UOL851915 UYH851913:UYH851915 VID851913:VID851915 VRZ851913:VRZ851915 WBV851913:WBV851915 WLR851913:WLR851915 WVN851913:WVN851915 F917449:H917451 JB917449:JB917451 SX917449:SX917451 ACT917449:ACT917451 AMP917449:AMP917451 AWL917449:AWL917451 BGH917449:BGH917451 BQD917449:BQD917451 BZZ917449:BZZ917451 CJV917449:CJV917451 CTR917449:CTR917451 DDN917449:DDN917451 DNJ917449:DNJ917451 DXF917449:DXF917451 EHB917449:EHB917451 EQX917449:EQX917451 FAT917449:FAT917451 FKP917449:FKP917451 FUL917449:FUL917451 GEH917449:GEH917451 GOD917449:GOD917451 GXZ917449:GXZ917451 HHV917449:HHV917451 HRR917449:HRR917451 IBN917449:IBN917451 ILJ917449:ILJ917451 IVF917449:IVF917451 JFB917449:JFB917451 JOX917449:JOX917451 JYT917449:JYT917451 KIP917449:KIP917451 KSL917449:KSL917451 LCH917449:LCH917451 LMD917449:LMD917451 LVZ917449:LVZ917451 MFV917449:MFV917451 MPR917449:MPR917451 MZN917449:MZN917451 NJJ917449:NJJ917451 NTF917449:NTF917451 ODB917449:ODB917451 OMX917449:OMX917451 OWT917449:OWT917451 PGP917449:PGP917451 PQL917449:PQL917451 QAH917449:QAH917451 QKD917449:QKD917451 QTZ917449:QTZ917451 RDV917449:RDV917451 RNR917449:RNR917451 RXN917449:RXN917451 SHJ917449:SHJ917451 SRF917449:SRF917451 TBB917449:TBB917451 TKX917449:TKX917451 TUT917449:TUT917451 UEP917449:UEP917451 UOL917449:UOL917451 UYH917449:UYH917451 VID917449:VID917451 VRZ917449:VRZ917451 WBV917449:WBV917451 WLR917449:WLR917451 WVN917449:WVN917451 F982985:H982987 JB982985:JB982987 SX982985:SX982987 ACT982985:ACT982987 AMP982985:AMP982987 AWL982985:AWL982987 BGH982985:BGH982987 BQD982985:BQD982987 BZZ982985:BZZ982987 CJV982985:CJV982987 CTR982985:CTR982987 DDN982985:DDN982987 DNJ982985:DNJ982987 DXF982985:DXF982987 EHB982985:EHB982987 EQX982985:EQX982987 FAT982985:FAT982987 FKP982985:FKP982987 FUL982985:FUL982987 GEH982985:GEH982987 GOD982985:GOD982987 GXZ982985:GXZ982987 HHV982985:HHV982987 HRR982985:HRR982987 IBN982985:IBN982987 ILJ982985:ILJ982987 IVF982985:IVF982987 JFB982985:JFB982987 JOX982985:JOX982987 JYT982985:JYT982987 KIP982985:KIP982987 KSL982985:KSL982987 LCH982985:LCH982987 LMD982985:LMD982987 LVZ982985:LVZ982987 MFV982985:MFV982987 MPR982985:MPR982987 MZN982985:MZN982987 NJJ982985:NJJ982987 NTF982985:NTF982987 ODB982985:ODB982987 OMX982985:OMX982987 OWT982985:OWT982987 PGP982985:PGP982987 PQL982985:PQL982987 QAH982985:QAH982987 QKD982985:QKD982987 QTZ982985:QTZ982987 RDV982985:RDV982987 RNR982985:RNR982987 RXN982985:RXN982987 SHJ982985:SHJ982987 SRF982985:SRF982987 TBB982985:TBB982987 TKX982985:TKX982987 TUT982985:TUT982987 UEP982985:UEP982987 UOL982985:UOL982987 UYH982985:UYH982987 VID982985:VID982987 VRZ982985:VRZ982987 WBV982985:WBV982987 WLR982985:WLR982987 WVN982985:WVN982987 F65505:H65519 JB65505:JB65519 SX65505:SX65519 ACT65505:ACT65519 AMP65505:AMP65519 AWL65505:AWL65519 BGH65505:BGH65519 BQD65505:BQD65519 BZZ65505:BZZ65519 CJV65505:CJV65519 CTR65505:CTR65519 DDN65505:DDN65519 DNJ65505:DNJ65519 DXF65505:DXF65519 EHB65505:EHB65519 EQX65505:EQX65519 FAT65505:FAT65519 FKP65505:FKP65519 FUL65505:FUL65519 GEH65505:GEH65519 GOD65505:GOD65519 GXZ65505:GXZ65519 HHV65505:HHV65519 HRR65505:HRR65519 IBN65505:IBN65519 ILJ65505:ILJ65519 IVF65505:IVF65519 JFB65505:JFB65519 JOX65505:JOX65519 JYT65505:JYT65519 KIP65505:KIP65519 KSL65505:KSL65519 LCH65505:LCH65519 LMD65505:LMD65519 LVZ65505:LVZ65519 MFV65505:MFV65519 MPR65505:MPR65519 MZN65505:MZN65519 NJJ65505:NJJ65519 NTF65505:NTF65519 ODB65505:ODB65519 OMX65505:OMX65519 OWT65505:OWT65519 PGP65505:PGP65519 PQL65505:PQL65519 QAH65505:QAH65519 QKD65505:QKD65519 QTZ65505:QTZ65519 RDV65505:RDV65519 RNR65505:RNR65519 RXN65505:RXN65519 SHJ65505:SHJ65519 SRF65505:SRF65519 TBB65505:TBB65519 TKX65505:TKX65519 TUT65505:TUT65519 UEP65505:UEP65519 UOL65505:UOL65519 UYH65505:UYH65519 VID65505:VID65519 VRZ65505:VRZ65519 WBV65505:WBV65519 WLR65505:WLR65519 WVN65505:WVN65519 F131041:H131055 JB131041:JB131055 SX131041:SX131055 ACT131041:ACT131055 AMP131041:AMP131055 AWL131041:AWL131055 BGH131041:BGH131055 BQD131041:BQD131055 BZZ131041:BZZ131055 CJV131041:CJV131055 CTR131041:CTR131055 DDN131041:DDN131055 DNJ131041:DNJ131055 DXF131041:DXF131055 EHB131041:EHB131055 EQX131041:EQX131055 FAT131041:FAT131055 FKP131041:FKP131055 FUL131041:FUL131055 GEH131041:GEH131055 GOD131041:GOD131055 GXZ131041:GXZ131055 HHV131041:HHV131055 HRR131041:HRR131055 IBN131041:IBN131055 ILJ131041:ILJ131055 IVF131041:IVF131055 JFB131041:JFB131055 JOX131041:JOX131055 JYT131041:JYT131055 KIP131041:KIP131055 KSL131041:KSL131055 LCH131041:LCH131055 LMD131041:LMD131055 LVZ131041:LVZ131055 MFV131041:MFV131055 MPR131041:MPR131055 MZN131041:MZN131055 NJJ131041:NJJ131055 NTF131041:NTF131055 ODB131041:ODB131055 OMX131041:OMX131055 OWT131041:OWT131055 PGP131041:PGP131055 PQL131041:PQL131055 QAH131041:QAH131055 QKD131041:QKD131055 QTZ131041:QTZ131055 RDV131041:RDV131055 RNR131041:RNR131055 RXN131041:RXN131055 SHJ131041:SHJ131055 SRF131041:SRF131055 TBB131041:TBB131055 TKX131041:TKX131055 TUT131041:TUT131055 UEP131041:UEP131055 UOL131041:UOL131055 UYH131041:UYH131055 VID131041:VID131055 VRZ131041:VRZ131055 WBV131041:WBV131055 WLR131041:WLR131055 WVN131041:WVN131055 F196577:H196591 JB196577:JB196591 SX196577:SX196591 ACT196577:ACT196591 AMP196577:AMP196591 AWL196577:AWL196591 BGH196577:BGH196591 BQD196577:BQD196591 BZZ196577:BZZ196591 CJV196577:CJV196591 CTR196577:CTR196591 DDN196577:DDN196591 DNJ196577:DNJ196591 DXF196577:DXF196591 EHB196577:EHB196591 EQX196577:EQX196591 FAT196577:FAT196591 FKP196577:FKP196591 FUL196577:FUL196591 GEH196577:GEH196591 GOD196577:GOD196591 GXZ196577:GXZ196591 HHV196577:HHV196591 HRR196577:HRR196591 IBN196577:IBN196591 ILJ196577:ILJ196591 IVF196577:IVF196591 JFB196577:JFB196591 JOX196577:JOX196591 JYT196577:JYT196591 KIP196577:KIP196591 KSL196577:KSL196591 LCH196577:LCH196591 LMD196577:LMD196591 LVZ196577:LVZ196591 MFV196577:MFV196591 MPR196577:MPR196591 MZN196577:MZN196591 NJJ196577:NJJ196591 NTF196577:NTF196591 ODB196577:ODB196591 OMX196577:OMX196591 OWT196577:OWT196591 PGP196577:PGP196591 PQL196577:PQL196591 QAH196577:QAH196591 QKD196577:QKD196591 QTZ196577:QTZ196591 RDV196577:RDV196591 RNR196577:RNR196591 RXN196577:RXN196591 SHJ196577:SHJ196591 SRF196577:SRF196591 TBB196577:TBB196591 TKX196577:TKX196591 TUT196577:TUT196591 UEP196577:UEP196591 UOL196577:UOL196591 UYH196577:UYH196591 VID196577:VID196591 VRZ196577:VRZ196591 WBV196577:WBV196591 WLR196577:WLR196591 WVN196577:WVN196591 F262113:H262127 JB262113:JB262127 SX262113:SX262127 ACT262113:ACT262127 AMP262113:AMP262127 AWL262113:AWL262127 BGH262113:BGH262127 BQD262113:BQD262127 BZZ262113:BZZ262127 CJV262113:CJV262127 CTR262113:CTR262127 DDN262113:DDN262127 DNJ262113:DNJ262127 DXF262113:DXF262127 EHB262113:EHB262127 EQX262113:EQX262127 FAT262113:FAT262127 FKP262113:FKP262127 FUL262113:FUL262127 GEH262113:GEH262127 GOD262113:GOD262127 GXZ262113:GXZ262127 HHV262113:HHV262127 HRR262113:HRR262127 IBN262113:IBN262127 ILJ262113:ILJ262127 IVF262113:IVF262127 JFB262113:JFB262127 JOX262113:JOX262127 JYT262113:JYT262127 KIP262113:KIP262127 KSL262113:KSL262127 LCH262113:LCH262127 LMD262113:LMD262127 LVZ262113:LVZ262127 MFV262113:MFV262127 MPR262113:MPR262127 MZN262113:MZN262127 NJJ262113:NJJ262127 NTF262113:NTF262127 ODB262113:ODB262127 OMX262113:OMX262127 OWT262113:OWT262127 PGP262113:PGP262127 PQL262113:PQL262127 QAH262113:QAH262127 QKD262113:QKD262127 QTZ262113:QTZ262127 RDV262113:RDV262127 RNR262113:RNR262127 RXN262113:RXN262127 SHJ262113:SHJ262127 SRF262113:SRF262127 TBB262113:TBB262127 TKX262113:TKX262127 TUT262113:TUT262127 UEP262113:UEP262127 UOL262113:UOL262127 UYH262113:UYH262127 VID262113:VID262127 VRZ262113:VRZ262127 WBV262113:WBV262127 WLR262113:WLR262127 WVN262113:WVN262127 F327649:H327663 JB327649:JB327663 SX327649:SX327663 ACT327649:ACT327663 AMP327649:AMP327663 AWL327649:AWL327663 BGH327649:BGH327663 BQD327649:BQD327663 BZZ327649:BZZ327663 CJV327649:CJV327663 CTR327649:CTR327663 DDN327649:DDN327663 DNJ327649:DNJ327663 DXF327649:DXF327663 EHB327649:EHB327663 EQX327649:EQX327663 FAT327649:FAT327663 FKP327649:FKP327663 FUL327649:FUL327663 GEH327649:GEH327663 GOD327649:GOD327663 GXZ327649:GXZ327663 HHV327649:HHV327663 HRR327649:HRR327663 IBN327649:IBN327663 ILJ327649:ILJ327663 IVF327649:IVF327663 JFB327649:JFB327663 JOX327649:JOX327663 JYT327649:JYT327663 KIP327649:KIP327663 KSL327649:KSL327663 LCH327649:LCH327663 LMD327649:LMD327663 LVZ327649:LVZ327663 MFV327649:MFV327663 MPR327649:MPR327663 MZN327649:MZN327663 NJJ327649:NJJ327663 NTF327649:NTF327663 ODB327649:ODB327663 OMX327649:OMX327663 OWT327649:OWT327663 PGP327649:PGP327663 PQL327649:PQL327663 QAH327649:QAH327663 QKD327649:QKD327663 QTZ327649:QTZ327663 RDV327649:RDV327663 RNR327649:RNR327663 RXN327649:RXN327663 SHJ327649:SHJ327663 SRF327649:SRF327663 TBB327649:TBB327663 TKX327649:TKX327663 TUT327649:TUT327663 UEP327649:UEP327663 UOL327649:UOL327663 UYH327649:UYH327663 VID327649:VID327663 VRZ327649:VRZ327663 WBV327649:WBV327663 WLR327649:WLR327663 WVN327649:WVN327663 F393185:H393199 JB393185:JB393199 SX393185:SX393199 ACT393185:ACT393199 AMP393185:AMP393199 AWL393185:AWL393199 BGH393185:BGH393199 BQD393185:BQD393199 BZZ393185:BZZ393199 CJV393185:CJV393199 CTR393185:CTR393199 DDN393185:DDN393199 DNJ393185:DNJ393199 DXF393185:DXF393199 EHB393185:EHB393199 EQX393185:EQX393199 FAT393185:FAT393199 FKP393185:FKP393199 FUL393185:FUL393199 GEH393185:GEH393199 GOD393185:GOD393199 GXZ393185:GXZ393199 HHV393185:HHV393199 HRR393185:HRR393199 IBN393185:IBN393199 ILJ393185:ILJ393199 IVF393185:IVF393199 JFB393185:JFB393199 JOX393185:JOX393199 JYT393185:JYT393199 KIP393185:KIP393199 KSL393185:KSL393199 LCH393185:LCH393199 LMD393185:LMD393199 LVZ393185:LVZ393199 MFV393185:MFV393199 MPR393185:MPR393199 MZN393185:MZN393199 NJJ393185:NJJ393199 NTF393185:NTF393199 ODB393185:ODB393199 OMX393185:OMX393199 OWT393185:OWT393199 PGP393185:PGP393199 PQL393185:PQL393199 QAH393185:QAH393199 QKD393185:QKD393199 QTZ393185:QTZ393199 RDV393185:RDV393199 RNR393185:RNR393199 RXN393185:RXN393199 SHJ393185:SHJ393199 SRF393185:SRF393199 TBB393185:TBB393199 TKX393185:TKX393199 TUT393185:TUT393199 UEP393185:UEP393199 UOL393185:UOL393199 UYH393185:UYH393199 VID393185:VID393199 VRZ393185:VRZ393199 WBV393185:WBV393199 WLR393185:WLR393199 WVN393185:WVN393199 F458721:H458735 JB458721:JB458735 SX458721:SX458735 ACT458721:ACT458735 AMP458721:AMP458735 AWL458721:AWL458735 BGH458721:BGH458735 BQD458721:BQD458735 BZZ458721:BZZ458735 CJV458721:CJV458735 CTR458721:CTR458735 DDN458721:DDN458735 DNJ458721:DNJ458735 DXF458721:DXF458735 EHB458721:EHB458735 EQX458721:EQX458735 FAT458721:FAT458735 FKP458721:FKP458735 FUL458721:FUL458735 GEH458721:GEH458735 GOD458721:GOD458735 GXZ458721:GXZ458735 HHV458721:HHV458735 HRR458721:HRR458735 IBN458721:IBN458735 ILJ458721:ILJ458735 IVF458721:IVF458735 JFB458721:JFB458735 JOX458721:JOX458735 JYT458721:JYT458735 KIP458721:KIP458735 KSL458721:KSL458735 LCH458721:LCH458735 LMD458721:LMD458735 LVZ458721:LVZ458735 MFV458721:MFV458735 MPR458721:MPR458735 MZN458721:MZN458735 NJJ458721:NJJ458735 NTF458721:NTF458735 ODB458721:ODB458735 OMX458721:OMX458735 OWT458721:OWT458735 PGP458721:PGP458735 PQL458721:PQL458735 QAH458721:QAH458735 QKD458721:QKD458735 QTZ458721:QTZ458735 RDV458721:RDV458735 RNR458721:RNR458735 RXN458721:RXN458735 SHJ458721:SHJ458735 SRF458721:SRF458735 TBB458721:TBB458735 TKX458721:TKX458735 TUT458721:TUT458735 UEP458721:UEP458735 UOL458721:UOL458735 UYH458721:UYH458735 VID458721:VID458735 VRZ458721:VRZ458735 WBV458721:WBV458735 WLR458721:WLR458735 WVN458721:WVN458735 F524257:H524271 JB524257:JB524271 SX524257:SX524271 ACT524257:ACT524271 AMP524257:AMP524271 AWL524257:AWL524271 BGH524257:BGH524271 BQD524257:BQD524271 BZZ524257:BZZ524271 CJV524257:CJV524271 CTR524257:CTR524271 DDN524257:DDN524271 DNJ524257:DNJ524271 DXF524257:DXF524271 EHB524257:EHB524271 EQX524257:EQX524271 FAT524257:FAT524271 FKP524257:FKP524271 FUL524257:FUL524271 GEH524257:GEH524271 GOD524257:GOD524271 GXZ524257:GXZ524271 HHV524257:HHV524271 HRR524257:HRR524271 IBN524257:IBN524271 ILJ524257:ILJ524271 IVF524257:IVF524271 JFB524257:JFB524271 JOX524257:JOX524271 JYT524257:JYT524271 KIP524257:KIP524271 KSL524257:KSL524271 LCH524257:LCH524271 LMD524257:LMD524271 LVZ524257:LVZ524271 MFV524257:MFV524271 MPR524257:MPR524271 MZN524257:MZN524271 NJJ524257:NJJ524271 NTF524257:NTF524271 ODB524257:ODB524271 OMX524257:OMX524271 OWT524257:OWT524271 PGP524257:PGP524271 PQL524257:PQL524271 QAH524257:QAH524271 QKD524257:QKD524271 QTZ524257:QTZ524271 RDV524257:RDV524271 RNR524257:RNR524271 RXN524257:RXN524271 SHJ524257:SHJ524271 SRF524257:SRF524271 TBB524257:TBB524271 TKX524257:TKX524271 TUT524257:TUT524271 UEP524257:UEP524271 UOL524257:UOL524271 UYH524257:UYH524271 VID524257:VID524271 VRZ524257:VRZ524271 WBV524257:WBV524271 WLR524257:WLR524271 WVN524257:WVN524271 F589793:H589807 JB589793:JB589807 SX589793:SX589807 ACT589793:ACT589807 AMP589793:AMP589807 AWL589793:AWL589807 BGH589793:BGH589807 BQD589793:BQD589807 BZZ589793:BZZ589807 CJV589793:CJV589807 CTR589793:CTR589807 DDN589793:DDN589807 DNJ589793:DNJ589807 DXF589793:DXF589807 EHB589793:EHB589807 EQX589793:EQX589807 FAT589793:FAT589807 FKP589793:FKP589807 FUL589793:FUL589807 GEH589793:GEH589807 GOD589793:GOD589807 GXZ589793:GXZ589807 HHV589793:HHV589807 HRR589793:HRR589807 IBN589793:IBN589807 ILJ589793:ILJ589807 IVF589793:IVF589807 JFB589793:JFB589807 JOX589793:JOX589807 JYT589793:JYT589807 KIP589793:KIP589807 KSL589793:KSL589807 LCH589793:LCH589807 LMD589793:LMD589807 LVZ589793:LVZ589807 MFV589793:MFV589807 MPR589793:MPR589807 MZN589793:MZN589807 NJJ589793:NJJ589807 NTF589793:NTF589807 ODB589793:ODB589807 OMX589793:OMX589807 OWT589793:OWT589807 PGP589793:PGP589807 PQL589793:PQL589807 QAH589793:QAH589807 QKD589793:QKD589807 QTZ589793:QTZ589807 RDV589793:RDV589807 RNR589793:RNR589807 RXN589793:RXN589807 SHJ589793:SHJ589807 SRF589793:SRF589807 TBB589793:TBB589807 TKX589793:TKX589807 TUT589793:TUT589807 UEP589793:UEP589807 UOL589793:UOL589807 UYH589793:UYH589807 VID589793:VID589807 VRZ589793:VRZ589807 WBV589793:WBV589807 WLR589793:WLR589807 WVN589793:WVN589807 F655329:H655343 JB655329:JB655343 SX655329:SX655343 ACT655329:ACT655343 AMP655329:AMP655343 AWL655329:AWL655343 BGH655329:BGH655343 BQD655329:BQD655343 BZZ655329:BZZ655343 CJV655329:CJV655343 CTR655329:CTR655343 DDN655329:DDN655343 DNJ655329:DNJ655343 DXF655329:DXF655343 EHB655329:EHB655343 EQX655329:EQX655343 FAT655329:FAT655343 FKP655329:FKP655343 FUL655329:FUL655343 GEH655329:GEH655343 GOD655329:GOD655343 GXZ655329:GXZ655343 HHV655329:HHV655343 HRR655329:HRR655343 IBN655329:IBN655343 ILJ655329:ILJ655343 IVF655329:IVF655343 JFB655329:JFB655343 JOX655329:JOX655343 JYT655329:JYT655343 KIP655329:KIP655343 KSL655329:KSL655343 LCH655329:LCH655343 LMD655329:LMD655343 LVZ655329:LVZ655343 MFV655329:MFV655343 MPR655329:MPR655343 MZN655329:MZN655343 NJJ655329:NJJ655343 NTF655329:NTF655343 ODB655329:ODB655343 OMX655329:OMX655343 OWT655329:OWT655343 PGP655329:PGP655343 PQL655329:PQL655343 QAH655329:QAH655343 QKD655329:QKD655343 QTZ655329:QTZ655343 RDV655329:RDV655343 RNR655329:RNR655343 RXN655329:RXN655343 SHJ655329:SHJ655343 SRF655329:SRF655343 TBB655329:TBB655343 TKX655329:TKX655343 TUT655329:TUT655343 UEP655329:UEP655343 UOL655329:UOL655343 UYH655329:UYH655343 VID655329:VID655343 VRZ655329:VRZ655343 WBV655329:WBV655343 WLR655329:WLR655343 WVN655329:WVN655343 F720865:H720879 JB720865:JB720879 SX720865:SX720879 ACT720865:ACT720879 AMP720865:AMP720879 AWL720865:AWL720879 BGH720865:BGH720879 BQD720865:BQD720879 BZZ720865:BZZ720879 CJV720865:CJV720879 CTR720865:CTR720879 DDN720865:DDN720879 DNJ720865:DNJ720879 DXF720865:DXF720879 EHB720865:EHB720879 EQX720865:EQX720879 FAT720865:FAT720879 FKP720865:FKP720879 FUL720865:FUL720879 GEH720865:GEH720879 GOD720865:GOD720879 GXZ720865:GXZ720879 HHV720865:HHV720879 HRR720865:HRR720879 IBN720865:IBN720879 ILJ720865:ILJ720879 IVF720865:IVF720879 JFB720865:JFB720879 JOX720865:JOX720879 JYT720865:JYT720879 KIP720865:KIP720879 KSL720865:KSL720879 LCH720865:LCH720879 LMD720865:LMD720879 LVZ720865:LVZ720879 MFV720865:MFV720879 MPR720865:MPR720879 MZN720865:MZN720879 NJJ720865:NJJ720879 NTF720865:NTF720879 ODB720865:ODB720879 OMX720865:OMX720879 OWT720865:OWT720879 PGP720865:PGP720879 PQL720865:PQL720879 QAH720865:QAH720879 QKD720865:QKD720879 QTZ720865:QTZ720879 RDV720865:RDV720879 RNR720865:RNR720879 RXN720865:RXN720879 SHJ720865:SHJ720879 SRF720865:SRF720879 TBB720865:TBB720879 TKX720865:TKX720879 TUT720865:TUT720879 UEP720865:UEP720879 UOL720865:UOL720879 UYH720865:UYH720879 VID720865:VID720879 VRZ720865:VRZ720879 WBV720865:WBV720879 WLR720865:WLR720879 WVN720865:WVN720879 F786401:H786415 JB786401:JB786415 SX786401:SX786415 ACT786401:ACT786415 AMP786401:AMP786415 AWL786401:AWL786415 BGH786401:BGH786415 BQD786401:BQD786415 BZZ786401:BZZ786415 CJV786401:CJV786415 CTR786401:CTR786415 DDN786401:DDN786415 DNJ786401:DNJ786415 DXF786401:DXF786415 EHB786401:EHB786415 EQX786401:EQX786415 FAT786401:FAT786415 FKP786401:FKP786415 FUL786401:FUL786415 GEH786401:GEH786415 GOD786401:GOD786415 GXZ786401:GXZ786415 HHV786401:HHV786415 HRR786401:HRR786415 IBN786401:IBN786415 ILJ786401:ILJ786415 IVF786401:IVF786415 JFB786401:JFB786415 JOX786401:JOX786415 JYT786401:JYT786415 KIP786401:KIP786415 KSL786401:KSL786415 LCH786401:LCH786415 LMD786401:LMD786415 LVZ786401:LVZ786415 MFV786401:MFV786415 MPR786401:MPR786415 MZN786401:MZN786415 NJJ786401:NJJ786415 NTF786401:NTF786415 ODB786401:ODB786415 OMX786401:OMX786415 OWT786401:OWT786415 PGP786401:PGP786415 PQL786401:PQL786415 QAH786401:QAH786415 QKD786401:QKD786415 QTZ786401:QTZ786415 RDV786401:RDV786415 RNR786401:RNR786415 RXN786401:RXN786415 SHJ786401:SHJ786415 SRF786401:SRF786415 TBB786401:TBB786415 TKX786401:TKX786415 TUT786401:TUT786415 UEP786401:UEP786415 UOL786401:UOL786415 UYH786401:UYH786415 VID786401:VID786415 VRZ786401:VRZ786415 WBV786401:WBV786415 WLR786401:WLR786415 WVN786401:WVN786415 F851937:H851951 JB851937:JB851951 SX851937:SX851951 ACT851937:ACT851951 AMP851937:AMP851951 AWL851937:AWL851951 BGH851937:BGH851951 BQD851937:BQD851951 BZZ851937:BZZ851951 CJV851937:CJV851951 CTR851937:CTR851951 DDN851937:DDN851951 DNJ851937:DNJ851951 DXF851937:DXF851951 EHB851937:EHB851951 EQX851937:EQX851951 FAT851937:FAT851951 FKP851937:FKP851951 FUL851937:FUL851951 GEH851937:GEH851951 GOD851937:GOD851951 GXZ851937:GXZ851951 HHV851937:HHV851951 HRR851937:HRR851951 IBN851937:IBN851951 ILJ851937:ILJ851951 IVF851937:IVF851951 JFB851937:JFB851951 JOX851937:JOX851951 JYT851937:JYT851951 KIP851937:KIP851951 KSL851937:KSL851951 LCH851937:LCH851951 LMD851937:LMD851951 LVZ851937:LVZ851951 MFV851937:MFV851951 MPR851937:MPR851951 MZN851937:MZN851951 NJJ851937:NJJ851951 NTF851937:NTF851951 ODB851937:ODB851951 OMX851937:OMX851951 OWT851937:OWT851951 PGP851937:PGP851951 PQL851937:PQL851951 QAH851937:QAH851951 QKD851937:QKD851951 QTZ851937:QTZ851951 RDV851937:RDV851951 RNR851937:RNR851951 RXN851937:RXN851951 SHJ851937:SHJ851951 SRF851937:SRF851951 TBB851937:TBB851951 TKX851937:TKX851951 TUT851937:TUT851951 UEP851937:UEP851951 UOL851937:UOL851951 UYH851937:UYH851951 VID851937:VID851951 VRZ851937:VRZ851951 WBV851937:WBV851951 WLR851937:WLR851951 WVN851937:WVN851951 F917473:H917487 JB917473:JB917487 SX917473:SX917487 ACT917473:ACT917487 AMP917473:AMP917487 AWL917473:AWL917487 BGH917473:BGH917487 BQD917473:BQD917487 BZZ917473:BZZ917487 CJV917473:CJV917487 CTR917473:CTR917487 DDN917473:DDN917487 DNJ917473:DNJ917487 DXF917473:DXF917487 EHB917473:EHB917487 EQX917473:EQX917487 FAT917473:FAT917487 FKP917473:FKP917487 FUL917473:FUL917487 GEH917473:GEH917487 GOD917473:GOD917487 GXZ917473:GXZ917487 HHV917473:HHV917487 HRR917473:HRR917487 IBN917473:IBN917487 ILJ917473:ILJ917487 IVF917473:IVF917487 JFB917473:JFB917487 JOX917473:JOX917487 JYT917473:JYT917487 KIP917473:KIP917487 KSL917473:KSL917487 LCH917473:LCH917487 LMD917473:LMD917487 LVZ917473:LVZ917487 MFV917473:MFV917487 MPR917473:MPR917487 MZN917473:MZN917487 NJJ917473:NJJ917487 NTF917473:NTF917487 ODB917473:ODB917487 OMX917473:OMX917487 OWT917473:OWT917487 PGP917473:PGP917487 PQL917473:PQL917487 QAH917473:QAH917487 QKD917473:QKD917487 QTZ917473:QTZ917487 RDV917473:RDV917487 RNR917473:RNR917487 RXN917473:RXN917487 SHJ917473:SHJ917487 SRF917473:SRF917487 TBB917473:TBB917487 TKX917473:TKX917487 TUT917473:TUT917487 UEP917473:UEP917487 UOL917473:UOL917487 UYH917473:UYH917487 VID917473:VID917487 VRZ917473:VRZ917487 WBV917473:WBV917487 WLR917473:WLR917487 WVN917473:WVN917487 F983009:H983023 JB983009:JB983023 SX983009:SX983023 ACT983009:ACT983023 AMP983009:AMP983023 AWL983009:AWL983023 BGH983009:BGH983023 BQD983009:BQD983023 BZZ983009:BZZ983023 CJV983009:CJV983023 CTR983009:CTR983023 DDN983009:DDN983023 DNJ983009:DNJ983023 DXF983009:DXF983023 EHB983009:EHB983023 EQX983009:EQX983023 FAT983009:FAT983023 FKP983009:FKP983023 FUL983009:FUL983023 GEH983009:GEH983023 GOD983009:GOD983023 GXZ983009:GXZ983023 HHV983009:HHV983023 HRR983009:HRR983023 IBN983009:IBN983023 ILJ983009:ILJ983023 IVF983009:IVF983023 JFB983009:JFB983023 JOX983009:JOX983023 JYT983009:JYT983023 KIP983009:KIP983023 KSL983009:KSL983023 LCH983009:LCH983023 LMD983009:LMD983023 LVZ983009:LVZ983023 MFV983009:MFV983023 MPR983009:MPR983023 MZN983009:MZN983023 NJJ983009:NJJ983023 NTF983009:NTF983023 ODB983009:ODB983023 OMX983009:OMX983023 OWT983009:OWT983023 PGP983009:PGP983023 PQL983009:PQL983023 QAH983009:QAH983023 QKD983009:QKD983023 QTZ983009:QTZ983023 RDV983009:RDV983023 RNR983009:RNR983023 RXN983009:RXN983023 SHJ983009:SHJ983023 SRF983009:SRF983023 TBB983009:TBB983023 TKX983009:TKX983023 TUT983009:TUT983023 UEP983009:UEP983023 UOL983009:UOL983023 UYH983009:UYH983023 VID983009:VID983023 VRZ983009:VRZ983023 WBV983009:WBV983023 WLR983009:WLR983023 WVN983009:WVN983023 F65490:H65493 JB65490:JB65493 SX65490:SX65493 ACT65490:ACT65493 AMP65490:AMP65493 AWL65490:AWL65493 BGH65490:BGH65493 BQD65490:BQD65493 BZZ65490:BZZ65493 CJV65490:CJV65493 CTR65490:CTR65493 DDN65490:DDN65493 DNJ65490:DNJ65493 DXF65490:DXF65493 EHB65490:EHB65493 EQX65490:EQX65493 FAT65490:FAT65493 FKP65490:FKP65493 FUL65490:FUL65493 GEH65490:GEH65493 GOD65490:GOD65493 GXZ65490:GXZ65493 HHV65490:HHV65493 HRR65490:HRR65493 IBN65490:IBN65493 ILJ65490:ILJ65493 IVF65490:IVF65493 JFB65490:JFB65493 JOX65490:JOX65493 JYT65490:JYT65493 KIP65490:KIP65493 KSL65490:KSL65493 LCH65490:LCH65493 LMD65490:LMD65493 LVZ65490:LVZ65493 MFV65490:MFV65493 MPR65490:MPR65493 MZN65490:MZN65493 NJJ65490:NJJ65493 NTF65490:NTF65493 ODB65490:ODB65493 OMX65490:OMX65493 OWT65490:OWT65493 PGP65490:PGP65493 PQL65490:PQL65493 QAH65490:QAH65493 QKD65490:QKD65493 QTZ65490:QTZ65493 RDV65490:RDV65493 RNR65490:RNR65493 RXN65490:RXN65493 SHJ65490:SHJ65493 SRF65490:SRF65493 TBB65490:TBB65493 TKX65490:TKX65493 TUT65490:TUT65493 UEP65490:UEP65493 UOL65490:UOL65493 UYH65490:UYH65493 VID65490:VID65493 VRZ65490:VRZ65493 WBV65490:WBV65493 WLR65490:WLR65493 WVN65490:WVN65493 F131026:H131029 JB131026:JB131029 SX131026:SX131029 ACT131026:ACT131029 AMP131026:AMP131029 AWL131026:AWL131029 BGH131026:BGH131029 BQD131026:BQD131029 BZZ131026:BZZ131029 CJV131026:CJV131029 CTR131026:CTR131029 DDN131026:DDN131029 DNJ131026:DNJ131029 DXF131026:DXF131029 EHB131026:EHB131029 EQX131026:EQX131029 FAT131026:FAT131029 FKP131026:FKP131029 FUL131026:FUL131029 GEH131026:GEH131029 GOD131026:GOD131029 GXZ131026:GXZ131029 HHV131026:HHV131029 HRR131026:HRR131029 IBN131026:IBN131029 ILJ131026:ILJ131029 IVF131026:IVF131029 JFB131026:JFB131029 JOX131026:JOX131029 JYT131026:JYT131029 KIP131026:KIP131029 KSL131026:KSL131029 LCH131026:LCH131029 LMD131026:LMD131029 LVZ131026:LVZ131029 MFV131026:MFV131029 MPR131026:MPR131029 MZN131026:MZN131029 NJJ131026:NJJ131029 NTF131026:NTF131029 ODB131026:ODB131029 OMX131026:OMX131029 OWT131026:OWT131029 PGP131026:PGP131029 PQL131026:PQL131029 QAH131026:QAH131029 QKD131026:QKD131029 QTZ131026:QTZ131029 RDV131026:RDV131029 RNR131026:RNR131029 RXN131026:RXN131029 SHJ131026:SHJ131029 SRF131026:SRF131029 TBB131026:TBB131029 TKX131026:TKX131029 TUT131026:TUT131029 UEP131026:UEP131029 UOL131026:UOL131029 UYH131026:UYH131029 VID131026:VID131029 VRZ131026:VRZ131029 WBV131026:WBV131029 WLR131026:WLR131029 WVN131026:WVN131029 F196562:H196565 JB196562:JB196565 SX196562:SX196565 ACT196562:ACT196565 AMP196562:AMP196565 AWL196562:AWL196565 BGH196562:BGH196565 BQD196562:BQD196565 BZZ196562:BZZ196565 CJV196562:CJV196565 CTR196562:CTR196565 DDN196562:DDN196565 DNJ196562:DNJ196565 DXF196562:DXF196565 EHB196562:EHB196565 EQX196562:EQX196565 FAT196562:FAT196565 FKP196562:FKP196565 FUL196562:FUL196565 GEH196562:GEH196565 GOD196562:GOD196565 GXZ196562:GXZ196565 HHV196562:HHV196565 HRR196562:HRR196565 IBN196562:IBN196565 ILJ196562:ILJ196565 IVF196562:IVF196565 JFB196562:JFB196565 JOX196562:JOX196565 JYT196562:JYT196565 KIP196562:KIP196565 KSL196562:KSL196565 LCH196562:LCH196565 LMD196562:LMD196565 LVZ196562:LVZ196565 MFV196562:MFV196565 MPR196562:MPR196565 MZN196562:MZN196565 NJJ196562:NJJ196565 NTF196562:NTF196565 ODB196562:ODB196565 OMX196562:OMX196565 OWT196562:OWT196565 PGP196562:PGP196565 PQL196562:PQL196565 QAH196562:QAH196565 QKD196562:QKD196565 QTZ196562:QTZ196565 RDV196562:RDV196565 RNR196562:RNR196565 RXN196562:RXN196565 SHJ196562:SHJ196565 SRF196562:SRF196565 TBB196562:TBB196565 TKX196562:TKX196565 TUT196562:TUT196565 UEP196562:UEP196565 UOL196562:UOL196565 UYH196562:UYH196565 VID196562:VID196565 VRZ196562:VRZ196565 WBV196562:WBV196565 WLR196562:WLR196565 WVN196562:WVN196565 F262098:H262101 JB262098:JB262101 SX262098:SX262101 ACT262098:ACT262101 AMP262098:AMP262101 AWL262098:AWL262101 BGH262098:BGH262101 BQD262098:BQD262101 BZZ262098:BZZ262101 CJV262098:CJV262101 CTR262098:CTR262101 DDN262098:DDN262101 DNJ262098:DNJ262101 DXF262098:DXF262101 EHB262098:EHB262101 EQX262098:EQX262101 FAT262098:FAT262101 FKP262098:FKP262101 FUL262098:FUL262101 GEH262098:GEH262101 GOD262098:GOD262101 GXZ262098:GXZ262101 HHV262098:HHV262101 HRR262098:HRR262101 IBN262098:IBN262101 ILJ262098:ILJ262101 IVF262098:IVF262101 JFB262098:JFB262101 JOX262098:JOX262101 JYT262098:JYT262101 KIP262098:KIP262101 KSL262098:KSL262101 LCH262098:LCH262101 LMD262098:LMD262101 LVZ262098:LVZ262101 MFV262098:MFV262101 MPR262098:MPR262101 MZN262098:MZN262101 NJJ262098:NJJ262101 NTF262098:NTF262101 ODB262098:ODB262101 OMX262098:OMX262101 OWT262098:OWT262101 PGP262098:PGP262101 PQL262098:PQL262101 QAH262098:QAH262101 QKD262098:QKD262101 QTZ262098:QTZ262101 RDV262098:RDV262101 RNR262098:RNR262101 RXN262098:RXN262101 SHJ262098:SHJ262101 SRF262098:SRF262101 TBB262098:TBB262101 TKX262098:TKX262101 TUT262098:TUT262101 UEP262098:UEP262101 UOL262098:UOL262101 UYH262098:UYH262101 VID262098:VID262101 VRZ262098:VRZ262101 WBV262098:WBV262101 WLR262098:WLR262101 WVN262098:WVN262101 F327634:H327637 JB327634:JB327637 SX327634:SX327637 ACT327634:ACT327637 AMP327634:AMP327637 AWL327634:AWL327637 BGH327634:BGH327637 BQD327634:BQD327637 BZZ327634:BZZ327637 CJV327634:CJV327637 CTR327634:CTR327637 DDN327634:DDN327637 DNJ327634:DNJ327637 DXF327634:DXF327637 EHB327634:EHB327637 EQX327634:EQX327637 FAT327634:FAT327637 FKP327634:FKP327637 FUL327634:FUL327637 GEH327634:GEH327637 GOD327634:GOD327637 GXZ327634:GXZ327637 HHV327634:HHV327637 HRR327634:HRR327637 IBN327634:IBN327637 ILJ327634:ILJ327637 IVF327634:IVF327637 JFB327634:JFB327637 JOX327634:JOX327637 JYT327634:JYT327637 KIP327634:KIP327637 KSL327634:KSL327637 LCH327634:LCH327637 LMD327634:LMD327637 LVZ327634:LVZ327637 MFV327634:MFV327637 MPR327634:MPR327637 MZN327634:MZN327637 NJJ327634:NJJ327637 NTF327634:NTF327637 ODB327634:ODB327637 OMX327634:OMX327637 OWT327634:OWT327637 PGP327634:PGP327637 PQL327634:PQL327637 QAH327634:QAH327637 QKD327634:QKD327637 QTZ327634:QTZ327637 RDV327634:RDV327637 RNR327634:RNR327637 RXN327634:RXN327637 SHJ327634:SHJ327637 SRF327634:SRF327637 TBB327634:TBB327637 TKX327634:TKX327637 TUT327634:TUT327637 UEP327634:UEP327637 UOL327634:UOL327637 UYH327634:UYH327637 VID327634:VID327637 VRZ327634:VRZ327637 WBV327634:WBV327637 WLR327634:WLR327637 WVN327634:WVN327637 F393170:H393173 JB393170:JB393173 SX393170:SX393173 ACT393170:ACT393173 AMP393170:AMP393173 AWL393170:AWL393173 BGH393170:BGH393173 BQD393170:BQD393173 BZZ393170:BZZ393173 CJV393170:CJV393173 CTR393170:CTR393173 DDN393170:DDN393173 DNJ393170:DNJ393173 DXF393170:DXF393173 EHB393170:EHB393173 EQX393170:EQX393173 FAT393170:FAT393173 FKP393170:FKP393173 FUL393170:FUL393173 GEH393170:GEH393173 GOD393170:GOD393173 GXZ393170:GXZ393173 HHV393170:HHV393173 HRR393170:HRR393173 IBN393170:IBN393173 ILJ393170:ILJ393173 IVF393170:IVF393173 JFB393170:JFB393173 JOX393170:JOX393173 JYT393170:JYT393173 KIP393170:KIP393173 KSL393170:KSL393173 LCH393170:LCH393173 LMD393170:LMD393173 LVZ393170:LVZ393173 MFV393170:MFV393173 MPR393170:MPR393173 MZN393170:MZN393173 NJJ393170:NJJ393173 NTF393170:NTF393173 ODB393170:ODB393173 OMX393170:OMX393173 OWT393170:OWT393173 PGP393170:PGP393173 PQL393170:PQL393173 QAH393170:QAH393173 QKD393170:QKD393173 QTZ393170:QTZ393173 RDV393170:RDV393173 RNR393170:RNR393173 RXN393170:RXN393173 SHJ393170:SHJ393173 SRF393170:SRF393173 TBB393170:TBB393173 TKX393170:TKX393173 TUT393170:TUT393173 UEP393170:UEP393173 UOL393170:UOL393173 UYH393170:UYH393173 VID393170:VID393173 VRZ393170:VRZ393173 WBV393170:WBV393173 WLR393170:WLR393173 WVN393170:WVN393173 F458706:H458709 JB458706:JB458709 SX458706:SX458709 ACT458706:ACT458709 AMP458706:AMP458709 AWL458706:AWL458709 BGH458706:BGH458709 BQD458706:BQD458709 BZZ458706:BZZ458709 CJV458706:CJV458709 CTR458706:CTR458709 DDN458706:DDN458709 DNJ458706:DNJ458709 DXF458706:DXF458709 EHB458706:EHB458709 EQX458706:EQX458709 FAT458706:FAT458709 FKP458706:FKP458709 FUL458706:FUL458709 GEH458706:GEH458709 GOD458706:GOD458709 GXZ458706:GXZ458709 HHV458706:HHV458709 HRR458706:HRR458709 IBN458706:IBN458709 ILJ458706:ILJ458709 IVF458706:IVF458709 JFB458706:JFB458709 JOX458706:JOX458709 JYT458706:JYT458709 KIP458706:KIP458709 KSL458706:KSL458709 LCH458706:LCH458709 LMD458706:LMD458709 LVZ458706:LVZ458709 MFV458706:MFV458709 MPR458706:MPR458709 MZN458706:MZN458709 NJJ458706:NJJ458709 NTF458706:NTF458709 ODB458706:ODB458709 OMX458706:OMX458709 OWT458706:OWT458709 PGP458706:PGP458709 PQL458706:PQL458709 QAH458706:QAH458709 QKD458706:QKD458709 QTZ458706:QTZ458709 RDV458706:RDV458709 RNR458706:RNR458709 RXN458706:RXN458709 SHJ458706:SHJ458709 SRF458706:SRF458709 TBB458706:TBB458709 TKX458706:TKX458709 TUT458706:TUT458709 UEP458706:UEP458709 UOL458706:UOL458709 UYH458706:UYH458709 VID458706:VID458709 VRZ458706:VRZ458709 WBV458706:WBV458709 WLR458706:WLR458709 WVN458706:WVN458709 F524242:H524245 JB524242:JB524245 SX524242:SX524245 ACT524242:ACT524245 AMP524242:AMP524245 AWL524242:AWL524245 BGH524242:BGH524245 BQD524242:BQD524245 BZZ524242:BZZ524245 CJV524242:CJV524245 CTR524242:CTR524245 DDN524242:DDN524245 DNJ524242:DNJ524245 DXF524242:DXF524245 EHB524242:EHB524245 EQX524242:EQX524245 FAT524242:FAT524245 FKP524242:FKP524245 FUL524242:FUL524245 GEH524242:GEH524245 GOD524242:GOD524245 GXZ524242:GXZ524245 HHV524242:HHV524245 HRR524242:HRR524245 IBN524242:IBN524245 ILJ524242:ILJ524245 IVF524242:IVF524245 JFB524242:JFB524245 JOX524242:JOX524245 JYT524242:JYT524245 KIP524242:KIP524245 KSL524242:KSL524245 LCH524242:LCH524245 LMD524242:LMD524245 LVZ524242:LVZ524245 MFV524242:MFV524245 MPR524242:MPR524245 MZN524242:MZN524245 NJJ524242:NJJ524245 NTF524242:NTF524245 ODB524242:ODB524245 OMX524242:OMX524245 OWT524242:OWT524245 PGP524242:PGP524245 PQL524242:PQL524245 QAH524242:QAH524245 QKD524242:QKD524245 QTZ524242:QTZ524245 RDV524242:RDV524245 RNR524242:RNR524245 RXN524242:RXN524245 SHJ524242:SHJ524245 SRF524242:SRF524245 TBB524242:TBB524245 TKX524242:TKX524245 TUT524242:TUT524245 UEP524242:UEP524245 UOL524242:UOL524245 UYH524242:UYH524245 VID524242:VID524245 VRZ524242:VRZ524245 WBV524242:WBV524245 WLR524242:WLR524245 WVN524242:WVN524245 F589778:H589781 JB589778:JB589781 SX589778:SX589781 ACT589778:ACT589781 AMP589778:AMP589781 AWL589778:AWL589781 BGH589778:BGH589781 BQD589778:BQD589781 BZZ589778:BZZ589781 CJV589778:CJV589781 CTR589778:CTR589781 DDN589778:DDN589781 DNJ589778:DNJ589781 DXF589778:DXF589781 EHB589778:EHB589781 EQX589778:EQX589781 FAT589778:FAT589781 FKP589778:FKP589781 FUL589778:FUL589781 GEH589778:GEH589781 GOD589778:GOD589781 GXZ589778:GXZ589781 HHV589778:HHV589781 HRR589778:HRR589781 IBN589778:IBN589781 ILJ589778:ILJ589781 IVF589778:IVF589781 JFB589778:JFB589781 JOX589778:JOX589781 JYT589778:JYT589781 KIP589778:KIP589781 KSL589778:KSL589781 LCH589778:LCH589781 LMD589778:LMD589781 LVZ589778:LVZ589781 MFV589778:MFV589781 MPR589778:MPR589781 MZN589778:MZN589781 NJJ589778:NJJ589781 NTF589778:NTF589781 ODB589778:ODB589781 OMX589778:OMX589781 OWT589778:OWT589781 PGP589778:PGP589781 PQL589778:PQL589781 QAH589778:QAH589781 QKD589778:QKD589781 QTZ589778:QTZ589781 RDV589778:RDV589781 RNR589778:RNR589781 RXN589778:RXN589781 SHJ589778:SHJ589781 SRF589778:SRF589781 TBB589778:TBB589781 TKX589778:TKX589781 TUT589778:TUT589781 UEP589778:UEP589781 UOL589778:UOL589781 UYH589778:UYH589781 VID589778:VID589781 VRZ589778:VRZ589781 WBV589778:WBV589781 WLR589778:WLR589781 WVN589778:WVN589781 F655314:H655317 JB655314:JB655317 SX655314:SX655317 ACT655314:ACT655317 AMP655314:AMP655317 AWL655314:AWL655317 BGH655314:BGH655317 BQD655314:BQD655317 BZZ655314:BZZ655317 CJV655314:CJV655317 CTR655314:CTR655317 DDN655314:DDN655317 DNJ655314:DNJ655317 DXF655314:DXF655317 EHB655314:EHB655317 EQX655314:EQX655317 FAT655314:FAT655317 FKP655314:FKP655317 FUL655314:FUL655317 GEH655314:GEH655317 GOD655314:GOD655317 GXZ655314:GXZ655317 HHV655314:HHV655317 HRR655314:HRR655317 IBN655314:IBN655317 ILJ655314:ILJ655317 IVF655314:IVF655317 JFB655314:JFB655317 JOX655314:JOX655317 JYT655314:JYT655317 KIP655314:KIP655317 KSL655314:KSL655317 LCH655314:LCH655317 LMD655314:LMD655317 LVZ655314:LVZ655317 MFV655314:MFV655317 MPR655314:MPR655317 MZN655314:MZN655317 NJJ655314:NJJ655317 NTF655314:NTF655317 ODB655314:ODB655317 OMX655314:OMX655317 OWT655314:OWT655317 PGP655314:PGP655317 PQL655314:PQL655317 QAH655314:QAH655317 QKD655314:QKD655317 QTZ655314:QTZ655317 RDV655314:RDV655317 RNR655314:RNR655317 RXN655314:RXN655317 SHJ655314:SHJ655317 SRF655314:SRF655317 TBB655314:TBB655317 TKX655314:TKX655317 TUT655314:TUT655317 UEP655314:UEP655317 UOL655314:UOL655317 UYH655314:UYH655317 VID655314:VID655317 VRZ655314:VRZ655317 WBV655314:WBV655317 WLR655314:WLR655317 WVN655314:WVN655317 F720850:H720853 JB720850:JB720853 SX720850:SX720853 ACT720850:ACT720853 AMP720850:AMP720853 AWL720850:AWL720853 BGH720850:BGH720853 BQD720850:BQD720853 BZZ720850:BZZ720853 CJV720850:CJV720853 CTR720850:CTR720853 DDN720850:DDN720853 DNJ720850:DNJ720853 DXF720850:DXF720853 EHB720850:EHB720853 EQX720850:EQX720853 FAT720850:FAT720853 FKP720850:FKP720853 FUL720850:FUL720853 GEH720850:GEH720853 GOD720850:GOD720853 GXZ720850:GXZ720853 HHV720850:HHV720853 HRR720850:HRR720853 IBN720850:IBN720853 ILJ720850:ILJ720853 IVF720850:IVF720853 JFB720850:JFB720853 JOX720850:JOX720853 JYT720850:JYT720853 KIP720850:KIP720853 KSL720850:KSL720853 LCH720850:LCH720853 LMD720850:LMD720853 LVZ720850:LVZ720853 MFV720850:MFV720853 MPR720850:MPR720853 MZN720850:MZN720853 NJJ720850:NJJ720853 NTF720850:NTF720853 ODB720850:ODB720853 OMX720850:OMX720853 OWT720850:OWT720853 PGP720850:PGP720853 PQL720850:PQL720853 QAH720850:QAH720853 QKD720850:QKD720853 QTZ720850:QTZ720853 RDV720850:RDV720853 RNR720850:RNR720853 RXN720850:RXN720853 SHJ720850:SHJ720853 SRF720850:SRF720853 TBB720850:TBB720853 TKX720850:TKX720853 TUT720850:TUT720853 UEP720850:UEP720853 UOL720850:UOL720853 UYH720850:UYH720853 VID720850:VID720853 VRZ720850:VRZ720853 WBV720850:WBV720853 WLR720850:WLR720853 WVN720850:WVN720853 F786386:H786389 JB786386:JB786389 SX786386:SX786389 ACT786386:ACT786389 AMP786386:AMP786389 AWL786386:AWL786389 BGH786386:BGH786389 BQD786386:BQD786389 BZZ786386:BZZ786389 CJV786386:CJV786389 CTR786386:CTR786389 DDN786386:DDN786389 DNJ786386:DNJ786389 DXF786386:DXF786389 EHB786386:EHB786389 EQX786386:EQX786389 FAT786386:FAT786389 FKP786386:FKP786389 FUL786386:FUL786389 GEH786386:GEH786389 GOD786386:GOD786389 GXZ786386:GXZ786389 HHV786386:HHV786389 HRR786386:HRR786389 IBN786386:IBN786389 ILJ786386:ILJ786389 IVF786386:IVF786389 JFB786386:JFB786389 JOX786386:JOX786389 JYT786386:JYT786389 KIP786386:KIP786389 KSL786386:KSL786389 LCH786386:LCH786389 LMD786386:LMD786389 LVZ786386:LVZ786389 MFV786386:MFV786389 MPR786386:MPR786389 MZN786386:MZN786389 NJJ786386:NJJ786389 NTF786386:NTF786389 ODB786386:ODB786389 OMX786386:OMX786389 OWT786386:OWT786389 PGP786386:PGP786389 PQL786386:PQL786389 QAH786386:QAH786389 QKD786386:QKD786389 QTZ786386:QTZ786389 RDV786386:RDV786389 RNR786386:RNR786389 RXN786386:RXN786389 SHJ786386:SHJ786389 SRF786386:SRF786389 TBB786386:TBB786389 TKX786386:TKX786389 TUT786386:TUT786389 UEP786386:UEP786389 UOL786386:UOL786389 UYH786386:UYH786389 VID786386:VID786389 VRZ786386:VRZ786389 WBV786386:WBV786389 WLR786386:WLR786389 WVN786386:WVN786389 F851922:H851925 JB851922:JB851925 SX851922:SX851925 ACT851922:ACT851925 AMP851922:AMP851925 AWL851922:AWL851925 BGH851922:BGH851925 BQD851922:BQD851925 BZZ851922:BZZ851925 CJV851922:CJV851925 CTR851922:CTR851925 DDN851922:DDN851925 DNJ851922:DNJ851925 DXF851922:DXF851925 EHB851922:EHB851925 EQX851922:EQX851925 FAT851922:FAT851925 FKP851922:FKP851925 FUL851922:FUL851925 GEH851922:GEH851925 GOD851922:GOD851925 GXZ851922:GXZ851925 HHV851922:HHV851925 HRR851922:HRR851925 IBN851922:IBN851925 ILJ851922:ILJ851925 IVF851922:IVF851925 JFB851922:JFB851925 JOX851922:JOX851925 JYT851922:JYT851925 KIP851922:KIP851925 KSL851922:KSL851925 LCH851922:LCH851925 LMD851922:LMD851925 LVZ851922:LVZ851925 MFV851922:MFV851925 MPR851922:MPR851925 MZN851922:MZN851925 NJJ851922:NJJ851925 NTF851922:NTF851925 ODB851922:ODB851925 OMX851922:OMX851925 OWT851922:OWT851925 PGP851922:PGP851925 PQL851922:PQL851925 QAH851922:QAH851925 QKD851922:QKD851925 QTZ851922:QTZ851925 RDV851922:RDV851925 RNR851922:RNR851925 RXN851922:RXN851925 SHJ851922:SHJ851925 SRF851922:SRF851925 TBB851922:TBB851925 TKX851922:TKX851925 TUT851922:TUT851925 UEP851922:UEP851925 UOL851922:UOL851925 UYH851922:UYH851925 VID851922:VID851925 VRZ851922:VRZ851925 WBV851922:WBV851925 WLR851922:WLR851925 WVN851922:WVN851925 F917458:H917461 JB917458:JB917461 SX917458:SX917461 ACT917458:ACT917461 AMP917458:AMP917461 AWL917458:AWL917461 BGH917458:BGH917461 BQD917458:BQD917461 BZZ917458:BZZ917461 CJV917458:CJV917461 CTR917458:CTR917461 DDN917458:DDN917461 DNJ917458:DNJ917461 DXF917458:DXF917461 EHB917458:EHB917461 EQX917458:EQX917461 FAT917458:FAT917461 FKP917458:FKP917461 FUL917458:FUL917461 GEH917458:GEH917461 GOD917458:GOD917461 GXZ917458:GXZ917461 HHV917458:HHV917461 HRR917458:HRR917461 IBN917458:IBN917461 ILJ917458:ILJ917461 IVF917458:IVF917461 JFB917458:JFB917461 JOX917458:JOX917461 JYT917458:JYT917461 KIP917458:KIP917461 KSL917458:KSL917461 LCH917458:LCH917461 LMD917458:LMD917461 LVZ917458:LVZ917461 MFV917458:MFV917461 MPR917458:MPR917461 MZN917458:MZN917461 NJJ917458:NJJ917461 NTF917458:NTF917461 ODB917458:ODB917461 OMX917458:OMX917461 OWT917458:OWT917461 PGP917458:PGP917461 PQL917458:PQL917461 QAH917458:QAH917461 QKD917458:QKD917461 QTZ917458:QTZ917461 RDV917458:RDV917461 RNR917458:RNR917461 RXN917458:RXN917461 SHJ917458:SHJ917461 SRF917458:SRF917461 TBB917458:TBB917461 TKX917458:TKX917461 TUT917458:TUT917461 UEP917458:UEP917461 UOL917458:UOL917461 UYH917458:UYH917461 VID917458:VID917461 VRZ917458:VRZ917461 WBV917458:WBV917461 WLR917458:WLR917461 WVN917458:WVN917461 F982994:H982997 JB982994:JB982997 SX982994:SX982997 ACT982994:ACT982997 AMP982994:AMP982997 AWL982994:AWL982997 BGH982994:BGH982997 BQD982994:BQD982997 BZZ982994:BZZ982997 CJV982994:CJV982997 CTR982994:CTR982997 DDN982994:DDN982997 DNJ982994:DNJ982997 DXF982994:DXF982997 EHB982994:EHB982997 EQX982994:EQX982997 FAT982994:FAT982997 FKP982994:FKP982997 FUL982994:FUL982997 GEH982994:GEH982997 GOD982994:GOD982997 GXZ982994:GXZ982997 HHV982994:HHV982997 HRR982994:HRR982997 IBN982994:IBN982997 ILJ982994:ILJ982997 IVF982994:IVF982997 JFB982994:JFB982997 JOX982994:JOX982997 JYT982994:JYT982997 KIP982994:KIP982997 KSL982994:KSL982997 LCH982994:LCH982997 LMD982994:LMD982997 LVZ982994:LVZ982997 MFV982994:MFV982997 MPR982994:MPR982997 MZN982994:MZN982997 NJJ982994:NJJ982997 NTF982994:NTF982997 ODB982994:ODB982997 OMX982994:OMX982997 OWT982994:OWT982997 PGP982994:PGP982997 PQL982994:PQL982997 QAH982994:QAH982997 QKD982994:QKD982997 QTZ982994:QTZ982997 RDV982994:RDV982997 RNR982994:RNR982997 RXN982994:RXN982997 SHJ982994:SHJ982997 SRF982994:SRF982997 TBB982994:TBB982997 TKX982994:TKX982997 TUT982994:TUT982997 UEP982994:UEP982997 UOL982994:UOL982997 UYH982994:UYH982997 VID982994:VID982997 VRZ982994:VRZ982997 WBV982994:WBV982997 WLR982994:WLR982997 WVN982994:WVN982997 F65485:H65487 JB65485:JB65487 SX65485:SX65487 ACT65485:ACT65487 AMP65485:AMP65487 AWL65485:AWL65487 BGH65485:BGH65487 BQD65485:BQD65487 BZZ65485:BZZ65487 CJV65485:CJV65487 CTR65485:CTR65487 DDN65485:DDN65487 DNJ65485:DNJ65487 DXF65485:DXF65487 EHB65485:EHB65487 EQX65485:EQX65487 FAT65485:FAT65487 FKP65485:FKP65487 FUL65485:FUL65487 GEH65485:GEH65487 GOD65485:GOD65487 GXZ65485:GXZ65487 HHV65485:HHV65487 HRR65485:HRR65487 IBN65485:IBN65487 ILJ65485:ILJ65487 IVF65485:IVF65487 JFB65485:JFB65487 JOX65485:JOX65487 JYT65485:JYT65487 KIP65485:KIP65487 KSL65485:KSL65487 LCH65485:LCH65487 LMD65485:LMD65487 LVZ65485:LVZ65487 MFV65485:MFV65487 MPR65485:MPR65487 MZN65485:MZN65487 NJJ65485:NJJ65487 NTF65485:NTF65487 ODB65485:ODB65487 OMX65485:OMX65487 OWT65485:OWT65487 PGP65485:PGP65487 PQL65485:PQL65487 QAH65485:QAH65487 QKD65485:QKD65487 QTZ65485:QTZ65487 RDV65485:RDV65487 RNR65485:RNR65487 RXN65485:RXN65487 SHJ65485:SHJ65487 SRF65485:SRF65487 TBB65485:TBB65487 TKX65485:TKX65487 TUT65485:TUT65487 UEP65485:UEP65487 UOL65485:UOL65487 UYH65485:UYH65487 VID65485:VID65487 VRZ65485:VRZ65487 WBV65485:WBV65487 WLR65485:WLR65487 WVN65485:WVN65487 F131021:H131023 JB131021:JB131023 SX131021:SX131023 ACT131021:ACT131023 AMP131021:AMP131023 AWL131021:AWL131023 BGH131021:BGH131023 BQD131021:BQD131023 BZZ131021:BZZ131023 CJV131021:CJV131023 CTR131021:CTR131023 DDN131021:DDN131023 DNJ131021:DNJ131023 DXF131021:DXF131023 EHB131021:EHB131023 EQX131021:EQX131023 FAT131021:FAT131023 FKP131021:FKP131023 FUL131021:FUL131023 GEH131021:GEH131023 GOD131021:GOD131023 GXZ131021:GXZ131023 HHV131021:HHV131023 HRR131021:HRR131023 IBN131021:IBN131023 ILJ131021:ILJ131023 IVF131021:IVF131023 JFB131021:JFB131023 JOX131021:JOX131023 JYT131021:JYT131023 KIP131021:KIP131023 KSL131021:KSL131023 LCH131021:LCH131023 LMD131021:LMD131023 LVZ131021:LVZ131023 MFV131021:MFV131023 MPR131021:MPR131023 MZN131021:MZN131023 NJJ131021:NJJ131023 NTF131021:NTF131023 ODB131021:ODB131023 OMX131021:OMX131023 OWT131021:OWT131023 PGP131021:PGP131023 PQL131021:PQL131023 QAH131021:QAH131023 QKD131021:QKD131023 QTZ131021:QTZ131023 RDV131021:RDV131023 RNR131021:RNR131023 RXN131021:RXN131023 SHJ131021:SHJ131023 SRF131021:SRF131023 TBB131021:TBB131023 TKX131021:TKX131023 TUT131021:TUT131023 UEP131021:UEP131023 UOL131021:UOL131023 UYH131021:UYH131023 VID131021:VID131023 VRZ131021:VRZ131023 WBV131021:WBV131023 WLR131021:WLR131023 WVN131021:WVN131023 F196557:H196559 JB196557:JB196559 SX196557:SX196559 ACT196557:ACT196559 AMP196557:AMP196559 AWL196557:AWL196559 BGH196557:BGH196559 BQD196557:BQD196559 BZZ196557:BZZ196559 CJV196557:CJV196559 CTR196557:CTR196559 DDN196557:DDN196559 DNJ196557:DNJ196559 DXF196557:DXF196559 EHB196557:EHB196559 EQX196557:EQX196559 FAT196557:FAT196559 FKP196557:FKP196559 FUL196557:FUL196559 GEH196557:GEH196559 GOD196557:GOD196559 GXZ196557:GXZ196559 HHV196557:HHV196559 HRR196557:HRR196559 IBN196557:IBN196559 ILJ196557:ILJ196559 IVF196557:IVF196559 JFB196557:JFB196559 JOX196557:JOX196559 JYT196557:JYT196559 KIP196557:KIP196559 KSL196557:KSL196559 LCH196557:LCH196559 LMD196557:LMD196559 LVZ196557:LVZ196559 MFV196557:MFV196559 MPR196557:MPR196559 MZN196557:MZN196559 NJJ196557:NJJ196559 NTF196557:NTF196559 ODB196557:ODB196559 OMX196557:OMX196559 OWT196557:OWT196559 PGP196557:PGP196559 PQL196557:PQL196559 QAH196557:QAH196559 QKD196557:QKD196559 QTZ196557:QTZ196559 RDV196557:RDV196559 RNR196557:RNR196559 RXN196557:RXN196559 SHJ196557:SHJ196559 SRF196557:SRF196559 TBB196557:TBB196559 TKX196557:TKX196559 TUT196557:TUT196559 UEP196557:UEP196559 UOL196557:UOL196559 UYH196557:UYH196559 VID196557:VID196559 VRZ196557:VRZ196559 WBV196557:WBV196559 WLR196557:WLR196559 WVN196557:WVN196559 F262093:H262095 JB262093:JB262095 SX262093:SX262095 ACT262093:ACT262095 AMP262093:AMP262095 AWL262093:AWL262095 BGH262093:BGH262095 BQD262093:BQD262095 BZZ262093:BZZ262095 CJV262093:CJV262095 CTR262093:CTR262095 DDN262093:DDN262095 DNJ262093:DNJ262095 DXF262093:DXF262095 EHB262093:EHB262095 EQX262093:EQX262095 FAT262093:FAT262095 FKP262093:FKP262095 FUL262093:FUL262095 GEH262093:GEH262095 GOD262093:GOD262095 GXZ262093:GXZ262095 HHV262093:HHV262095 HRR262093:HRR262095 IBN262093:IBN262095 ILJ262093:ILJ262095 IVF262093:IVF262095 JFB262093:JFB262095 JOX262093:JOX262095 JYT262093:JYT262095 KIP262093:KIP262095 KSL262093:KSL262095 LCH262093:LCH262095 LMD262093:LMD262095 LVZ262093:LVZ262095 MFV262093:MFV262095 MPR262093:MPR262095 MZN262093:MZN262095 NJJ262093:NJJ262095 NTF262093:NTF262095 ODB262093:ODB262095 OMX262093:OMX262095 OWT262093:OWT262095 PGP262093:PGP262095 PQL262093:PQL262095 QAH262093:QAH262095 QKD262093:QKD262095 QTZ262093:QTZ262095 RDV262093:RDV262095 RNR262093:RNR262095 RXN262093:RXN262095 SHJ262093:SHJ262095 SRF262093:SRF262095 TBB262093:TBB262095 TKX262093:TKX262095 TUT262093:TUT262095 UEP262093:UEP262095 UOL262093:UOL262095 UYH262093:UYH262095 VID262093:VID262095 VRZ262093:VRZ262095 WBV262093:WBV262095 WLR262093:WLR262095 WVN262093:WVN262095 F327629:H327631 JB327629:JB327631 SX327629:SX327631 ACT327629:ACT327631 AMP327629:AMP327631 AWL327629:AWL327631 BGH327629:BGH327631 BQD327629:BQD327631 BZZ327629:BZZ327631 CJV327629:CJV327631 CTR327629:CTR327631 DDN327629:DDN327631 DNJ327629:DNJ327631 DXF327629:DXF327631 EHB327629:EHB327631 EQX327629:EQX327631 FAT327629:FAT327631 FKP327629:FKP327631 FUL327629:FUL327631 GEH327629:GEH327631 GOD327629:GOD327631 GXZ327629:GXZ327631 HHV327629:HHV327631 HRR327629:HRR327631 IBN327629:IBN327631 ILJ327629:ILJ327631 IVF327629:IVF327631 JFB327629:JFB327631 JOX327629:JOX327631 JYT327629:JYT327631 KIP327629:KIP327631 KSL327629:KSL327631 LCH327629:LCH327631 LMD327629:LMD327631 LVZ327629:LVZ327631 MFV327629:MFV327631 MPR327629:MPR327631 MZN327629:MZN327631 NJJ327629:NJJ327631 NTF327629:NTF327631 ODB327629:ODB327631 OMX327629:OMX327631 OWT327629:OWT327631 PGP327629:PGP327631 PQL327629:PQL327631 QAH327629:QAH327631 QKD327629:QKD327631 QTZ327629:QTZ327631 RDV327629:RDV327631 RNR327629:RNR327631 RXN327629:RXN327631 SHJ327629:SHJ327631 SRF327629:SRF327631 TBB327629:TBB327631 TKX327629:TKX327631 TUT327629:TUT327631 UEP327629:UEP327631 UOL327629:UOL327631 UYH327629:UYH327631 VID327629:VID327631 VRZ327629:VRZ327631 WBV327629:WBV327631 WLR327629:WLR327631 WVN327629:WVN327631 F393165:H393167 JB393165:JB393167 SX393165:SX393167 ACT393165:ACT393167 AMP393165:AMP393167 AWL393165:AWL393167 BGH393165:BGH393167 BQD393165:BQD393167 BZZ393165:BZZ393167 CJV393165:CJV393167 CTR393165:CTR393167 DDN393165:DDN393167 DNJ393165:DNJ393167 DXF393165:DXF393167 EHB393165:EHB393167 EQX393165:EQX393167 FAT393165:FAT393167 FKP393165:FKP393167 FUL393165:FUL393167 GEH393165:GEH393167 GOD393165:GOD393167 GXZ393165:GXZ393167 HHV393165:HHV393167 HRR393165:HRR393167 IBN393165:IBN393167 ILJ393165:ILJ393167 IVF393165:IVF393167 JFB393165:JFB393167 JOX393165:JOX393167 JYT393165:JYT393167 KIP393165:KIP393167 KSL393165:KSL393167 LCH393165:LCH393167 LMD393165:LMD393167 LVZ393165:LVZ393167 MFV393165:MFV393167 MPR393165:MPR393167 MZN393165:MZN393167 NJJ393165:NJJ393167 NTF393165:NTF393167 ODB393165:ODB393167 OMX393165:OMX393167 OWT393165:OWT393167 PGP393165:PGP393167 PQL393165:PQL393167 QAH393165:QAH393167 QKD393165:QKD393167 QTZ393165:QTZ393167 RDV393165:RDV393167 RNR393165:RNR393167 RXN393165:RXN393167 SHJ393165:SHJ393167 SRF393165:SRF393167 TBB393165:TBB393167 TKX393165:TKX393167 TUT393165:TUT393167 UEP393165:UEP393167 UOL393165:UOL393167 UYH393165:UYH393167 VID393165:VID393167 VRZ393165:VRZ393167 WBV393165:WBV393167 WLR393165:WLR393167 WVN393165:WVN393167 F458701:H458703 JB458701:JB458703 SX458701:SX458703 ACT458701:ACT458703 AMP458701:AMP458703 AWL458701:AWL458703 BGH458701:BGH458703 BQD458701:BQD458703 BZZ458701:BZZ458703 CJV458701:CJV458703 CTR458701:CTR458703 DDN458701:DDN458703 DNJ458701:DNJ458703 DXF458701:DXF458703 EHB458701:EHB458703 EQX458701:EQX458703 FAT458701:FAT458703 FKP458701:FKP458703 FUL458701:FUL458703 GEH458701:GEH458703 GOD458701:GOD458703 GXZ458701:GXZ458703 HHV458701:HHV458703 HRR458701:HRR458703 IBN458701:IBN458703 ILJ458701:ILJ458703 IVF458701:IVF458703 JFB458701:JFB458703 JOX458701:JOX458703 JYT458701:JYT458703 KIP458701:KIP458703 KSL458701:KSL458703 LCH458701:LCH458703 LMD458701:LMD458703 LVZ458701:LVZ458703 MFV458701:MFV458703 MPR458701:MPR458703 MZN458701:MZN458703 NJJ458701:NJJ458703 NTF458701:NTF458703 ODB458701:ODB458703 OMX458701:OMX458703 OWT458701:OWT458703 PGP458701:PGP458703 PQL458701:PQL458703 QAH458701:QAH458703 QKD458701:QKD458703 QTZ458701:QTZ458703 RDV458701:RDV458703 RNR458701:RNR458703 RXN458701:RXN458703 SHJ458701:SHJ458703 SRF458701:SRF458703 TBB458701:TBB458703 TKX458701:TKX458703 TUT458701:TUT458703 UEP458701:UEP458703 UOL458701:UOL458703 UYH458701:UYH458703 VID458701:VID458703 VRZ458701:VRZ458703 WBV458701:WBV458703 WLR458701:WLR458703 WVN458701:WVN458703 F524237:H524239 JB524237:JB524239 SX524237:SX524239 ACT524237:ACT524239 AMP524237:AMP524239 AWL524237:AWL524239 BGH524237:BGH524239 BQD524237:BQD524239 BZZ524237:BZZ524239 CJV524237:CJV524239 CTR524237:CTR524239 DDN524237:DDN524239 DNJ524237:DNJ524239 DXF524237:DXF524239 EHB524237:EHB524239 EQX524237:EQX524239 FAT524237:FAT524239 FKP524237:FKP524239 FUL524237:FUL524239 GEH524237:GEH524239 GOD524237:GOD524239 GXZ524237:GXZ524239 HHV524237:HHV524239 HRR524237:HRR524239 IBN524237:IBN524239 ILJ524237:ILJ524239 IVF524237:IVF524239 JFB524237:JFB524239 JOX524237:JOX524239 JYT524237:JYT524239 KIP524237:KIP524239 KSL524237:KSL524239 LCH524237:LCH524239 LMD524237:LMD524239 LVZ524237:LVZ524239 MFV524237:MFV524239 MPR524237:MPR524239 MZN524237:MZN524239 NJJ524237:NJJ524239 NTF524237:NTF524239 ODB524237:ODB524239 OMX524237:OMX524239 OWT524237:OWT524239 PGP524237:PGP524239 PQL524237:PQL524239 QAH524237:QAH524239 QKD524237:QKD524239 QTZ524237:QTZ524239 RDV524237:RDV524239 RNR524237:RNR524239 RXN524237:RXN524239 SHJ524237:SHJ524239 SRF524237:SRF524239 TBB524237:TBB524239 TKX524237:TKX524239 TUT524237:TUT524239 UEP524237:UEP524239 UOL524237:UOL524239 UYH524237:UYH524239 VID524237:VID524239 VRZ524237:VRZ524239 WBV524237:WBV524239 WLR524237:WLR524239 WVN524237:WVN524239 F589773:H589775 JB589773:JB589775 SX589773:SX589775 ACT589773:ACT589775 AMP589773:AMP589775 AWL589773:AWL589775 BGH589773:BGH589775 BQD589773:BQD589775 BZZ589773:BZZ589775 CJV589773:CJV589775 CTR589773:CTR589775 DDN589773:DDN589775 DNJ589773:DNJ589775 DXF589773:DXF589775 EHB589773:EHB589775 EQX589773:EQX589775 FAT589773:FAT589775 FKP589773:FKP589775 FUL589773:FUL589775 GEH589773:GEH589775 GOD589773:GOD589775 GXZ589773:GXZ589775 HHV589773:HHV589775 HRR589773:HRR589775 IBN589773:IBN589775 ILJ589773:ILJ589775 IVF589773:IVF589775 JFB589773:JFB589775 JOX589773:JOX589775 JYT589773:JYT589775 KIP589773:KIP589775 KSL589773:KSL589775 LCH589773:LCH589775 LMD589773:LMD589775 LVZ589773:LVZ589775 MFV589773:MFV589775 MPR589773:MPR589775 MZN589773:MZN589775 NJJ589773:NJJ589775 NTF589773:NTF589775 ODB589773:ODB589775 OMX589773:OMX589775 OWT589773:OWT589775 PGP589773:PGP589775 PQL589773:PQL589775 QAH589773:QAH589775 QKD589773:QKD589775 QTZ589773:QTZ589775 RDV589773:RDV589775 RNR589773:RNR589775 RXN589773:RXN589775 SHJ589773:SHJ589775 SRF589773:SRF589775 TBB589773:TBB589775 TKX589773:TKX589775 TUT589773:TUT589775 UEP589773:UEP589775 UOL589773:UOL589775 UYH589773:UYH589775 VID589773:VID589775 VRZ589773:VRZ589775 WBV589773:WBV589775 WLR589773:WLR589775 WVN589773:WVN589775 F655309:H655311 JB655309:JB655311 SX655309:SX655311 ACT655309:ACT655311 AMP655309:AMP655311 AWL655309:AWL655311 BGH655309:BGH655311 BQD655309:BQD655311 BZZ655309:BZZ655311 CJV655309:CJV655311 CTR655309:CTR655311 DDN655309:DDN655311 DNJ655309:DNJ655311 DXF655309:DXF655311 EHB655309:EHB655311 EQX655309:EQX655311 FAT655309:FAT655311 FKP655309:FKP655311 FUL655309:FUL655311 GEH655309:GEH655311 GOD655309:GOD655311 GXZ655309:GXZ655311 HHV655309:HHV655311 HRR655309:HRR655311 IBN655309:IBN655311 ILJ655309:ILJ655311 IVF655309:IVF655311 JFB655309:JFB655311 JOX655309:JOX655311 JYT655309:JYT655311 KIP655309:KIP655311 KSL655309:KSL655311 LCH655309:LCH655311 LMD655309:LMD655311 LVZ655309:LVZ655311 MFV655309:MFV655311 MPR655309:MPR655311 MZN655309:MZN655311 NJJ655309:NJJ655311 NTF655309:NTF655311 ODB655309:ODB655311 OMX655309:OMX655311 OWT655309:OWT655311 PGP655309:PGP655311 PQL655309:PQL655311 QAH655309:QAH655311 QKD655309:QKD655311 QTZ655309:QTZ655311 RDV655309:RDV655311 RNR655309:RNR655311 RXN655309:RXN655311 SHJ655309:SHJ655311 SRF655309:SRF655311 TBB655309:TBB655311 TKX655309:TKX655311 TUT655309:TUT655311 UEP655309:UEP655311 UOL655309:UOL655311 UYH655309:UYH655311 VID655309:VID655311 VRZ655309:VRZ655311 WBV655309:WBV655311 WLR655309:WLR655311 WVN655309:WVN655311 F720845:H720847 JB720845:JB720847 SX720845:SX720847 ACT720845:ACT720847 AMP720845:AMP720847 AWL720845:AWL720847 BGH720845:BGH720847 BQD720845:BQD720847 BZZ720845:BZZ720847 CJV720845:CJV720847 CTR720845:CTR720847 DDN720845:DDN720847 DNJ720845:DNJ720847 DXF720845:DXF720847 EHB720845:EHB720847 EQX720845:EQX720847 FAT720845:FAT720847 FKP720845:FKP720847 FUL720845:FUL720847 GEH720845:GEH720847 GOD720845:GOD720847 GXZ720845:GXZ720847 HHV720845:HHV720847 HRR720845:HRR720847 IBN720845:IBN720847 ILJ720845:ILJ720847 IVF720845:IVF720847 JFB720845:JFB720847 JOX720845:JOX720847 JYT720845:JYT720847 KIP720845:KIP720847 KSL720845:KSL720847 LCH720845:LCH720847 LMD720845:LMD720847 LVZ720845:LVZ720847 MFV720845:MFV720847 MPR720845:MPR720847 MZN720845:MZN720847 NJJ720845:NJJ720847 NTF720845:NTF720847 ODB720845:ODB720847 OMX720845:OMX720847 OWT720845:OWT720847 PGP720845:PGP720847 PQL720845:PQL720847 QAH720845:QAH720847 QKD720845:QKD720847 QTZ720845:QTZ720847 RDV720845:RDV720847 RNR720845:RNR720847 RXN720845:RXN720847 SHJ720845:SHJ720847 SRF720845:SRF720847 TBB720845:TBB720847 TKX720845:TKX720847 TUT720845:TUT720847 UEP720845:UEP720847 UOL720845:UOL720847 UYH720845:UYH720847 VID720845:VID720847 VRZ720845:VRZ720847 WBV720845:WBV720847 WLR720845:WLR720847 WVN720845:WVN720847 F786381:H786383 JB786381:JB786383 SX786381:SX786383 ACT786381:ACT786383 AMP786381:AMP786383 AWL786381:AWL786383 BGH786381:BGH786383 BQD786381:BQD786383 BZZ786381:BZZ786383 CJV786381:CJV786383 CTR786381:CTR786383 DDN786381:DDN786383 DNJ786381:DNJ786383 DXF786381:DXF786383 EHB786381:EHB786383 EQX786381:EQX786383 FAT786381:FAT786383 FKP786381:FKP786383 FUL786381:FUL786383 GEH786381:GEH786383 GOD786381:GOD786383 GXZ786381:GXZ786383 HHV786381:HHV786383 HRR786381:HRR786383 IBN786381:IBN786383 ILJ786381:ILJ786383 IVF786381:IVF786383 JFB786381:JFB786383 JOX786381:JOX786383 JYT786381:JYT786383 KIP786381:KIP786383 KSL786381:KSL786383 LCH786381:LCH786383 LMD786381:LMD786383 LVZ786381:LVZ786383 MFV786381:MFV786383 MPR786381:MPR786383 MZN786381:MZN786383 NJJ786381:NJJ786383 NTF786381:NTF786383 ODB786381:ODB786383 OMX786381:OMX786383 OWT786381:OWT786383 PGP786381:PGP786383 PQL786381:PQL786383 QAH786381:QAH786383 QKD786381:QKD786383 QTZ786381:QTZ786383 RDV786381:RDV786383 RNR786381:RNR786383 RXN786381:RXN786383 SHJ786381:SHJ786383 SRF786381:SRF786383 TBB786381:TBB786383 TKX786381:TKX786383 TUT786381:TUT786383 UEP786381:UEP786383 UOL786381:UOL786383 UYH786381:UYH786383 VID786381:VID786383 VRZ786381:VRZ786383 WBV786381:WBV786383 WLR786381:WLR786383 WVN786381:WVN786383 F851917:H851919 JB851917:JB851919 SX851917:SX851919 ACT851917:ACT851919 AMP851917:AMP851919 AWL851917:AWL851919 BGH851917:BGH851919 BQD851917:BQD851919 BZZ851917:BZZ851919 CJV851917:CJV851919 CTR851917:CTR851919 DDN851917:DDN851919 DNJ851917:DNJ851919 DXF851917:DXF851919 EHB851917:EHB851919 EQX851917:EQX851919 FAT851917:FAT851919 FKP851917:FKP851919 FUL851917:FUL851919 GEH851917:GEH851919 GOD851917:GOD851919 GXZ851917:GXZ851919 HHV851917:HHV851919 HRR851917:HRR851919 IBN851917:IBN851919 ILJ851917:ILJ851919 IVF851917:IVF851919 JFB851917:JFB851919 JOX851917:JOX851919 JYT851917:JYT851919 KIP851917:KIP851919 KSL851917:KSL851919 LCH851917:LCH851919 LMD851917:LMD851919 LVZ851917:LVZ851919 MFV851917:MFV851919 MPR851917:MPR851919 MZN851917:MZN851919 NJJ851917:NJJ851919 NTF851917:NTF851919 ODB851917:ODB851919 OMX851917:OMX851919 OWT851917:OWT851919 PGP851917:PGP851919 PQL851917:PQL851919 QAH851917:QAH851919 QKD851917:QKD851919 QTZ851917:QTZ851919 RDV851917:RDV851919 RNR851917:RNR851919 RXN851917:RXN851919 SHJ851917:SHJ851919 SRF851917:SRF851919 TBB851917:TBB851919 TKX851917:TKX851919 TUT851917:TUT851919 UEP851917:UEP851919 UOL851917:UOL851919 UYH851917:UYH851919 VID851917:VID851919 VRZ851917:VRZ851919 WBV851917:WBV851919 WLR851917:WLR851919 WVN851917:WVN851919 F917453:H917455 JB917453:JB917455 SX917453:SX917455 ACT917453:ACT917455 AMP917453:AMP917455 AWL917453:AWL917455 BGH917453:BGH917455 BQD917453:BQD917455 BZZ917453:BZZ917455 CJV917453:CJV917455 CTR917453:CTR917455 DDN917453:DDN917455 DNJ917453:DNJ917455 DXF917453:DXF917455 EHB917453:EHB917455 EQX917453:EQX917455 FAT917453:FAT917455 FKP917453:FKP917455 FUL917453:FUL917455 GEH917453:GEH917455 GOD917453:GOD917455 GXZ917453:GXZ917455 HHV917453:HHV917455 HRR917453:HRR917455 IBN917453:IBN917455 ILJ917453:ILJ917455 IVF917453:IVF917455 JFB917453:JFB917455 JOX917453:JOX917455 JYT917453:JYT917455 KIP917453:KIP917455 KSL917453:KSL917455 LCH917453:LCH917455 LMD917453:LMD917455 LVZ917453:LVZ917455 MFV917453:MFV917455 MPR917453:MPR917455 MZN917453:MZN917455 NJJ917453:NJJ917455 NTF917453:NTF917455 ODB917453:ODB917455 OMX917453:OMX917455 OWT917453:OWT917455 PGP917453:PGP917455 PQL917453:PQL917455 QAH917453:QAH917455 QKD917453:QKD917455 QTZ917453:QTZ917455 RDV917453:RDV917455 RNR917453:RNR917455 RXN917453:RXN917455 SHJ917453:SHJ917455 SRF917453:SRF917455 TBB917453:TBB917455 TKX917453:TKX917455 TUT917453:TUT917455 UEP917453:UEP917455 UOL917453:UOL917455 UYH917453:UYH917455 VID917453:VID917455 VRZ917453:VRZ917455 WBV917453:WBV917455 WLR917453:WLR917455 WVN917453:WVN917455 F982989:H982991 JB982989:JB982991 SX982989:SX982991 ACT982989:ACT982991 AMP982989:AMP982991 AWL982989:AWL982991 BGH982989:BGH982991 BQD982989:BQD982991 BZZ982989:BZZ982991 CJV982989:CJV982991 CTR982989:CTR982991 DDN982989:DDN982991 DNJ982989:DNJ982991 DXF982989:DXF982991 EHB982989:EHB982991 EQX982989:EQX982991 FAT982989:FAT982991 FKP982989:FKP982991 FUL982989:FUL982991 GEH982989:GEH982991 GOD982989:GOD982991 GXZ982989:GXZ982991 HHV982989:HHV982991 HRR982989:HRR982991 IBN982989:IBN982991 ILJ982989:ILJ982991 IVF982989:IVF982991 JFB982989:JFB982991 JOX982989:JOX982991 JYT982989:JYT982991 KIP982989:KIP982991 KSL982989:KSL982991 LCH982989:LCH982991 LMD982989:LMD982991 LVZ982989:LVZ982991 MFV982989:MFV982991 MPR982989:MPR982991 MZN982989:MZN982991 NJJ982989:NJJ982991 NTF982989:NTF982991 ODB982989:ODB982991 OMX982989:OMX982991 OWT982989:OWT982991 PGP982989:PGP982991 PQL982989:PQL982991 QAH982989:QAH982991 QKD982989:QKD982991 QTZ982989:QTZ982991 RDV982989:RDV982991 RNR982989:RNR982991 RXN982989:RXN982991 SHJ982989:SHJ982991 SRF982989:SRF982991 TBB982989:TBB982991 TKX982989:TKX982991 TUT982989:TUT982991 UEP982989:UEP982991 UOL982989:UOL982991 UYH982989:UYH982991 VID982989:VID982991 VRZ982989:VRZ982991 WBV982989:WBV982991 WLR982989:WLR982991 WVN982989:WVN982991 WLR21:WLR23 WBV21:WBV23 VRZ21:VRZ23 VID21:VID23 UYH21:UYH23 UOL21:UOL23 UEP21:UEP23 TUT21:TUT23 TKX21:TKX23 TBB21:TBB23 SRF21:SRF23 SHJ21:SHJ23 RXN21:RXN23 RNR21:RNR23 RDV21:RDV23 QTZ21:QTZ23 QKD21:QKD23 QAH21:QAH23 PQL21:PQL23 PGP21:PGP23 OWT21:OWT23 OMX21:OMX23 ODB21:ODB23 NTF21:NTF23 NJJ21:NJJ23 MZN21:MZN23 MPR21:MPR23 MFV21:MFV23 LVZ21:LVZ23 LMD21:LMD23 LCH21:LCH23 KSL21:KSL23 KIP21:KIP23 JYT21:JYT23 JOX21:JOX23 JFB21:JFB23 IVF21:IVF23 ILJ21:ILJ23 IBN21:IBN23 HRR21:HRR23 HHV21:HHV23 GXZ21:GXZ23 GOD21:GOD23 GEH21:GEH23 FUL21:FUL23 FKP21:FKP23 FAT21:FAT23 EQX21:EQX23 EHB21:EHB23 DXF21:DXF23 DNJ21:DNJ23 DDN21:DDN23 CTR21:CTR23 CJV21:CJV23 BZZ21:BZZ23 BQD21:BQD23 BGH21:BGH23 AWL21:AWL23 AMP21:AMP23 ACT21:ACT23 SX21:SX23 JB21:JB23 WVN21:WVN23 F38:H39 F31:H36 F41:H47 UYH26:UYH47 VID26:VID47 VRZ26:VRZ47 WBV26:WBV47 WLR26:WLR47 WVN26:WVN47 F17:H29 JB26:JB47 SX26:SX47 ACT26:ACT47 AMP26:AMP47 AWL26:AWL47 BGH26:BGH47 BQD26:BQD47 BZZ26:BZZ47 CJV26:CJV47 CTR26:CTR47 DDN26:DDN47 DNJ26:DNJ47 DXF26:DXF47 EHB26:EHB47 EQX26:EQX47 FAT26:FAT47 FKP26:FKP47 FUL26:FUL47 GEH26:GEH47 GOD26:GOD47 GXZ26:GXZ47 HHV26:HHV47 HRR26:HRR47 IBN26:IBN47 ILJ26:ILJ47 IVF26:IVF47 JFB26:JFB47 JOX26:JOX47 JYT26:JYT47 KIP26:KIP47 KSL26:KSL47 LCH26:LCH47 LMD26:LMD47 LVZ26:LVZ47 MFV26:MFV47 MPR26:MPR47 MZN26:MZN47 NJJ26:NJJ47 NTF26:NTF47 ODB26:ODB47 OMX26:OMX47 OWT26:OWT47 PGP26:PGP47 PQL26:PQL47 QAH26:QAH47 QKD26:QKD47 QTZ26:QTZ47 RDV26:RDV47 RNR26:RNR47 RXN26:RXN47 SHJ26:SHJ47 SRF26:SRF47 TBB26:TBB47 TKX26:TKX47 TUT26:TUT47 UEP26:UEP47 UOL26:UOL47 F49:H49 F51:H52 F55:H55 F57:H57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E262"/>
  <sheetViews>
    <sheetView zoomScale="85" zoomScaleNormal="85" workbookViewId="0">
      <selection activeCell="C19" sqref="C19"/>
    </sheetView>
  </sheetViews>
  <sheetFormatPr baseColWidth="10" defaultColWidth="10.85546875" defaultRowHeight="16.5" x14ac:dyDescent="0.3"/>
  <cols>
    <col min="1" max="1" width="10.85546875" style="955"/>
    <col min="2" max="2" width="29.28515625" style="955" customWidth="1"/>
    <col min="3" max="4" width="17.7109375" style="955" customWidth="1"/>
    <col min="5" max="5" width="23.7109375" style="955" customWidth="1"/>
    <col min="6" max="6" width="43.85546875" style="955" customWidth="1"/>
    <col min="7" max="7" width="13.7109375" style="955" customWidth="1"/>
    <col min="8" max="8" width="13.42578125" style="955" customWidth="1"/>
    <col min="9" max="9" width="22.140625" style="955" customWidth="1"/>
    <col min="10" max="10" width="23" style="955" customWidth="1"/>
    <col min="11" max="12" width="10.85546875" style="955" customWidth="1"/>
    <col min="13" max="13" width="21.28515625" style="955" customWidth="1"/>
    <col min="14" max="14" width="18.5703125" style="955" customWidth="1"/>
    <col min="15" max="15" width="16.140625" style="955" customWidth="1"/>
    <col min="16" max="16" width="19" style="955" customWidth="1"/>
    <col min="17" max="17" width="13.85546875" style="955" customWidth="1"/>
    <col min="18" max="18" width="15.5703125" style="955" customWidth="1"/>
    <col min="19" max="19" width="15.28515625" style="955" customWidth="1"/>
    <col min="20" max="21" width="20.140625" style="955" customWidth="1"/>
    <col min="22" max="22" width="20" style="955" customWidth="1"/>
    <col min="23" max="23" width="19.85546875" style="955" customWidth="1"/>
    <col min="24" max="25" width="19.140625" style="955" customWidth="1"/>
    <col min="26" max="27" width="19" style="955" customWidth="1"/>
    <col min="28" max="28" width="20.7109375" style="955" customWidth="1"/>
    <col min="29" max="29" width="21.140625" style="955" customWidth="1"/>
    <col min="30" max="30" width="19.28515625" style="955" customWidth="1"/>
    <col min="31" max="31" width="19.5703125" style="955" customWidth="1"/>
    <col min="32" max="32" width="19.28515625" style="955" customWidth="1"/>
    <col min="33" max="33" width="22.7109375" style="955" customWidth="1"/>
    <col min="34" max="34" width="19" style="955" customWidth="1"/>
    <col min="35" max="35" width="26" style="955" customWidth="1"/>
    <col min="36" max="36" width="19" style="955" customWidth="1"/>
    <col min="37" max="37" width="27.85546875" style="955" customWidth="1"/>
    <col min="38" max="38" width="32.140625" style="955" customWidth="1"/>
    <col min="39" max="39" width="20.140625" style="955" customWidth="1"/>
    <col min="40" max="49" width="25.28515625" style="955" customWidth="1"/>
    <col min="50" max="50" width="27.140625" style="955" customWidth="1"/>
    <col min="51" max="52" width="19.140625" style="955" customWidth="1"/>
    <col min="53" max="53" width="19" style="955" customWidth="1"/>
    <col min="54" max="54" width="45.85546875" style="955" customWidth="1"/>
    <col min="55" max="55" width="17.140625" style="955" customWidth="1"/>
    <col min="56" max="56" width="19" style="955" customWidth="1"/>
    <col min="57" max="57" width="37.7109375" style="955" customWidth="1"/>
    <col min="58" max="16384" width="10.85546875" style="955"/>
  </cols>
  <sheetData>
    <row r="1" spans="1:57" s="30" customFormat="1" ht="36.75" customHeight="1" x14ac:dyDescent="0.2">
      <c r="A1" s="961"/>
      <c r="B1" s="962"/>
      <c r="C1" s="963"/>
      <c r="D1" s="963"/>
      <c r="E1" s="963"/>
      <c r="F1" s="963"/>
      <c r="G1" s="964"/>
      <c r="H1" s="964"/>
      <c r="I1" s="705"/>
      <c r="J1" s="705"/>
      <c r="K1" s="705"/>
      <c r="L1" s="705"/>
      <c r="M1" s="705"/>
      <c r="N1" s="705"/>
      <c r="O1" s="705"/>
      <c r="P1" s="705"/>
      <c r="Q1" s="705"/>
      <c r="R1" s="705"/>
      <c r="S1" s="705"/>
      <c r="T1" s="705"/>
      <c r="U1" s="705"/>
      <c r="V1" s="705"/>
      <c r="W1" s="705"/>
      <c r="X1" s="705"/>
      <c r="Y1" s="705"/>
      <c r="Z1" s="705"/>
      <c r="AA1" s="705"/>
      <c r="AB1" s="705"/>
      <c r="AC1" s="705"/>
      <c r="AD1" s="705"/>
      <c r="AE1" s="705"/>
      <c r="AF1" s="705"/>
      <c r="AG1" s="705"/>
      <c r="AH1" s="705"/>
      <c r="AI1" s="705"/>
      <c r="AJ1" s="705"/>
      <c r="AK1" s="705"/>
      <c r="AL1" s="705"/>
      <c r="AM1" s="705"/>
      <c r="AN1" s="705"/>
      <c r="AO1" s="705"/>
      <c r="AP1" s="705"/>
      <c r="AQ1" s="705"/>
      <c r="AR1" s="705"/>
      <c r="AS1" s="705"/>
      <c r="AT1" s="705"/>
      <c r="AU1" s="705"/>
      <c r="AV1" s="705"/>
      <c r="AW1" s="705"/>
      <c r="AX1" s="705"/>
      <c r="AY1" s="705"/>
      <c r="AZ1" s="705"/>
      <c r="BA1" s="705"/>
      <c r="BB1" s="705"/>
      <c r="BC1" s="705"/>
      <c r="BD1" s="705"/>
      <c r="BE1" s="705"/>
    </row>
    <row r="2" spans="1:57" s="30" customFormat="1" ht="24.75" customHeight="1" x14ac:dyDescent="0.2">
      <c r="A2" s="961"/>
      <c r="B2" s="962"/>
      <c r="C2" s="963"/>
      <c r="D2" s="963"/>
      <c r="E2" s="963"/>
      <c r="F2" s="963"/>
      <c r="G2" s="964"/>
      <c r="H2" s="964"/>
      <c r="I2" s="705"/>
      <c r="J2" s="705"/>
      <c r="K2" s="705"/>
      <c r="L2" s="705"/>
      <c r="M2" s="705"/>
      <c r="N2" s="705"/>
      <c r="O2" s="705"/>
      <c r="P2" s="705"/>
      <c r="Q2" s="705"/>
      <c r="R2" s="705"/>
      <c r="S2" s="705"/>
      <c r="T2" s="705"/>
      <c r="U2" s="705"/>
      <c r="V2" s="705"/>
      <c r="W2" s="705"/>
      <c r="X2" s="705"/>
      <c r="Y2" s="705"/>
      <c r="Z2" s="705"/>
      <c r="AA2" s="705"/>
      <c r="AB2" s="705"/>
      <c r="AC2" s="705"/>
      <c r="AD2" s="705"/>
      <c r="AE2" s="705"/>
      <c r="AF2" s="705"/>
      <c r="AG2" s="705"/>
      <c r="AH2" s="705"/>
      <c r="AI2" s="705"/>
      <c r="AJ2" s="705"/>
      <c r="AK2" s="705"/>
      <c r="AL2" s="705"/>
      <c r="AM2" s="705"/>
      <c r="AN2" s="705"/>
      <c r="AO2" s="705"/>
      <c r="AP2" s="705"/>
      <c r="AQ2" s="705"/>
      <c r="AR2" s="705"/>
      <c r="AS2" s="705"/>
      <c r="AT2" s="705"/>
      <c r="AU2" s="705"/>
      <c r="AV2" s="705"/>
      <c r="AW2" s="705"/>
      <c r="AX2" s="705"/>
      <c r="AY2" s="705"/>
      <c r="AZ2" s="705"/>
      <c r="BA2" s="705"/>
      <c r="BB2" s="705"/>
      <c r="BC2" s="705"/>
      <c r="BD2" s="705"/>
      <c r="BE2" s="705"/>
    </row>
    <row r="3" spans="1:57" s="30" customFormat="1" ht="14.25" customHeight="1" thickBot="1" x14ac:dyDescent="0.25">
      <c r="A3" s="961"/>
      <c r="B3" s="962"/>
      <c r="C3" s="963"/>
      <c r="D3" s="963"/>
      <c r="E3" s="963"/>
      <c r="F3" s="963"/>
      <c r="G3" s="964"/>
      <c r="H3" s="964"/>
      <c r="I3" s="705"/>
      <c r="J3" s="705"/>
      <c r="K3" s="705"/>
      <c r="L3" s="705"/>
      <c r="M3" s="705"/>
      <c r="N3" s="705"/>
      <c r="O3" s="705"/>
      <c r="P3" s="705"/>
      <c r="Q3" s="705"/>
      <c r="R3" s="705"/>
      <c r="S3" s="705"/>
      <c r="T3" s="705"/>
      <c r="U3" s="705"/>
      <c r="V3" s="705"/>
      <c r="W3" s="705"/>
      <c r="X3" s="705"/>
      <c r="Y3" s="705"/>
      <c r="Z3" s="705"/>
      <c r="AA3" s="705"/>
      <c r="AB3" s="705"/>
      <c r="AC3" s="705"/>
      <c r="AD3" s="705"/>
      <c r="AE3" s="705"/>
      <c r="AF3" s="705"/>
      <c r="AG3" s="705"/>
      <c r="AH3" s="705"/>
      <c r="AI3" s="705"/>
      <c r="AJ3" s="705"/>
      <c r="AK3" s="705"/>
      <c r="AL3" s="705"/>
      <c r="AM3" s="705"/>
      <c r="AN3" s="705"/>
      <c r="AO3" s="705"/>
      <c r="AP3" s="705"/>
      <c r="AQ3" s="705"/>
      <c r="AR3" s="705"/>
      <c r="AS3" s="705"/>
      <c r="AT3" s="705"/>
      <c r="AU3" s="705"/>
      <c r="AV3" s="705"/>
      <c r="AW3" s="705"/>
      <c r="AX3" s="705"/>
      <c r="AY3" s="705"/>
      <c r="AZ3" s="705"/>
      <c r="BA3" s="705"/>
      <c r="BB3" s="705"/>
      <c r="BC3" s="705"/>
      <c r="BD3" s="705"/>
      <c r="BE3" s="705"/>
    </row>
    <row r="4" spans="1:57" s="30" customFormat="1" ht="18" customHeight="1" thickBot="1" x14ac:dyDescent="0.25">
      <c r="A4" s="434"/>
      <c r="B4" s="956"/>
      <c r="C4" s="956"/>
      <c r="D4" s="956"/>
      <c r="E4" s="956"/>
      <c r="F4" s="956"/>
      <c r="G4" s="956"/>
      <c r="H4" s="956"/>
      <c r="I4" s="956"/>
      <c r="J4" s="956"/>
      <c r="K4" s="956"/>
      <c r="L4" s="956"/>
      <c r="M4" s="957"/>
      <c r="N4" s="705"/>
      <c r="O4" s="705"/>
      <c r="P4" s="705"/>
      <c r="Q4" s="705"/>
      <c r="R4" s="705"/>
      <c r="S4" s="705"/>
      <c r="T4" s="705"/>
      <c r="U4" s="705"/>
      <c r="V4" s="705"/>
      <c r="W4" s="705"/>
      <c r="X4" s="705"/>
      <c r="Y4" s="705"/>
      <c r="Z4" s="705"/>
      <c r="AA4" s="705"/>
      <c r="AB4" s="705"/>
      <c r="AC4" s="705"/>
      <c r="AD4" s="705"/>
      <c r="AE4" s="705"/>
      <c r="AF4" s="705"/>
      <c r="AG4" s="705"/>
      <c r="AH4" s="705"/>
      <c r="AI4" s="705"/>
      <c r="AJ4" s="705"/>
      <c r="AK4" s="705"/>
      <c r="AL4" s="705"/>
      <c r="AM4" s="705"/>
      <c r="AN4" s="705"/>
      <c r="AO4" s="705"/>
      <c r="AP4" s="705"/>
      <c r="AQ4" s="705"/>
      <c r="AR4" s="705"/>
      <c r="AS4" s="705"/>
      <c r="AT4" s="705"/>
      <c r="AU4" s="705"/>
      <c r="AV4" s="705"/>
      <c r="AW4" s="705"/>
      <c r="AX4" s="705"/>
      <c r="AY4" s="705"/>
      <c r="AZ4" s="705"/>
      <c r="BA4" s="705"/>
      <c r="BB4" s="705"/>
      <c r="BC4" s="705"/>
      <c r="BD4" s="705"/>
      <c r="BE4" s="705"/>
    </row>
    <row r="5" spans="1:57" s="30" customFormat="1" ht="12.75" x14ac:dyDescent="0.2">
      <c r="A5" s="705"/>
      <c r="B5" s="705"/>
      <c r="C5" s="705"/>
      <c r="D5" s="705"/>
      <c r="E5" s="705"/>
      <c r="F5" s="705"/>
      <c r="G5" s="705"/>
      <c r="H5" s="705"/>
      <c r="I5" s="705"/>
      <c r="J5" s="705"/>
      <c r="K5" s="705"/>
      <c r="L5" s="705"/>
      <c r="M5" s="705"/>
      <c r="N5" s="705"/>
      <c r="O5" s="705"/>
      <c r="P5" s="705"/>
      <c r="Q5" s="705"/>
      <c r="R5" s="705"/>
      <c r="S5" s="705"/>
      <c r="T5" s="705"/>
      <c r="U5" s="705"/>
      <c r="V5" s="705"/>
      <c r="W5" s="705"/>
      <c r="X5" s="705"/>
      <c r="Y5" s="705"/>
      <c r="Z5" s="705"/>
      <c r="AA5" s="705"/>
      <c r="AB5" s="705"/>
      <c r="AC5" s="705"/>
      <c r="AD5" s="705"/>
      <c r="AE5" s="705"/>
      <c r="AF5" s="705"/>
      <c r="AG5" s="705"/>
      <c r="AH5" s="705"/>
      <c r="AI5" s="705"/>
      <c r="AJ5" s="705"/>
      <c r="AK5" s="705"/>
      <c r="AL5" s="705"/>
      <c r="AM5" s="705"/>
      <c r="AN5" s="705"/>
      <c r="AO5" s="705"/>
      <c r="AP5" s="705"/>
      <c r="AQ5" s="705"/>
      <c r="AR5" s="705"/>
      <c r="AS5" s="705"/>
      <c r="AT5" s="705"/>
      <c r="AU5" s="705"/>
      <c r="AV5" s="705"/>
      <c r="AW5" s="705"/>
      <c r="AX5" s="705"/>
      <c r="AY5" s="705"/>
      <c r="AZ5" s="705"/>
      <c r="BA5" s="705"/>
      <c r="BB5" s="705"/>
      <c r="BC5" s="705"/>
      <c r="BD5" s="705"/>
      <c r="BE5" s="705"/>
    </row>
    <row r="6" spans="1:57" s="30" customFormat="1" ht="20.100000000000001" customHeight="1" x14ac:dyDescent="0.2">
      <c r="A6" s="515" t="s">
        <v>46</v>
      </c>
      <c r="B6" s="516"/>
      <c r="C6" s="516"/>
      <c r="D6" s="517"/>
      <c r="E6" s="1399" t="str">
        <f>'IDENTIFICACIÓN DEL PROYECTO'!$D$8</f>
        <v>ES/2016/PR/2395</v>
      </c>
      <c r="F6" s="1399"/>
      <c r="G6" s="1399"/>
      <c r="H6" s="1399"/>
      <c r="I6" s="1399"/>
      <c r="J6" s="1399"/>
      <c r="K6" s="1399"/>
      <c r="L6" s="1399"/>
      <c r="M6" s="1400"/>
      <c r="N6" s="705"/>
      <c r="O6" s="705"/>
      <c r="P6" s="705"/>
      <c r="Q6" s="705"/>
      <c r="R6" s="705"/>
      <c r="S6" s="705"/>
      <c r="T6" s="705"/>
      <c r="U6" s="705"/>
      <c r="V6" s="705"/>
      <c r="W6" s="705"/>
      <c r="X6" s="705"/>
      <c r="Y6" s="705"/>
      <c r="Z6" s="705"/>
      <c r="AA6" s="705"/>
      <c r="AB6" s="705"/>
      <c r="AC6" s="705"/>
      <c r="AD6" s="705"/>
      <c r="AE6" s="705"/>
      <c r="AF6" s="705"/>
      <c r="AG6" s="705"/>
      <c r="AH6" s="705"/>
      <c r="AI6" s="705"/>
      <c r="AJ6" s="705"/>
      <c r="AK6" s="705"/>
      <c r="AL6" s="705"/>
      <c r="AM6" s="705"/>
      <c r="AN6" s="705"/>
      <c r="AO6" s="705"/>
      <c r="AP6" s="705"/>
      <c r="AQ6" s="705"/>
      <c r="AR6" s="705"/>
      <c r="AS6" s="705"/>
      <c r="AT6" s="705"/>
      <c r="AU6" s="705"/>
      <c r="AV6" s="705"/>
      <c r="AW6" s="705"/>
      <c r="AX6" s="705"/>
      <c r="AY6" s="705"/>
      <c r="AZ6" s="705"/>
      <c r="BA6" s="705"/>
      <c r="BB6" s="705"/>
      <c r="BC6" s="705"/>
      <c r="BD6" s="705"/>
      <c r="BE6" s="705"/>
    </row>
    <row r="7" spans="1:57" s="30" customFormat="1" ht="20.100000000000001" customHeight="1" x14ac:dyDescent="0.2">
      <c r="A7" s="958" t="s">
        <v>47</v>
      </c>
      <c r="B7" s="959"/>
      <c r="C7" s="959"/>
      <c r="D7" s="433"/>
      <c r="E7" s="1399" t="str">
        <f>'IDENTIFICACIÓN DEL PROYECTO'!$D$9</f>
        <v>133/2015</v>
      </c>
      <c r="F7" s="1399"/>
      <c r="G7" s="1399"/>
      <c r="H7" s="1399"/>
      <c r="I7" s="1399"/>
      <c r="J7" s="1399"/>
      <c r="K7" s="1399"/>
      <c r="L7" s="1399"/>
      <c r="M7" s="1400"/>
      <c r="N7" s="705"/>
      <c r="O7" s="705"/>
      <c r="P7" s="705"/>
      <c r="Q7" s="965"/>
      <c r="R7" s="965"/>
      <c r="S7" s="965"/>
      <c r="T7" s="705"/>
      <c r="U7" s="705"/>
      <c r="V7" s="705"/>
      <c r="W7" s="705"/>
      <c r="X7" s="705"/>
      <c r="Y7" s="705"/>
      <c r="Z7" s="705"/>
      <c r="AA7" s="705"/>
      <c r="AB7" s="705"/>
      <c r="AC7" s="705"/>
      <c r="AD7" s="705"/>
      <c r="AE7" s="705"/>
      <c r="AF7" s="705"/>
      <c r="AG7" s="705"/>
      <c r="AH7" s="705"/>
      <c r="AI7" s="705"/>
      <c r="AJ7" s="705"/>
      <c r="AK7" s="705"/>
      <c r="AL7" s="705"/>
      <c r="AM7" s="705"/>
      <c r="AN7" s="705"/>
      <c r="AO7" s="705"/>
      <c r="AP7" s="705"/>
      <c r="AQ7" s="705"/>
      <c r="AR7" s="705"/>
      <c r="AS7" s="705"/>
      <c r="AT7" s="705"/>
      <c r="AU7" s="705"/>
      <c r="AV7" s="705"/>
      <c r="AW7" s="705"/>
      <c r="AX7" s="705"/>
      <c r="AY7" s="705"/>
      <c r="AZ7" s="705"/>
      <c r="BA7" s="705"/>
      <c r="BB7" s="705"/>
      <c r="BC7" s="705"/>
      <c r="BD7" s="705"/>
      <c r="BE7" s="705"/>
    </row>
    <row r="8" spans="1:57" s="19" customFormat="1" ht="20.100000000000001" customHeight="1" x14ac:dyDescent="0.2">
      <c r="A8" s="1352" t="s">
        <v>28</v>
      </c>
      <c r="B8" s="1353"/>
      <c r="C8" s="1353"/>
      <c r="D8" s="433"/>
      <c r="E8" s="1399" t="str">
        <f>'IDENTIFICACIÓN DEL PROYECTO'!$D$27</f>
        <v>COLEGAS - CONFEDERACIÓN LGTB ESPAÑOLA</v>
      </c>
      <c r="F8" s="1399"/>
      <c r="G8" s="1399"/>
      <c r="H8" s="1399"/>
      <c r="I8" s="1399"/>
      <c r="J8" s="1399"/>
      <c r="K8" s="1399"/>
      <c r="L8" s="1399"/>
      <c r="M8" s="1400"/>
      <c r="N8" s="705"/>
      <c r="O8" s="131"/>
      <c r="P8" s="131"/>
      <c r="Q8" s="966"/>
      <c r="R8" s="966"/>
      <c r="S8" s="967"/>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row>
    <row r="9" spans="1:57" s="19" customFormat="1" ht="20.100000000000001" customHeight="1" x14ac:dyDescent="0.2">
      <c r="A9" s="1352" t="s">
        <v>48</v>
      </c>
      <c r="B9" s="1353"/>
      <c r="C9" s="1353"/>
      <c r="D9" s="433"/>
      <c r="E9" s="1401" t="str">
        <f>'IDENTIFICACIÓN DEL PROYECTO'!$D$11</f>
        <v>ACOGE LGTB 2016</v>
      </c>
      <c r="F9" s="1399"/>
      <c r="G9" s="1399"/>
      <c r="H9" s="1399"/>
      <c r="I9" s="1399"/>
      <c r="J9" s="1399"/>
      <c r="K9" s="1399"/>
      <c r="L9" s="1399"/>
      <c r="M9" s="1400"/>
      <c r="N9" s="705"/>
      <c r="O9" s="131"/>
      <c r="P9" s="131"/>
      <c r="Q9" s="966"/>
      <c r="R9" s="966"/>
      <c r="S9" s="967"/>
      <c r="T9" s="131"/>
      <c r="U9" s="698"/>
      <c r="V9" s="698"/>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row>
    <row r="10" spans="1:57" s="19" customFormat="1" ht="27.75" customHeight="1" thickBot="1" x14ac:dyDescent="0.3">
      <c r="A10" s="131"/>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698"/>
      <c r="AP10" s="131"/>
      <c r="AQ10" s="131"/>
      <c r="AR10" s="131"/>
      <c r="AS10" s="131"/>
      <c r="AT10" s="131"/>
      <c r="AU10" s="131"/>
      <c r="AV10" s="131"/>
      <c r="AW10" s="131"/>
      <c r="AX10" s="131"/>
      <c r="AY10" s="131"/>
      <c r="AZ10" s="131"/>
      <c r="BA10" s="131"/>
      <c r="BB10" s="131"/>
      <c r="BC10" s="131"/>
      <c r="BD10" s="131"/>
      <c r="BE10" s="131"/>
    </row>
    <row r="11" spans="1:57" s="19" customFormat="1" ht="27.75" customHeight="1" thickBot="1" x14ac:dyDescent="0.3">
      <c r="A11" s="1414"/>
      <c r="B11" s="1415"/>
      <c r="C11" s="1415"/>
      <c r="D11" s="1415"/>
      <c r="E11" s="1415"/>
      <c r="F11" s="1415"/>
      <c r="G11" s="1415"/>
      <c r="H11" s="1415"/>
      <c r="I11" s="1415"/>
      <c r="J11" s="1415"/>
      <c r="K11" s="1415"/>
      <c r="L11" s="1416"/>
      <c r="M11" s="697">
        <f>SUM(M17:M517)</f>
        <v>0</v>
      </c>
      <c r="N11" s="131"/>
      <c r="O11" s="131"/>
      <c r="P11" s="131"/>
      <c r="Q11" s="698"/>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699"/>
      <c r="AP11" s="131"/>
      <c r="AQ11" s="131"/>
      <c r="AR11" s="131"/>
      <c r="AS11" s="131"/>
      <c r="AT11" s="131"/>
      <c r="AU11" s="131"/>
      <c r="AV11" s="131"/>
      <c r="AW11" s="131"/>
      <c r="AX11" s="700"/>
      <c r="AY11" s="701">
        <f>SUM(AY17:AY517)</f>
        <v>0</v>
      </c>
      <c r="AZ11" s="702">
        <f>SUM(AZ17:AZ517)</f>
        <v>0</v>
      </c>
      <c r="BA11" s="703">
        <f>SUM(BA17:BA517)</f>
        <v>0</v>
      </c>
      <c r="BB11" s="704"/>
      <c r="BC11" s="703">
        <f t="shared" ref="BC11:BD11" si="0">SUM(BC17:BC517)</f>
        <v>0</v>
      </c>
      <c r="BD11" s="703">
        <f t="shared" si="0"/>
        <v>0</v>
      </c>
      <c r="BE11" s="131"/>
    </row>
    <row r="12" spans="1:57" s="30" customFormat="1" ht="13.5" thickBot="1" x14ac:dyDescent="0.25">
      <c r="A12" s="705"/>
      <c r="B12" s="705"/>
      <c r="C12" s="705"/>
      <c r="D12" s="705"/>
      <c r="E12" s="705"/>
      <c r="F12" s="705"/>
      <c r="G12" s="705"/>
      <c r="H12" s="705"/>
      <c r="I12" s="705"/>
      <c r="J12" s="705"/>
      <c r="K12" s="705"/>
      <c r="L12" s="705"/>
      <c r="M12" s="705"/>
      <c r="N12" s="705"/>
      <c r="O12" s="705"/>
      <c r="P12" s="705"/>
      <c r="Q12" s="705"/>
      <c r="R12" s="705"/>
      <c r="S12" s="705"/>
      <c r="T12" s="705"/>
      <c r="U12" s="705"/>
      <c r="V12" s="705"/>
      <c r="W12" s="705"/>
      <c r="X12" s="705"/>
      <c r="Y12" s="705"/>
      <c r="Z12" s="705"/>
      <c r="AA12" s="705"/>
      <c r="AB12" s="705"/>
      <c r="AC12" s="705"/>
      <c r="AD12" s="705"/>
      <c r="AE12" s="705"/>
      <c r="AF12" s="705"/>
      <c r="AG12" s="705"/>
      <c r="AH12" s="705"/>
      <c r="AI12" s="705"/>
      <c r="AJ12" s="705"/>
      <c r="AK12" s="705"/>
      <c r="AL12" s="705"/>
      <c r="AM12" s="705"/>
      <c r="AN12" s="705"/>
      <c r="AO12" s="705"/>
      <c r="AP12" s="705"/>
      <c r="AQ12" s="705"/>
      <c r="AR12" s="705"/>
      <c r="AS12" s="705"/>
      <c r="AT12" s="705"/>
      <c r="AU12" s="705"/>
      <c r="AV12" s="705"/>
      <c r="AW12" s="705"/>
      <c r="AX12" s="705"/>
      <c r="AY12" s="705"/>
      <c r="AZ12" s="705"/>
      <c r="BA12" s="705"/>
      <c r="BB12" s="131"/>
      <c r="BC12" s="705"/>
      <c r="BD12" s="705"/>
      <c r="BE12" s="705"/>
    </row>
    <row r="13" spans="1:57" s="30" customFormat="1" ht="23.25" customHeight="1" thickBot="1" x14ac:dyDescent="0.25">
      <c r="A13" s="1417"/>
      <c r="B13" s="1418"/>
      <c r="C13" s="1418"/>
      <c r="D13" s="1418"/>
      <c r="E13" s="1418"/>
      <c r="F13" s="1418"/>
      <c r="G13" s="1418"/>
      <c r="H13" s="1418"/>
      <c r="I13" s="1418"/>
      <c r="J13" s="1418"/>
      <c r="K13" s="1418"/>
      <c r="L13" s="1418"/>
      <c r="M13" s="1419"/>
      <c r="N13" s="1381" t="s">
        <v>563</v>
      </c>
      <c r="O13" s="1382"/>
      <c r="P13" s="1382"/>
      <c r="Q13" s="1382"/>
      <c r="R13" s="1382"/>
      <c r="S13" s="1382"/>
      <c r="T13" s="1382"/>
      <c r="U13" s="1382"/>
      <c r="V13" s="1382"/>
      <c r="W13" s="1382"/>
      <c r="X13" s="1382"/>
      <c r="Y13" s="1382"/>
      <c r="Z13" s="1382"/>
      <c r="AA13" s="1382"/>
      <c r="AB13" s="1382"/>
      <c r="AC13" s="1382"/>
      <c r="AD13" s="1382"/>
      <c r="AE13" s="1382"/>
      <c r="AF13" s="1382"/>
      <c r="AG13" s="1382"/>
      <c r="AH13" s="1382"/>
      <c r="AI13" s="1382"/>
      <c r="AJ13" s="1382"/>
      <c r="AK13" s="1382"/>
      <c r="AL13" s="1382"/>
      <c r="AM13" s="1382"/>
      <c r="AN13" s="1382"/>
      <c r="AO13" s="1382"/>
      <c r="AP13" s="1382"/>
      <c r="AQ13" s="1382"/>
      <c r="AR13" s="1382"/>
      <c r="AS13" s="1382"/>
      <c r="AT13" s="1382"/>
      <c r="AU13" s="1382"/>
      <c r="AV13" s="1382"/>
      <c r="AW13" s="1382"/>
      <c r="AX13" s="1383"/>
      <c r="AY13" s="1369" t="s">
        <v>751</v>
      </c>
      <c r="AZ13" s="1370"/>
      <c r="BA13" s="1370"/>
      <c r="BB13" s="1371"/>
      <c r="BC13" s="1357" t="s">
        <v>752</v>
      </c>
      <c r="BD13" s="1358"/>
      <c r="BE13" s="1359"/>
    </row>
    <row r="14" spans="1:57" s="30" customFormat="1" ht="25.5" customHeight="1" x14ac:dyDescent="0.25">
      <c r="A14" s="1393" t="s">
        <v>80</v>
      </c>
      <c r="B14" s="1393" t="s">
        <v>562</v>
      </c>
      <c r="C14" s="1393" t="s">
        <v>561</v>
      </c>
      <c r="D14" s="1393" t="s">
        <v>700</v>
      </c>
      <c r="E14" s="1393" t="s">
        <v>560</v>
      </c>
      <c r="F14" s="1393" t="s">
        <v>559</v>
      </c>
      <c r="G14" s="1393" t="s">
        <v>558</v>
      </c>
      <c r="H14" s="948"/>
      <c r="I14" s="949" t="s">
        <v>557</v>
      </c>
      <c r="J14" s="950" t="s">
        <v>556</v>
      </c>
      <c r="K14" s="951"/>
      <c r="L14" s="1393" t="s">
        <v>206</v>
      </c>
      <c r="M14" s="1393" t="s">
        <v>555</v>
      </c>
      <c r="N14" s="1432" t="s">
        <v>673</v>
      </c>
      <c r="O14" s="1429" t="s">
        <v>554</v>
      </c>
      <c r="P14" s="1409" t="s">
        <v>553</v>
      </c>
      <c r="Q14" s="1402" t="s">
        <v>552</v>
      </c>
      <c r="R14" s="1435" t="s">
        <v>551</v>
      </c>
      <c r="S14" s="1438" t="s">
        <v>550</v>
      </c>
      <c r="T14" s="1337" t="s">
        <v>549</v>
      </c>
      <c r="U14" s="1334" t="s">
        <v>548</v>
      </c>
      <c r="V14" s="1426" t="s">
        <v>547</v>
      </c>
      <c r="W14" s="1396" t="s">
        <v>546</v>
      </c>
      <c r="X14" s="1420" t="s">
        <v>545</v>
      </c>
      <c r="Y14" s="1423" t="s">
        <v>544</v>
      </c>
      <c r="Z14" s="1337" t="s">
        <v>543</v>
      </c>
      <c r="AA14" s="1396" t="s">
        <v>542</v>
      </c>
      <c r="AB14" s="1420" t="s">
        <v>541</v>
      </c>
      <c r="AC14" s="1423" t="s">
        <v>540</v>
      </c>
      <c r="AD14" s="1337" t="s">
        <v>539</v>
      </c>
      <c r="AE14" s="1396" t="s">
        <v>538</v>
      </c>
      <c r="AF14" s="1337" t="s">
        <v>537</v>
      </c>
      <c r="AG14" s="1396" t="s">
        <v>536</v>
      </c>
      <c r="AH14" s="1340" t="s">
        <v>674</v>
      </c>
      <c r="AI14" s="1343" t="s">
        <v>675</v>
      </c>
      <c r="AJ14" s="1340" t="s">
        <v>535</v>
      </c>
      <c r="AK14" s="1456" t="s">
        <v>534</v>
      </c>
      <c r="AL14" s="1447" t="s">
        <v>902</v>
      </c>
      <c r="AM14" s="1349" t="s">
        <v>533</v>
      </c>
      <c r="AN14" s="1346" t="s">
        <v>532</v>
      </c>
      <c r="AO14" s="1384" t="s">
        <v>531</v>
      </c>
      <c r="AP14" s="1447" t="s">
        <v>530</v>
      </c>
      <c r="AQ14" s="1453" t="s">
        <v>529</v>
      </c>
      <c r="AR14" s="1384" t="s">
        <v>528</v>
      </c>
      <c r="AS14" s="1390" t="s">
        <v>527</v>
      </c>
      <c r="AT14" s="1387" t="s">
        <v>526</v>
      </c>
      <c r="AU14" s="1441" t="s">
        <v>677</v>
      </c>
      <c r="AV14" s="1450" t="s">
        <v>678</v>
      </c>
      <c r="AW14" s="1354" t="s">
        <v>679</v>
      </c>
      <c r="AX14" s="1444" t="s">
        <v>681</v>
      </c>
      <c r="AY14" s="1375" t="s">
        <v>525</v>
      </c>
      <c r="AZ14" s="1378" t="s">
        <v>524</v>
      </c>
      <c r="BA14" s="1378" t="s">
        <v>523</v>
      </c>
      <c r="BB14" s="1372" t="s">
        <v>85</v>
      </c>
      <c r="BC14" s="1360" t="s">
        <v>525</v>
      </c>
      <c r="BD14" s="1363" t="s">
        <v>523</v>
      </c>
      <c r="BE14" s="1366" t="s">
        <v>85</v>
      </c>
    </row>
    <row r="15" spans="1:57" s="30" customFormat="1" ht="15" customHeight="1" x14ac:dyDescent="0.2">
      <c r="A15" s="1394"/>
      <c r="B15" s="1394"/>
      <c r="C15" s="1394"/>
      <c r="D15" s="1394"/>
      <c r="E15" s="1394"/>
      <c r="F15" s="1394"/>
      <c r="G15" s="1394"/>
      <c r="H15" s="1407" t="s">
        <v>522</v>
      </c>
      <c r="I15" s="1405" t="s">
        <v>521</v>
      </c>
      <c r="J15" s="1406"/>
      <c r="K15" s="1412" t="s">
        <v>520</v>
      </c>
      <c r="L15" s="1394"/>
      <c r="M15" s="1394"/>
      <c r="N15" s="1433"/>
      <c r="O15" s="1430"/>
      <c r="P15" s="1410"/>
      <c r="Q15" s="1403"/>
      <c r="R15" s="1436"/>
      <c r="S15" s="1439"/>
      <c r="T15" s="1338"/>
      <c r="U15" s="1335"/>
      <c r="V15" s="1427"/>
      <c r="W15" s="1397"/>
      <c r="X15" s="1421"/>
      <c r="Y15" s="1424"/>
      <c r="Z15" s="1338"/>
      <c r="AA15" s="1397"/>
      <c r="AB15" s="1421"/>
      <c r="AC15" s="1424"/>
      <c r="AD15" s="1338"/>
      <c r="AE15" s="1397"/>
      <c r="AF15" s="1338"/>
      <c r="AG15" s="1397"/>
      <c r="AH15" s="1341"/>
      <c r="AI15" s="1344"/>
      <c r="AJ15" s="1341"/>
      <c r="AK15" s="1457"/>
      <c r="AL15" s="1448"/>
      <c r="AM15" s="1350"/>
      <c r="AN15" s="1347"/>
      <c r="AO15" s="1385"/>
      <c r="AP15" s="1448"/>
      <c r="AQ15" s="1454"/>
      <c r="AR15" s="1385"/>
      <c r="AS15" s="1391"/>
      <c r="AT15" s="1388"/>
      <c r="AU15" s="1442"/>
      <c r="AV15" s="1451"/>
      <c r="AW15" s="1355"/>
      <c r="AX15" s="1445"/>
      <c r="AY15" s="1376"/>
      <c r="AZ15" s="1379"/>
      <c r="BA15" s="1379"/>
      <c r="BB15" s="1373"/>
      <c r="BC15" s="1361"/>
      <c r="BD15" s="1364"/>
      <c r="BE15" s="1367"/>
    </row>
    <row r="16" spans="1:57" s="30" customFormat="1" ht="27.75" thickBot="1" x14ac:dyDescent="0.25">
      <c r="A16" s="1395"/>
      <c r="B16" s="1395"/>
      <c r="C16" s="1395"/>
      <c r="D16" s="1395"/>
      <c r="E16" s="1395"/>
      <c r="F16" s="1395"/>
      <c r="G16" s="1395"/>
      <c r="H16" s="1408"/>
      <c r="I16" s="952" t="s">
        <v>519</v>
      </c>
      <c r="J16" s="953" t="s">
        <v>518</v>
      </c>
      <c r="K16" s="1413"/>
      <c r="L16" s="1395"/>
      <c r="M16" s="1395"/>
      <c r="N16" s="1434"/>
      <c r="O16" s="1431"/>
      <c r="P16" s="1411"/>
      <c r="Q16" s="1404"/>
      <c r="R16" s="1437"/>
      <c r="S16" s="1440"/>
      <c r="T16" s="1339"/>
      <c r="U16" s="1336"/>
      <c r="V16" s="1428"/>
      <c r="W16" s="1398"/>
      <c r="X16" s="1422"/>
      <c r="Y16" s="1425"/>
      <c r="Z16" s="1339"/>
      <c r="AA16" s="1398"/>
      <c r="AB16" s="1422"/>
      <c r="AC16" s="1425"/>
      <c r="AD16" s="1339"/>
      <c r="AE16" s="1398"/>
      <c r="AF16" s="1339"/>
      <c r="AG16" s="1398"/>
      <c r="AH16" s="1342"/>
      <c r="AI16" s="1345"/>
      <c r="AJ16" s="1342"/>
      <c r="AK16" s="1458"/>
      <c r="AL16" s="1449"/>
      <c r="AM16" s="1351"/>
      <c r="AN16" s="1348"/>
      <c r="AO16" s="1386"/>
      <c r="AP16" s="1449"/>
      <c r="AQ16" s="1455"/>
      <c r="AR16" s="1386"/>
      <c r="AS16" s="1392"/>
      <c r="AT16" s="1389"/>
      <c r="AU16" s="1443"/>
      <c r="AV16" s="1452"/>
      <c r="AW16" s="1356"/>
      <c r="AX16" s="1446"/>
      <c r="AY16" s="1377"/>
      <c r="AZ16" s="1380"/>
      <c r="BA16" s="1380"/>
      <c r="BB16" s="1374"/>
      <c r="BC16" s="1362"/>
      <c r="BD16" s="1365"/>
      <c r="BE16" s="1368"/>
    </row>
    <row r="17" spans="1:57" x14ac:dyDescent="0.3">
      <c r="A17" s="713"/>
      <c r="B17" s="714"/>
      <c r="C17" s="714"/>
      <c r="D17" s="714"/>
      <c r="E17" s="715"/>
      <c r="F17" s="432"/>
      <c r="G17" s="432"/>
      <c r="H17" s="716"/>
      <c r="I17" s="716"/>
      <c r="J17" s="717"/>
      <c r="K17" s="718"/>
      <c r="L17" s="719"/>
      <c r="M17" s="720"/>
      <c r="N17" s="943">
        <v>0</v>
      </c>
      <c r="O17" s="944">
        <v>0</v>
      </c>
      <c r="P17" s="968">
        <f>IFERROR((MIN((VLOOKUP($B17,'Anexo I - Auxiliar'!$A$16:$V$75,9,FALSE)*($N17)),$O17)),0)</f>
        <v>0</v>
      </c>
      <c r="Q17" s="944">
        <v>0</v>
      </c>
      <c r="R17" s="945">
        <v>0</v>
      </c>
      <c r="S17" s="968">
        <f>IFERROR((MIN(((VLOOKUP($B17,'Anexo I - Auxiliar'!$A$16:$V$75,10,FALSE)*(N17))*R17),Q17)),0)</f>
        <v>0</v>
      </c>
      <c r="T17" s="944">
        <v>0</v>
      </c>
      <c r="U17" s="969">
        <f>IFERROR((MIN((VLOOKUP($B17,'Anexo I - Auxiliar'!$A$16:$Y$277,12,FALSE)*(N17)),T17)),0)</f>
        <v>0</v>
      </c>
      <c r="V17" s="944">
        <v>0</v>
      </c>
      <c r="W17" s="969">
        <f>IFERROR((MIN((VLOOKUP($B17,'Anexo I - Auxiliar'!$A$16:$Y$277,14,FALSE)*(N17)),V17)),0)</f>
        <v>0</v>
      </c>
      <c r="X17" s="944">
        <v>0</v>
      </c>
      <c r="Y17" s="969">
        <f>IFERROR((MIN((VLOOKUP($B17,'Anexo I - Auxiliar'!$A$16:$Y$277,16,FALSE)*(N17)),X17)),0)</f>
        <v>0</v>
      </c>
      <c r="Z17" s="944">
        <v>0</v>
      </c>
      <c r="AA17" s="969">
        <f>IFERROR((MIN((VLOOKUP($B17,'Anexo I - Auxiliar'!$A$16:$Y$277,18,FALSE)*(N17)),Z17)),0)</f>
        <v>0</v>
      </c>
      <c r="AB17" s="944">
        <v>0</v>
      </c>
      <c r="AC17" s="969">
        <f>IFERROR((MIN((VLOOKUP($B17,'Anexo I - Auxiliar'!$A$16:$Y$277,20,FALSE)*(N17)),AB17)),0)</f>
        <v>0</v>
      </c>
      <c r="AD17" s="944">
        <v>0</v>
      </c>
      <c r="AE17" s="969">
        <f>IFERROR((MIN((VLOOKUP($B17,'Anexo I - Auxiliar'!$A$16:$Y$277,22,FALSE)*(N17)),AD17)),0)</f>
        <v>0</v>
      </c>
      <c r="AF17" s="944">
        <v>0</v>
      </c>
      <c r="AG17" s="969">
        <f>IFERROR((MIN((VLOOKUP($B17,'Anexo I - Auxiliar'!$A$16:$Y$277,24,FALSE)*(N17)),AF17)),0)</f>
        <v>0</v>
      </c>
      <c r="AH17" s="944">
        <v>0</v>
      </c>
      <c r="AI17" s="970">
        <f>IFERROR((MIN((VLOOKUP(($B17&amp;$G17),'CALCULADORA IT CON S.SOCIAL'!$AE$4:$AG$94,2,FALSE)),AH17)),0)</f>
        <v>0</v>
      </c>
      <c r="AJ17" s="944">
        <v>0</v>
      </c>
      <c r="AK17" s="971">
        <f>IFERROR((MIN((((VLOOKUP($B17,'Anexo I - Auxiliar'!$A$16:$AK$277,37,FALSE)))),AJ17)),0)</f>
        <v>0</v>
      </c>
      <c r="AL17" s="972">
        <f t="shared" ref="AL17:AL164" si="1">IFERROR(((P17+S17+U17+W17+Y17+AA17+AC17+AE17+AG17)),0)</f>
        <v>0</v>
      </c>
      <c r="AM17" s="946">
        <v>0</v>
      </c>
      <c r="AN17" s="973">
        <f t="shared" ref="AN17:AN164" si="2">IFERROR((AL17*AM17),0)</f>
        <v>0</v>
      </c>
      <c r="AO17" s="947">
        <v>0</v>
      </c>
      <c r="AP17" s="972">
        <f>IFERROR(((MIN((((AL17)*2)/12),AO17))),0)</f>
        <v>0</v>
      </c>
      <c r="AQ17" s="974">
        <f>IFERROR((AP17*AM17),0)</f>
        <v>0</v>
      </c>
      <c r="AR17" s="947">
        <v>0</v>
      </c>
      <c r="AS17" s="975">
        <f t="shared" ref="AS17:AS164" si="3">IFERROR((MIN((AL17+AP17),AR17)),0)</f>
        <v>0</v>
      </c>
      <c r="AT17" s="947">
        <v>0</v>
      </c>
      <c r="AU17" s="975">
        <f>IFERROR(((MIN((AS17*(VLOOKUP(B17,'Anexo I - Auxiliar'!$A$16:$V$75,8,FALSE))),AT17))),0)</f>
        <v>0</v>
      </c>
      <c r="AV17" s="970">
        <f>IFERROR((VLOOKUP(($B17&amp;$G17),'CALCULADORA IT CON S.SOCIAL'!$AE$4:$AG$94,3,FALSE)),0)</f>
        <v>0</v>
      </c>
      <c r="AW17" s="976">
        <f t="shared" ref="AW17:AW164" si="4">IFERROR(((MIN(AT17,(AU17+AV17))*AM17)),0)</f>
        <v>0</v>
      </c>
      <c r="AX17" s="977">
        <f>IFERROR((((IF((VLOOKUP(B17,'Anexo I - Auxiliar'!$A$16:$V$75,5,FALSE)=12),(AN17+AQ17+AW17),(AN17+AW17))))+(AK17*AM17)+(AI17*AM17)),0)</f>
        <v>0</v>
      </c>
      <c r="AY17" s="998">
        <f>IFERROR((MIN($AX17,$M17)),0)</f>
        <v>0</v>
      </c>
      <c r="AZ17" s="721">
        <v>0</v>
      </c>
      <c r="BA17" s="721">
        <v>0</v>
      </c>
      <c r="BB17" s="709"/>
      <c r="BC17" s="999">
        <f>IFERROR((MIN($AX17,$M17)),0)</f>
        <v>0</v>
      </c>
      <c r="BD17" s="722">
        <v>0</v>
      </c>
      <c r="BE17" s="706"/>
    </row>
    <row r="18" spans="1:57" x14ac:dyDescent="0.3">
      <c r="A18" s="723"/>
      <c r="B18" s="714"/>
      <c r="C18" s="724"/>
      <c r="D18" s="724"/>
      <c r="E18" s="725"/>
      <c r="F18" s="431"/>
      <c r="G18" s="431"/>
      <c r="H18" s="726"/>
      <c r="I18" s="726"/>
      <c r="J18" s="727"/>
      <c r="K18" s="728"/>
      <c r="L18" s="729"/>
      <c r="M18" s="730"/>
      <c r="N18" s="731">
        <v>0</v>
      </c>
      <c r="O18" s="732">
        <v>0</v>
      </c>
      <c r="P18" s="978">
        <f>IFERROR((MIN((VLOOKUP($B18,'Anexo I - Auxiliar'!$A$16:$V$75,9,FALSE)*($N18)),$O18)),0)</f>
        <v>0</v>
      </c>
      <c r="Q18" s="732">
        <v>0</v>
      </c>
      <c r="R18" s="733">
        <v>0</v>
      </c>
      <c r="S18" s="978">
        <f>IFERROR((MIN(((VLOOKUP($B18,'Anexo I - Auxiliar'!$A$16:$V$75,10,FALSE)*(N18))*R18),Q18)),0)</f>
        <v>0</v>
      </c>
      <c r="T18" s="732">
        <v>0</v>
      </c>
      <c r="U18" s="979">
        <f>IFERROR((MIN((VLOOKUP($B18,'Anexo I - Auxiliar'!$A$16:$Y$277,12,FALSE)*(N18)),T18)),0)</f>
        <v>0</v>
      </c>
      <c r="V18" s="732">
        <v>0</v>
      </c>
      <c r="W18" s="979">
        <f>IFERROR((MIN((VLOOKUP($B18,'Anexo I - Auxiliar'!$A$16:$Y$277,14,FALSE)*(N18)),V18)),0)</f>
        <v>0</v>
      </c>
      <c r="X18" s="732">
        <v>0</v>
      </c>
      <c r="Y18" s="979">
        <f>IFERROR((MIN((VLOOKUP($B18,'Anexo I - Auxiliar'!$A$16:$Y$277,16,FALSE)*(N18)),X18)),0)</f>
        <v>0</v>
      </c>
      <c r="Z18" s="732">
        <v>0</v>
      </c>
      <c r="AA18" s="979">
        <f>IFERROR((MIN((VLOOKUP($B18,'Anexo I - Auxiliar'!$A$16:$Y$277,18,FALSE)*(N18)),Z18)),0)</f>
        <v>0</v>
      </c>
      <c r="AB18" s="732">
        <v>0</v>
      </c>
      <c r="AC18" s="979">
        <f>IFERROR((MIN((VLOOKUP($B18,'Anexo I - Auxiliar'!$A$16:$Y$277,20,FALSE)*(N18)),AB18)),0)</f>
        <v>0</v>
      </c>
      <c r="AD18" s="732">
        <v>0</v>
      </c>
      <c r="AE18" s="979">
        <f>IFERROR((MIN((VLOOKUP($B18,'Anexo I - Auxiliar'!$A$16:$Y$277,22,FALSE)*(N18)),AD18)),0)</f>
        <v>0</v>
      </c>
      <c r="AF18" s="732">
        <v>0</v>
      </c>
      <c r="AG18" s="979">
        <f>IFERROR((MIN((VLOOKUP($B18,'Anexo I - Auxiliar'!$A$16:$Y$277,24,FALSE)*(N18)),AF18)),0)</f>
        <v>0</v>
      </c>
      <c r="AH18" s="732">
        <v>0</v>
      </c>
      <c r="AI18" s="980">
        <f>IFERROR((MIN((VLOOKUP(($B18&amp;$G18),'CALCULADORA IT CON S.SOCIAL'!$AE$4:$AG$94,2,FALSE)),AH18)),0)</f>
        <v>0</v>
      </c>
      <c r="AJ18" s="732">
        <v>0</v>
      </c>
      <c r="AK18" s="981">
        <f>IFERROR((MIN((((VLOOKUP($B18,'Anexo I - Auxiliar'!$A$16:$AK$277,37,FALSE)))),AJ18)),0)</f>
        <v>0</v>
      </c>
      <c r="AL18" s="982">
        <f t="shared" si="1"/>
        <v>0</v>
      </c>
      <c r="AM18" s="734">
        <v>0</v>
      </c>
      <c r="AN18" s="983">
        <f t="shared" si="2"/>
        <v>0</v>
      </c>
      <c r="AO18" s="735">
        <v>0</v>
      </c>
      <c r="AP18" s="982">
        <f t="shared" ref="AP18:AP164" si="5">IFERROR(((MIN((((AL18)*2)/12),AO18))),0)</f>
        <v>0</v>
      </c>
      <c r="AQ18" s="984">
        <f t="shared" ref="AQ18:AQ164" si="6">IFERROR((AP18*AM18),0)</f>
        <v>0</v>
      </c>
      <c r="AR18" s="735">
        <v>0</v>
      </c>
      <c r="AS18" s="985">
        <f t="shared" si="3"/>
        <v>0</v>
      </c>
      <c r="AT18" s="735">
        <v>0</v>
      </c>
      <c r="AU18" s="985">
        <f>IFERROR(((MIN((AS18*(VLOOKUP(B18,'Anexo I - Auxiliar'!$A$16:$V$75,8,FALSE))),AT18))),0)</f>
        <v>0</v>
      </c>
      <c r="AV18" s="980">
        <f>IFERROR((VLOOKUP(($B18&amp;$G18),'CALCULADORA IT CON S.SOCIAL'!$AE$4:$AG$94,3,FALSE)),0)</f>
        <v>0</v>
      </c>
      <c r="AW18" s="986">
        <f t="shared" si="4"/>
        <v>0</v>
      </c>
      <c r="AX18" s="987">
        <f>IFERROR((((IF((VLOOKUP(B18,'Anexo I - Auxiliar'!$A$16:$V$75,5,FALSE)=12),(AN18+AQ18+AW18),(AN18+AW18))))+(AK18*AM18)+(AI18*AM18)),0)</f>
        <v>0</v>
      </c>
      <c r="AY18" s="1000">
        <f t="shared" ref="AY18:AY81" si="7">IFERROR((MIN($AX18,$M18)),0)</f>
        <v>0</v>
      </c>
      <c r="AZ18" s="736">
        <v>0</v>
      </c>
      <c r="BA18" s="736">
        <v>0</v>
      </c>
      <c r="BB18" s="710"/>
      <c r="BC18" s="1001">
        <f t="shared" ref="BC18:BC81" si="8">IFERROR((MIN($AX18,$M18)),0)</f>
        <v>0</v>
      </c>
      <c r="BD18" s="737">
        <v>0</v>
      </c>
      <c r="BE18" s="707"/>
    </row>
    <row r="19" spans="1:57" x14ac:dyDescent="0.3">
      <c r="A19" s="738"/>
      <c r="B19" s="714"/>
      <c r="C19" s="739"/>
      <c r="D19" s="739"/>
      <c r="E19" s="740"/>
      <c r="F19" s="430"/>
      <c r="G19" s="430"/>
      <c r="H19" s="726"/>
      <c r="I19" s="726"/>
      <c r="J19" s="727"/>
      <c r="K19" s="728"/>
      <c r="L19" s="729"/>
      <c r="M19" s="730"/>
      <c r="N19" s="731">
        <v>0</v>
      </c>
      <c r="O19" s="732">
        <v>0</v>
      </c>
      <c r="P19" s="978">
        <f>IFERROR((MIN((VLOOKUP($B19,'Anexo I - Auxiliar'!$A$16:$V$75,9,FALSE)*($N19)),$O19)),0)</f>
        <v>0</v>
      </c>
      <c r="Q19" s="732">
        <v>0</v>
      </c>
      <c r="R19" s="733">
        <v>0</v>
      </c>
      <c r="S19" s="978">
        <f>IFERROR((MIN(((VLOOKUP($B19,'Anexo I - Auxiliar'!$A$16:$V$75,10,FALSE)*(N19))*R19),Q19)),0)</f>
        <v>0</v>
      </c>
      <c r="T19" s="732">
        <v>0</v>
      </c>
      <c r="U19" s="979">
        <f>IFERROR((MIN((VLOOKUP($B19,'Anexo I - Auxiliar'!$A$16:$Y$277,12,FALSE)*(N19)),T19)),0)</f>
        <v>0</v>
      </c>
      <c r="V19" s="732">
        <v>0</v>
      </c>
      <c r="W19" s="979">
        <f>IFERROR((MIN((VLOOKUP($B19,'Anexo I - Auxiliar'!$A$16:$Y$277,14,FALSE)*(N19)),V19)),0)</f>
        <v>0</v>
      </c>
      <c r="X19" s="732">
        <v>0</v>
      </c>
      <c r="Y19" s="979">
        <f>IFERROR((MIN((VLOOKUP($B19,'Anexo I - Auxiliar'!$A$16:$Y$277,16,FALSE)*(N19)),X19)),0)</f>
        <v>0</v>
      </c>
      <c r="Z19" s="732">
        <v>0</v>
      </c>
      <c r="AA19" s="979">
        <f>IFERROR((MIN((VLOOKUP($B19,'Anexo I - Auxiliar'!$A$16:$Y$277,18,FALSE)*(N19)),Z19)),0)</f>
        <v>0</v>
      </c>
      <c r="AB19" s="732">
        <v>0</v>
      </c>
      <c r="AC19" s="979">
        <f>IFERROR((MIN((VLOOKUP($B19,'Anexo I - Auxiliar'!$A$16:$Y$277,20,FALSE)*(N19)),AB19)),0)</f>
        <v>0</v>
      </c>
      <c r="AD19" s="732">
        <v>0</v>
      </c>
      <c r="AE19" s="979">
        <f>IFERROR((MIN((VLOOKUP($B19,'Anexo I - Auxiliar'!$A$16:$Y$277,22,FALSE)*(N19)),AD19)),0)</f>
        <v>0</v>
      </c>
      <c r="AF19" s="732">
        <v>0</v>
      </c>
      <c r="AG19" s="979">
        <f>IFERROR((MIN((VLOOKUP($B19,'Anexo I - Auxiliar'!$A$16:$Y$277,24,FALSE)*(N19)),AF19)),0)</f>
        <v>0</v>
      </c>
      <c r="AH19" s="732">
        <v>0</v>
      </c>
      <c r="AI19" s="980">
        <f>IFERROR((MIN((VLOOKUP(($B19&amp;$G19),'CALCULADORA IT CON S.SOCIAL'!$AE$4:$AG$94,2,FALSE)),AH19)),0)</f>
        <v>0</v>
      </c>
      <c r="AJ19" s="732">
        <v>0</v>
      </c>
      <c r="AK19" s="981">
        <f>IFERROR((MIN((((VLOOKUP($B19,'Anexo I - Auxiliar'!$A$16:$AK$277,37,FALSE)))),AJ19)),0)</f>
        <v>0</v>
      </c>
      <c r="AL19" s="982">
        <f t="shared" si="1"/>
        <v>0</v>
      </c>
      <c r="AM19" s="734">
        <v>0</v>
      </c>
      <c r="AN19" s="983">
        <f t="shared" si="2"/>
        <v>0</v>
      </c>
      <c r="AO19" s="735">
        <v>0</v>
      </c>
      <c r="AP19" s="982">
        <f t="shared" si="5"/>
        <v>0</v>
      </c>
      <c r="AQ19" s="984">
        <f t="shared" si="6"/>
        <v>0</v>
      </c>
      <c r="AR19" s="735">
        <v>0</v>
      </c>
      <c r="AS19" s="985">
        <f t="shared" si="3"/>
        <v>0</v>
      </c>
      <c r="AT19" s="735">
        <v>0</v>
      </c>
      <c r="AU19" s="985">
        <f>IFERROR(((MIN((AS19*(VLOOKUP(B19,'Anexo I - Auxiliar'!$A$16:$V$75,8,FALSE))),AT19))),0)</f>
        <v>0</v>
      </c>
      <c r="AV19" s="980">
        <f>IFERROR((VLOOKUP(($B19&amp;$G19),'CALCULADORA IT CON S.SOCIAL'!$AE$4:$AG$94,3,FALSE)),0)</f>
        <v>0</v>
      </c>
      <c r="AW19" s="986">
        <f t="shared" si="4"/>
        <v>0</v>
      </c>
      <c r="AX19" s="987">
        <f>IFERROR((((IF((VLOOKUP(B19,'Anexo I - Auxiliar'!$A$16:$V$75,5,FALSE)=12),(AN19+AQ19+AW19),(AN19+AW19))))+(AK19*AM19)+(AI19*AM19)),0)</f>
        <v>0</v>
      </c>
      <c r="AY19" s="1000">
        <f t="shared" si="7"/>
        <v>0</v>
      </c>
      <c r="AZ19" s="736">
        <v>0</v>
      </c>
      <c r="BA19" s="736">
        <v>0</v>
      </c>
      <c r="BB19" s="710"/>
      <c r="BC19" s="1001">
        <f t="shared" si="8"/>
        <v>0</v>
      </c>
      <c r="BD19" s="737">
        <v>0</v>
      </c>
      <c r="BE19" s="707"/>
    </row>
    <row r="20" spans="1:57" x14ac:dyDescent="0.3">
      <c r="A20" s="741"/>
      <c r="B20" s="714"/>
      <c r="C20" s="739"/>
      <c r="D20" s="739"/>
      <c r="E20" s="740"/>
      <c r="F20" s="430"/>
      <c r="G20" s="430"/>
      <c r="H20" s="726"/>
      <c r="I20" s="726"/>
      <c r="J20" s="727"/>
      <c r="K20" s="728"/>
      <c r="L20" s="729"/>
      <c r="M20" s="730"/>
      <c r="N20" s="731">
        <v>0</v>
      </c>
      <c r="O20" s="732">
        <v>0</v>
      </c>
      <c r="P20" s="978">
        <f>IFERROR((MIN((VLOOKUP($B20,'Anexo I - Auxiliar'!$A$16:$V$75,9,FALSE)*($N20)),$O20)),0)</f>
        <v>0</v>
      </c>
      <c r="Q20" s="732">
        <v>0</v>
      </c>
      <c r="R20" s="733">
        <v>0</v>
      </c>
      <c r="S20" s="978">
        <f>IFERROR((MIN(((VLOOKUP($B20,'Anexo I - Auxiliar'!$A$16:$V$75,10,FALSE)*(N20))*R20),Q20)),0)</f>
        <v>0</v>
      </c>
      <c r="T20" s="732">
        <v>0</v>
      </c>
      <c r="U20" s="979">
        <f>IFERROR((MIN((VLOOKUP($B20,'Anexo I - Auxiliar'!$A$16:$Y$277,12,FALSE)*(N20)),T20)),0)</f>
        <v>0</v>
      </c>
      <c r="V20" s="732">
        <v>0</v>
      </c>
      <c r="W20" s="979">
        <f>IFERROR((MIN((VLOOKUP($B20,'Anexo I - Auxiliar'!$A$16:$Y$277,14,FALSE)*(N20)),V20)),0)</f>
        <v>0</v>
      </c>
      <c r="X20" s="732">
        <v>0</v>
      </c>
      <c r="Y20" s="979">
        <f>IFERROR((MIN((VLOOKUP($B20,'Anexo I - Auxiliar'!$A$16:$Y$277,16,FALSE)*(N20)),X20)),0)</f>
        <v>0</v>
      </c>
      <c r="Z20" s="732">
        <v>0</v>
      </c>
      <c r="AA20" s="979">
        <f>IFERROR((MIN((VLOOKUP($B20,'Anexo I - Auxiliar'!$A$16:$Y$277,18,FALSE)*(N20)),Z20)),0)</f>
        <v>0</v>
      </c>
      <c r="AB20" s="732">
        <v>0</v>
      </c>
      <c r="AC20" s="979">
        <f>IFERROR((MIN((VLOOKUP($B20,'Anexo I - Auxiliar'!$A$16:$Y$277,20,FALSE)*(N20)),AB20)),0)</f>
        <v>0</v>
      </c>
      <c r="AD20" s="732">
        <v>0</v>
      </c>
      <c r="AE20" s="979">
        <f>IFERROR((MIN((VLOOKUP($B20,'Anexo I - Auxiliar'!$A$16:$Y$277,22,FALSE)*(N20)),AD20)),0)</f>
        <v>0</v>
      </c>
      <c r="AF20" s="732">
        <v>0</v>
      </c>
      <c r="AG20" s="979">
        <f>IFERROR((MIN((VLOOKUP($B20,'Anexo I - Auxiliar'!$A$16:$Y$277,24,FALSE)*(N20)),AF20)),0)</f>
        <v>0</v>
      </c>
      <c r="AH20" s="732">
        <v>0</v>
      </c>
      <c r="AI20" s="980">
        <f>IFERROR((MIN((VLOOKUP(($B20&amp;$G20),'CALCULADORA IT CON S.SOCIAL'!$AE$4:$AG$94,2,FALSE)),AH20)),0)</f>
        <v>0</v>
      </c>
      <c r="AJ20" s="732">
        <v>0</v>
      </c>
      <c r="AK20" s="981">
        <f>IFERROR((MIN((((VLOOKUP($B20,'Anexo I - Auxiliar'!$A$16:$AK$277,37,FALSE)))),AJ20)),0)</f>
        <v>0</v>
      </c>
      <c r="AL20" s="982">
        <f t="shared" si="1"/>
        <v>0</v>
      </c>
      <c r="AM20" s="734">
        <v>0</v>
      </c>
      <c r="AN20" s="983">
        <f t="shared" si="2"/>
        <v>0</v>
      </c>
      <c r="AO20" s="735">
        <v>0</v>
      </c>
      <c r="AP20" s="982">
        <f t="shared" si="5"/>
        <v>0</v>
      </c>
      <c r="AQ20" s="984">
        <f t="shared" si="6"/>
        <v>0</v>
      </c>
      <c r="AR20" s="735">
        <v>0</v>
      </c>
      <c r="AS20" s="985">
        <f t="shared" si="3"/>
        <v>0</v>
      </c>
      <c r="AT20" s="735">
        <v>0</v>
      </c>
      <c r="AU20" s="985">
        <f>IFERROR(((MIN((AS20*(VLOOKUP(B20,'Anexo I - Auxiliar'!$A$16:$V$75,8,FALSE))),AT20))),0)</f>
        <v>0</v>
      </c>
      <c r="AV20" s="980">
        <f>IFERROR((VLOOKUP(($B20&amp;$G20),'CALCULADORA IT CON S.SOCIAL'!$AE$4:$AG$94,3,FALSE)),0)</f>
        <v>0</v>
      </c>
      <c r="AW20" s="986">
        <f t="shared" si="4"/>
        <v>0</v>
      </c>
      <c r="AX20" s="987">
        <f>IFERROR((((IF((VLOOKUP(B20,'Anexo I - Auxiliar'!$A$16:$V$75,5,FALSE)=12),(AN20+AQ20+AW20),(AN20+AW20))))+(AK20*AM20)+(AI20*AM20)),0)</f>
        <v>0</v>
      </c>
      <c r="AY20" s="1000">
        <f t="shared" si="7"/>
        <v>0</v>
      </c>
      <c r="AZ20" s="736">
        <v>0</v>
      </c>
      <c r="BA20" s="736">
        <v>0</v>
      </c>
      <c r="BB20" s="710"/>
      <c r="BC20" s="1001">
        <f t="shared" si="8"/>
        <v>0</v>
      </c>
      <c r="BD20" s="737">
        <v>0</v>
      </c>
      <c r="BE20" s="707"/>
    </row>
    <row r="21" spans="1:57" x14ac:dyDescent="0.3">
      <c r="A21" s="741"/>
      <c r="B21" s="714"/>
      <c r="C21" s="739"/>
      <c r="D21" s="739"/>
      <c r="E21" s="740"/>
      <c r="F21" s="430"/>
      <c r="G21" s="430"/>
      <c r="H21" s="726"/>
      <c r="I21" s="726"/>
      <c r="J21" s="727"/>
      <c r="K21" s="728"/>
      <c r="L21" s="729"/>
      <c r="M21" s="730"/>
      <c r="N21" s="731">
        <v>0</v>
      </c>
      <c r="O21" s="732">
        <v>0</v>
      </c>
      <c r="P21" s="978">
        <f>IFERROR((MIN((VLOOKUP($B21,'Anexo I - Auxiliar'!$A$16:$V$75,9,FALSE)*($N21)),$O21)),0)</f>
        <v>0</v>
      </c>
      <c r="Q21" s="732">
        <v>0</v>
      </c>
      <c r="R21" s="733">
        <v>0</v>
      </c>
      <c r="S21" s="978">
        <f>IFERROR((MIN(((VLOOKUP($B21,'Anexo I - Auxiliar'!$A$16:$V$75,10,FALSE)*(N21))*R21),Q21)),0)</f>
        <v>0</v>
      </c>
      <c r="T21" s="732">
        <v>0</v>
      </c>
      <c r="U21" s="979">
        <f>IFERROR((MIN((VLOOKUP($B21,'Anexo I - Auxiliar'!$A$16:$Y$277,12,FALSE)*(N21)),T21)),0)</f>
        <v>0</v>
      </c>
      <c r="V21" s="732">
        <v>0</v>
      </c>
      <c r="W21" s="979">
        <f>IFERROR((MIN((VLOOKUP($B21,'Anexo I - Auxiliar'!$A$16:$Y$277,14,FALSE)*(N21)),V21)),0)</f>
        <v>0</v>
      </c>
      <c r="X21" s="732">
        <v>0</v>
      </c>
      <c r="Y21" s="979">
        <f>IFERROR((MIN((VLOOKUP($B21,'Anexo I - Auxiliar'!$A$16:$Y$277,16,FALSE)*(N21)),X21)),0)</f>
        <v>0</v>
      </c>
      <c r="Z21" s="732">
        <v>0</v>
      </c>
      <c r="AA21" s="979">
        <f>IFERROR((MIN((VLOOKUP($B21,'Anexo I - Auxiliar'!$A$16:$Y$277,18,FALSE)*(N21)),Z21)),0)</f>
        <v>0</v>
      </c>
      <c r="AB21" s="732">
        <v>0</v>
      </c>
      <c r="AC21" s="979">
        <f>IFERROR((MIN((VLOOKUP($B21,'Anexo I - Auxiliar'!$A$16:$Y$277,20,FALSE)*(N21)),AB21)),0)</f>
        <v>0</v>
      </c>
      <c r="AD21" s="732">
        <v>0</v>
      </c>
      <c r="AE21" s="979">
        <f>IFERROR((MIN((VLOOKUP($B21,'Anexo I - Auxiliar'!$A$16:$Y$277,22,FALSE)*(N21)),AD21)),0)</f>
        <v>0</v>
      </c>
      <c r="AF21" s="732">
        <v>0</v>
      </c>
      <c r="AG21" s="979">
        <f>IFERROR((MIN((VLOOKUP($B21,'Anexo I - Auxiliar'!$A$16:$Y$277,24,FALSE)*(N21)),AF21)),0)</f>
        <v>0</v>
      </c>
      <c r="AH21" s="732">
        <v>0</v>
      </c>
      <c r="AI21" s="980">
        <f>IFERROR((MIN((VLOOKUP(($B21&amp;$G21),'CALCULADORA IT CON S.SOCIAL'!$AE$4:$AG$94,2,FALSE)),AH21)),0)</f>
        <v>0</v>
      </c>
      <c r="AJ21" s="732">
        <v>0</v>
      </c>
      <c r="AK21" s="981">
        <f>IFERROR((MIN((((VLOOKUP($B21,'Anexo I - Auxiliar'!$A$16:$AK$277,37,FALSE)))),AJ21)),0)</f>
        <v>0</v>
      </c>
      <c r="AL21" s="982">
        <f t="shared" ref="AL21:AL136" si="9">IFERROR(((P21+S21+U21+W21+Y21+AA21+AC21+AE21+AG21)),0)</f>
        <v>0</v>
      </c>
      <c r="AM21" s="734">
        <v>0</v>
      </c>
      <c r="AN21" s="983">
        <f t="shared" ref="AN21:AN136" si="10">IFERROR((AL21*AM21),0)</f>
        <v>0</v>
      </c>
      <c r="AO21" s="735">
        <v>0</v>
      </c>
      <c r="AP21" s="982">
        <f t="shared" ref="AP21:AP136" si="11">IFERROR(((MIN((((AL21)*2)/12),AO21))),0)</f>
        <v>0</v>
      </c>
      <c r="AQ21" s="984">
        <f t="shared" ref="AQ21:AQ136" si="12">IFERROR((AP21*AM21),0)</f>
        <v>0</v>
      </c>
      <c r="AR21" s="735">
        <v>0</v>
      </c>
      <c r="AS21" s="985">
        <f t="shared" ref="AS21:AS136" si="13">IFERROR((MIN((AL21+AP21),AR21)),0)</f>
        <v>0</v>
      </c>
      <c r="AT21" s="735">
        <v>0</v>
      </c>
      <c r="AU21" s="985">
        <f>IFERROR(((MIN((AS21*(VLOOKUP(B21,'Anexo I - Auxiliar'!$A$16:$V$75,8,FALSE))),AT21))),0)</f>
        <v>0</v>
      </c>
      <c r="AV21" s="980">
        <f>IFERROR((VLOOKUP(($B21&amp;$G21),'CALCULADORA IT CON S.SOCIAL'!$AE$4:$AG$94,3,FALSE)),0)</f>
        <v>0</v>
      </c>
      <c r="AW21" s="986">
        <f t="shared" ref="AW21:AW136" si="14">IFERROR(((MIN(AT21,(AU21+AV21))*AM21)),0)</f>
        <v>0</v>
      </c>
      <c r="AX21" s="987">
        <f>IFERROR((((IF((VLOOKUP(B21,'Anexo I - Auxiliar'!$A$16:$V$75,5,FALSE)=12),(AN21+AQ21+AW21),(AN21+AW21))))+(AK21*AM21)+(AI21*AM21)),0)</f>
        <v>0</v>
      </c>
      <c r="AY21" s="1000">
        <f>IFERROR((MIN($AX21,$M21)),0)</f>
        <v>0</v>
      </c>
      <c r="AZ21" s="736">
        <v>0</v>
      </c>
      <c r="BA21" s="736">
        <v>0</v>
      </c>
      <c r="BB21" s="711"/>
      <c r="BC21" s="1001">
        <f t="shared" si="8"/>
        <v>0</v>
      </c>
      <c r="BD21" s="737">
        <v>0</v>
      </c>
      <c r="BE21" s="708"/>
    </row>
    <row r="22" spans="1:57" ht="15.75" customHeight="1" x14ac:dyDescent="0.3">
      <c r="A22" s="741"/>
      <c r="B22" s="714"/>
      <c r="C22" s="739"/>
      <c r="D22" s="739"/>
      <c r="E22" s="740"/>
      <c r="F22" s="430"/>
      <c r="G22" s="430"/>
      <c r="H22" s="726"/>
      <c r="I22" s="726"/>
      <c r="J22" s="727"/>
      <c r="K22" s="728"/>
      <c r="L22" s="729"/>
      <c r="M22" s="730"/>
      <c r="N22" s="731">
        <v>0</v>
      </c>
      <c r="O22" s="732">
        <v>0</v>
      </c>
      <c r="P22" s="978">
        <f>IFERROR((MIN((VLOOKUP($B22,'Anexo I - Auxiliar'!$A$16:$V$75,9,FALSE)*($N22)),$O22)),0)</f>
        <v>0</v>
      </c>
      <c r="Q22" s="732">
        <v>0</v>
      </c>
      <c r="R22" s="733">
        <v>0</v>
      </c>
      <c r="S22" s="978">
        <f>IFERROR((MIN(((VLOOKUP($B22,'Anexo I - Auxiliar'!$A$16:$V$75,10,FALSE)*(N22))*R22),Q22)),0)</f>
        <v>0</v>
      </c>
      <c r="T22" s="732">
        <v>0</v>
      </c>
      <c r="U22" s="979">
        <f>IFERROR((MIN((VLOOKUP($B22,'Anexo I - Auxiliar'!$A$16:$Y$277,12,FALSE)*(N22)),T22)),0)</f>
        <v>0</v>
      </c>
      <c r="V22" s="732">
        <v>0</v>
      </c>
      <c r="W22" s="979">
        <f>IFERROR((MIN((VLOOKUP($B22,'Anexo I - Auxiliar'!$A$16:$Y$277,14,FALSE)*(N22)),V22)),0)</f>
        <v>0</v>
      </c>
      <c r="X22" s="732">
        <v>0</v>
      </c>
      <c r="Y22" s="979">
        <f>IFERROR((MIN((VLOOKUP($B22,'Anexo I - Auxiliar'!$A$16:$Y$277,16,FALSE)*(N22)),X22)),0)</f>
        <v>0</v>
      </c>
      <c r="Z22" s="732">
        <v>0</v>
      </c>
      <c r="AA22" s="979">
        <f>IFERROR((MIN((VLOOKUP($B22,'Anexo I - Auxiliar'!$A$16:$Y$277,18,FALSE)*(N22)),Z22)),0)</f>
        <v>0</v>
      </c>
      <c r="AB22" s="732">
        <v>0</v>
      </c>
      <c r="AC22" s="979">
        <f>IFERROR((MIN((VLOOKUP($B22,'Anexo I - Auxiliar'!$A$16:$Y$277,20,FALSE)*(N22)),AB22)),0)</f>
        <v>0</v>
      </c>
      <c r="AD22" s="732">
        <v>0</v>
      </c>
      <c r="AE22" s="979">
        <f>IFERROR((MIN((VLOOKUP($B22,'Anexo I - Auxiliar'!$A$16:$Y$277,22,FALSE)*(N22)),AD22)),0)</f>
        <v>0</v>
      </c>
      <c r="AF22" s="732">
        <v>0</v>
      </c>
      <c r="AG22" s="979">
        <f>IFERROR((MIN((VLOOKUP($B22,'Anexo I - Auxiliar'!$A$16:$Y$277,24,FALSE)*(N22)),AF22)),0)</f>
        <v>0</v>
      </c>
      <c r="AH22" s="732">
        <v>0</v>
      </c>
      <c r="AI22" s="980">
        <f>IFERROR((MIN((VLOOKUP(($B22&amp;$G22),'CALCULADORA IT CON S.SOCIAL'!$AE$4:$AG$94,2,FALSE)),AH22)),0)</f>
        <v>0</v>
      </c>
      <c r="AJ22" s="732">
        <v>0</v>
      </c>
      <c r="AK22" s="981">
        <f>IFERROR((MIN((((VLOOKUP($B22,'Anexo I - Auxiliar'!$A$16:$AK$277,37,FALSE)))),AJ22)),0)</f>
        <v>0</v>
      </c>
      <c r="AL22" s="982">
        <f t="shared" si="9"/>
        <v>0</v>
      </c>
      <c r="AM22" s="734">
        <v>0</v>
      </c>
      <c r="AN22" s="983">
        <f t="shared" si="10"/>
        <v>0</v>
      </c>
      <c r="AO22" s="735">
        <v>0</v>
      </c>
      <c r="AP22" s="982">
        <f t="shared" si="11"/>
        <v>0</v>
      </c>
      <c r="AQ22" s="984">
        <f t="shared" si="12"/>
        <v>0</v>
      </c>
      <c r="AR22" s="735">
        <v>0</v>
      </c>
      <c r="AS22" s="985">
        <f t="shared" si="13"/>
        <v>0</v>
      </c>
      <c r="AT22" s="735">
        <v>0</v>
      </c>
      <c r="AU22" s="985">
        <f>IFERROR(((MIN((AS22*(VLOOKUP(B22,'Anexo I - Auxiliar'!$A$16:$V$75,8,FALSE))),AT22))),0)</f>
        <v>0</v>
      </c>
      <c r="AV22" s="980">
        <f>IFERROR((VLOOKUP(($B22&amp;$G22),'CALCULADORA IT CON S.SOCIAL'!$AE$4:$AG$94,3,FALSE)),0)</f>
        <v>0</v>
      </c>
      <c r="AW22" s="986">
        <f t="shared" si="14"/>
        <v>0</v>
      </c>
      <c r="AX22" s="987">
        <f>IFERROR((((IF((VLOOKUP(B22,'Anexo I - Auxiliar'!$A$16:$V$75,5,FALSE)=12),(AN22+AQ22+AW22),(AN22+AW22))))+(AK22*AM22)+(AI22*AM22)),0)</f>
        <v>0</v>
      </c>
      <c r="AY22" s="1000">
        <f t="shared" si="7"/>
        <v>0</v>
      </c>
      <c r="AZ22" s="736">
        <v>0</v>
      </c>
      <c r="BA22" s="736">
        <v>0</v>
      </c>
      <c r="BB22" s="711"/>
      <c r="BC22" s="1001">
        <f t="shared" si="8"/>
        <v>0</v>
      </c>
      <c r="BD22" s="737">
        <v>0</v>
      </c>
      <c r="BE22" s="708"/>
    </row>
    <row r="23" spans="1:57" x14ac:dyDescent="0.3">
      <c r="A23" s="741"/>
      <c r="B23" s="714"/>
      <c r="C23" s="739"/>
      <c r="D23" s="739"/>
      <c r="E23" s="740"/>
      <c r="F23" s="430"/>
      <c r="G23" s="430"/>
      <c r="H23" s="726"/>
      <c r="I23" s="726"/>
      <c r="J23" s="727"/>
      <c r="K23" s="728"/>
      <c r="L23" s="729"/>
      <c r="M23" s="730"/>
      <c r="N23" s="731">
        <v>0</v>
      </c>
      <c r="O23" s="732">
        <v>0</v>
      </c>
      <c r="P23" s="978">
        <f>IFERROR((MIN((VLOOKUP($B23,'Anexo I - Auxiliar'!$A$16:$V$75,9,FALSE)*($N23)),$O23)),0)</f>
        <v>0</v>
      </c>
      <c r="Q23" s="732">
        <v>0</v>
      </c>
      <c r="R23" s="733">
        <v>0</v>
      </c>
      <c r="S23" s="978">
        <f>IFERROR((MIN(((VLOOKUP($B23,'Anexo I - Auxiliar'!$A$16:$V$75,10,FALSE)*(N23))*R23),Q23)),0)</f>
        <v>0</v>
      </c>
      <c r="T23" s="732">
        <v>0</v>
      </c>
      <c r="U23" s="979">
        <f>IFERROR((MIN((VLOOKUP($B23,'Anexo I - Auxiliar'!$A$16:$Y$277,12,FALSE)*(N23)),T23)),0)</f>
        <v>0</v>
      </c>
      <c r="V23" s="732">
        <v>0</v>
      </c>
      <c r="W23" s="979">
        <f>IFERROR((MIN((VLOOKUP($B23,'Anexo I - Auxiliar'!$A$16:$Y$277,14,FALSE)*(N23)),V23)),0)</f>
        <v>0</v>
      </c>
      <c r="X23" s="732">
        <v>0</v>
      </c>
      <c r="Y23" s="979">
        <f>IFERROR((MIN((VLOOKUP($B23,'Anexo I - Auxiliar'!$A$16:$Y$277,16,FALSE)*(N23)),X23)),0)</f>
        <v>0</v>
      </c>
      <c r="Z23" s="732">
        <v>0</v>
      </c>
      <c r="AA23" s="979">
        <f>IFERROR((MIN((VLOOKUP($B23,'Anexo I - Auxiliar'!$A$16:$Y$277,18,FALSE)*(N23)),Z23)),0)</f>
        <v>0</v>
      </c>
      <c r="AB23" s="732">
        <v>0</v>
      </c>
      <c r="AC23" s="979">
        <f>IFERROR((MIN((VLOOKUP($B23,'Anexo I - Auxiliar'!$A$16:$Y$277,20,FALSE)*(N23)),AB23)),0)</f>
        <v>0</v>
      </c>
      <c r="AD23" s="732">
        <v>0</v>
      </c>
      <c r="AE23" s="979">
        <f>IFERROR((MIN((VLOOKUP($B23,'Anexo I - Auxiliar'!$A$16:$Y$277,22,FALSE)*(N23)),AD23)),0)</f>
        <v>0</v>
      </c>
      <c r="AF23" s="732">
        <v>0</v>
      </c>
      <c r="AG23" s="979">
        <f>IFERROR((MIN((VLOOKUP($B23,'Anexo I - Auxiliar'!$A$16:$Y$277,24,FALSE)*(N23)),AF23)),0)</f>
        <v>0</v>
      </c>
      <c r="AH23" s="732">
        <v>0</v>
      </c>
      <c r="AI23" s="980">
        <f>IFERROR((MIN((VLOOKUP(($B23&amp;$G23),'CALCULADORA IT CON S.SOCIAL'!$AE$4:$AG$94,2,FALSE)),AH23)),0)</f>
        <v>0</v>
      </c>
      <c r="AJ23" s="732">
        <v>0</v>
      </c>
      <c r="AK23" s="981">
        <f>IFERROR((MIN((((VLOOKUP($B23,'Anexo I - Auxiliar'!$A$16:$AK$277,37,FALSE)))),AJ23)),0)</f>
        <v>0</v>
      </c>
      <c r="AL23" s="982">
        <f t="shared" si="9"/>
        <v>0</v>
      </c>
      <c r="AM23" s="734">
        <v>0</v>
      </c>
      <c r="AN23" s="983">
        <f t="shared" si="10"/>
        <v>0</v>
      </c>
      <c r="AO23" s="735">
        <v>0</v>
      </c>
      <c r="AP23" s="982">
        <f t="shared" si="11"/>
        <v>0</v>
      </c>
      <c r="AQ23" s="984">
        <f t="shared" si="12"/>
        <v>0</v>
      </c>
      <c r="AR23" s="735">
        <v>0</v>
      </c>
      <c r="AS23" s="985">
        <f t="shared" si="13"/>
        <v>0</v>
      </c>
      <c r="AT23" s="735">
        <v>0</v>
      </c>
      <c r="AU23" s="985">
        <f>IFERROR(((MIN((AS23*(VLOOKUP(B23,'Anexo I - Auxiliar'!$A$16:$V$75,8,FALSE))),AT23))),0)</f>
        <v>0</v>
      </c>
      <c r="AV23" s="980">
        <f>IFERROR((VLOOKUP(($B23&amp;$G23),'CALCULADORA IT CON S.SOCIAL'!$AE$4:$AG$94,3,FALSE)),0)</f>
        <v>0</v>
      </c>
      <c r="AW23" s="986">
        <f t="shared" si="14"/>
        <v>0</v>
      </c>
      <c r="AX23" s="987">
        <f>IFERROR((((IF((VLOOKUP(B23,'Anexo I - Auxiliar'!$A$16:$V$75,5,FALSE)=12),(AN23+AQ23+AW23),(AN23+AW23))))+(AK23*AM23)+(AI23*AM23)),0)</f>
        <v>0</v>
      </c>
      <c r="AY23" s="1000">
        <f t="shared" si="7"/>
        <v>0</v>
      </c>
      <c r="AZ23" s="736">
        <v>0</v>
      </c>
      <c r="BA23" s="736">
        <v>0</v>
      </c>
      <c r="BB23" s="711"/>
      <c r="BC23" s="1001">
        <f t="shared" si="8"/>
        <v>0</v>
      </c>
      <c r="BD23" s="737">
        <v>0</v>
      </c>
      <c r="BE23" s="708"/>
    </row>
    <row r="24" spans="1:57" x14ac:dyDescent="0.3">
      <c r="A24" s="741"/>
      <c r="B24" s="714"/>
      <c r="C24" s="739"/>
      <c r="D24" s="739"/>
      <c r="E24" s="740"/>
      <c r="F24" s="430"/>
      <c r="G24" s="430"/>
      <c r="H24" s="726"/>
      <c r="I24" s="726"/>
      <c r="J24" s="727"/>
      <c r="K24" s="728"/>
      <c r="L24" s="729"/>
      <c r="M24" s="730"/>
      <c r="N24" s="731">
        <v>0</v>
      </c>
      <c r="O24" s="732">
        <v>0</v>
      </c>
      <c r="P24" s="978">
        <f>IFERROR((MIN((VLOOKUP($B24,'Anexo I - Auxiliar'!$A$16:$V$75,9,FALSE)*($N24)),$O24)),0)</f>
        <v>0</v>
      </c>
      <c r="Q24" s="732">
        <v>0</v>
      </c>
      <c r="R24" s="733">
        <v>0</v>
      </c>
      <c r="S24" s="978">
        <f>IFERROR((MIN(((VLOOKUP($B24,'Anexo I - Auxiliar'!$A$16:$V$75,10,FALSE)*(N24))*R24),Q24)),0)</f>
        <v>0</v>
      </c>
      <c r="T24" s="732">
        <v>0</v>
      </c>
      <c r="U24" s="979">
        <f>IFERROR((MIN((VLOOKUP($B24,'Anexo I - Auxiliar'!$A$16:$Y$277,12,FALSE)*(N24)),T24)),0)</f>
        <v>0</v>
      </c>
      <c r="V24" s="732">
        <v>0</v>
      </c>
      <c r="W24" s="979">
        <f>IFERROR((MIN((VLOOKUP($B24,'Anexo I - Auxiliar'!$A$16:$Y$277,14,FALSE)*(N24)),V24)),0)</f>
        <v>0</v>
      </c>
      <c r="X24" s="732">
        <v>0</v>
      </c>
      <c r="Y24" s="979">
        <f>IFERROR((MIN((VLOOKUP($B24,'Anexo I - Auxiliar'!$A$16:$Y$277,16,FALSE)*(N24)),X24)),0)</f>
        <v>0</v>
      </c>
      <c r="Z24" s="732">
        <v>0</v>
      </c>
      <c r="AA24" s="979">
        <f>IFERROR((MIN((VLOOKUP($B24,'Anexo I - Auxiliar'!$A$16:$Y$277,18,FALSE)*(N24)),Z24)),0)</f>
        <v>0</v>
      </c>
      <c r="AB24" s="732">
        <v>0</v>
      </c>
      <c r="AC24" s="979">
        <f>IFERROR((MIN((VLOOKUP($B24,'Anexo I - Auxiliar'!$A$16:$Y$277,20,FALSE)*(N24)),AB24)),0)</f>
        <v>0</v>
      </c>
      <c r="AD24" s="732">
        <v>0</v>
      </c>
      <c r="AE24" s="979">
        <f>IFERROR((MIN((VLOOKUP($B24,'Anexo I - Auxiliar'!$A$16:$Y$277,22,FALSE)*(N24)),AD24)),0)</f>
        <v>0</v>
      </c>
      <c r="AF24" s="732">
        <v>0</v>
      </c>
      <c r="AG24" s="979">
        <f>IFERROR((MIN((VLOOKUP($B24,'Anexo I - Auxiliar'!$A$16:$Y$277,24,FALSE)*(N24)),AF24)),0)</f>
        <v>0</v>
      </c>
      <c r="AH24" s="732">
        <v>0</v>
      </c>
      <c r="AI24" s="980">
        <f>IFERROR((MIN((VLOOKUP(($B24&amp;$G24),'CALCULADORA IT CON S.SOCIAL'!$AE$4:$AG$94,2,FALSE)),AH24)),0)</f>
        <v>0</v>
      </c>
      <c r="AJ24" s="732">
        <v>0</v>
      </c>
      <c r="AK24" s="981">
        <f>IFERROR((MIN((((VLOOKUP($B24,'Anexo I - Auxiliar'!$A$16:$AK$277,37,FALSE)))),AJ24)),0)</f>
        <v>0</v>
      </c>
      <c r="AL24" s="982">
        <f t="shared" si="9"/>
        <v>0</v>
      </c>
      <c r="AM24" s="734">
        <v>0</v>
      </c>
      <c r="AN24" s="983">
        <f t="shared" si="10"/>
        <v>0</v>
      </c>
      <c r="AO24" s="735">
        <v>0</v>
      </c>
      <c r="AP24" s="982">
        <f t="shared" si="11"/>
        <v>0</v>
      </c>
      <c r="AQ24" s="984">
        <f t="shared" si="12"/>
        <v>0</v>
      </c>
      <c r="AR24" s="735">
        <v>0</v>
      </c>
      <c r="AS24" s="985">
        <f t="shared" si="13"/>
        <v>0</v>
      </c>
      <c r="AT24" s="735">
        <v>0</v>
      </c>
      <c r="AU24" s="985">
        <f>IFERROR(((MIN((AS24*(VLOOKUP(B24,'Anexo I - Auxiliar'!$A$16:$V$75,8,FALSE))),AT24))),0)</f>
        <v>0</v>
      </c>
      <c r="AV24" s="980">
        <f>IFERROR((VLOOKUP(($B24&amp;$G24),'CALCULADORA IT CON S.SOCIAL'!$AE$4:$AG$94,3,FALSE)),0)</f>
        <v>0</v>
      </c>
      <c r="AW24" s="986">
        <f t="shared" si="14"/>
        <v>0</v>
      </c>
      <c r="AX24" s="987">
        <f>IFERROR((((IF((VLOOKUP(B24,'Anexo I - Auxiliar'!$A$16:$V$75,5,FALSE)=12),(AN24+AQ24+AW24),(AN24+AW24))))+(AK24*AM24)+(AI24*AM24)),0)</f>
        <v>0</v>
      </c>
      <c r="AY24" s="1000">
        <f t="shared" si="7"/>
        <v>0</v>
      </c>
      <c r="AZ24" s="736">
        <v>0</v>
      </c>
      <c r="BA24" s="736">
        <v>0</v>
      </c>
      <c r="BB24" s="711"/>
      <c r="BC24" s="1001">
        <f t="shared" si="8"/>
        <v>0</v>
      </c>
      <c r="BD24" s="737">
        <v>0</v>
      </c>
      <c r="BE24" s="708"/>
    </row>
    <row r="25" spans="1:57" x14ac:dyDescent="0.3">
      <c r="A25" s="741"/>
      <c r="B25" s="714"/>
      <c r="C25" s="739"/>
      <c r="D25" s="739"/>
      <c r="E25" s="740"/>
      <c r="F25" s="430"/>
      <c r="G25" s="430"/>
      <c r="H25" s="726"/>
      <c r="I25" s="726"/>
      <c r="J25" s="727"/>
      <c r="K25" s="728"/>
      <c r="L25" s="729"/>
      <c r="M25" s="730"/>
      <c r="N25" s="731">
        <v>0</v>
      </c>
      <c r="O25" s="732">
        <v>0</v>
      </c>
      <c r="P25" s="978">
        <f>IFERROR((MIN((VLOOKUP($B25,'Anexo I - Auxiliar'!$A$16:$V$75,9,FALSE)*($N25)),$O25)),0)</f>
        <v>0</v>
      </c>
      <c r="Q25" s="732">
        <v>0</v>
      </c>
      <c r="R25" s="733">
        <v>0</v>
      </c>
      <c r="S25" s="978">
        <f>IFERROR((MIN(((VLOOKUP($B25,'Anexo I - Auxiliar'!$A$16:$V$75,10,FALSE)*(N25))*R25),Q25)),0)</f>
        <v>0</v>
      </c>
      <c r="T25" s="732">
        <v>0</v>
      </c>
      <c r="U25" s="979">
        <f>IFERROR((MIN((VLOOKUP($B25,'Anexo I - Auxiliar'!$A$16:$Y$277,12,FALSE)*(N25)),T25)),0)</f>
        <v>0</v>
      </c>
      <c r="V25" s="732">
        <v>0</v>
      </c>
      <c r="W25" s="979">
        <f>IFERROR((MIN((VLOOKUP($B25,'Anexo I - Auxiliar'!$A$16:$Y$277,14,FALSE)*(N25)),V25)),0)</f>
        <v>0</v>
      </c>
      <c r="X25" s="732">
        <v>0</v>
      </c>
      <c r="Y25" s="979">
        <f>IFERROR((MIN((VLOOKUP($B25,'Anexo I - Auxiliar'!$A$16:$Y$277,16,FALSE)*(N25)),X25)),0)</f>
        <v>0</v>
      </c>
      <c r="Z25" s="732">
        <v>0</v>
      </c>
      <c r="AA25" s="979">
        <f>IFERROR((MIN((VLOOKUP($B25,'Anexo I - Auxiliar'!$A$16:$Y$277,18,FALSE)*(N25)),Z25)),0)</f>
        <v>0</v>
      </c>
      <c r="AB25" s="732">
        <v>0</v>
      </c>
      <c r="AC25" s="979">
        <f>IFERROR((MIN((VLOOKUP($B25,'Anexo I - Auxiliar'!$A$16:$Y$277,20,FALSE)*(N25)),AB25)),0)</f>
        <v>0</v>
      </c>
      <c r="AD25" s="732">
        <v>0</v>
      </c>
      <c r="AE25" s="979">
        <f>IFERROR((MIN((VLOOKUP($B25,'Anexo I - Auxiliar'!$A$16:$Y$277,22,FALSE)*(N25)),AD25)),0)</f>
        <v>0</v>
      </c>
      <c r="AF25" s="732">
        <v>0</v>
      </c>
      <c r="AG25" s="979">
        <f>IFERROR((MIN((VLOOKUP($B25,'Anexo I - Auxiliar'!$A$16:$Y$277,24,FALSE)*(N25)),AF25)),0)</f>
        <v>0</v>
      </c>
      <c r="AH25" s="732">
        <v>0</v>
      </c>
      <c r="AI25" s="980">
        <f>IFERROR((MIN((VLOOKUP(($B25&amp;$G25),'CALCULADORA IT CON S.SOCIAL'!$AE$4:$AG$94,2,FALSE)),AH25)),0)</f>
        <v>0</v>
      </c>
      <c r="AJ25" s="732">
        <v>0</v>
      </c>
      <c r="AK25" s="981">
        <f>IFERROR((MIN((((VLOOKUP($B25,'Anexo I - Auxiliar'!$A$16:$AK$277,37,FALSE)))),AJ25)),0)</f>
        <v>0</v>
      </c>
      <c r="AL25" s="982">
        <f t="shared" si="9"/>
        <v>0</v>
      </c>
      <c r="AM25" s="734">
        <v>0</v>
      </c>
      <c r="AN25" s="983">
        <f t="shared" si="10"/>
        <v>0</v>
      </c>
      <c r="AO25" s="735">
        <v>0</v>
      </c>
      <c r="AP25" s="982">
        <f t="shared" si="11"/>
        <v>0</v>
      </c>
      <c r="AQ25" s="984">
        <f t="shared" si="12"/>
        <v>0</v>
      </c>
      <c r="AR25" s="735">
        <v>0</v>
      </c>
      <c r="AS25" s="985">
        <f t="shared" si="13"/>
        <v>0</v>
      </c>
      <c r="AT25" s="735">
        <v>0</v>
      </c>
      <c r="AU25" s="985">
        <f>IFERROR(((MIN((AS25*(VLOOKUP(B25,'Anexo I - Auxiliar'!$A$16:$V$75,8,FALSE))),AT25))),0)</f>
        <v>0</v>
      </c>
      <c r="AV25" s="980">
        <f>IFERROR((VLOOKUP(($B25&amp;$G25),'CALCULADORA IT CON S.SOCIAL'!$AE$4:$AG$94,3,FALSE)),0)</f>
        <v>0</v>
      </c>
      <c r="AW25" s="986">
        <f t="shared" si="14"/>
        <v>0</v>
      </c>
      <c r="AX25" s="987">
        <f>IFERROR((((IF((VLOOKUP(B25,'Anexo I - Auxiliar'!$A$16:$V$75,5,FALSE)=12),(AN25+AQ25+AW25),(AN25+AW25))))+(AK25*AM25)+(AI25*AM25)),0)</f>
        <v>0</v>
      </c>
      <c r="AY25" s="1000">
        <f t="shared" si="7"/>
        <v>0</v>
      </c>
      <c r="AZ25" s="736">
        <v>0</v>
      </c>
      <c r="BA25" s="736">
        <v>0</v>
      </c>
      <c r="BB25" s="711"/>
      <c r="BC25" s="1001">
        <f t="shared" si="8"/>
        <v>0</v>
      </c>
      <c r="BD25" s="737">
        <v>0</v>
      </c>
      <c r="BE25" s="708"/>
    </row>
    <row r="26" spans="1:57" x14ac:dyDescent="0.3">
      <c r="A26" s="741"/>
      <c r="B26" s="714"/>
      <c r="C26" s="739"/>
      <c r="D26" s="739"/>
      <c r="E26" s="740"/>
      <c r="F26" s="430"/>
      <c r="G26" s="430"/>
      <c r="H26" s="726"/>
      <c r="I26" s="726"/>
      <c r="J26" s="727"/>
      <c r="K26" s="728"/>
      <c r="L26" s="729"/>
      <c r="M26" s="730"/>
      <c r="N26" s="731">
        <v>0</v>
      </c>
      <c r="O26" s="732">
        <v>0</v>
      </c>
      <c r="P26" s="978">
        <f>IFERROR((MIN((VLOOKUP($B26,'Anexo I - Auxiliar'!$A$16:$V$75,9,FALSE)*($N26)),$O26)),0)</f>
        <v>0</v>
      </c>
      <c r="Q26" s="732">
        <v>0</v>
      </c>
      <c r="R26" s="733">
        <v>0</v>
      </c>
      <c r="S26" s="978">
        <f>IFERROR((MIN(((VLOOKUP($B26,'Anexo I - Auxiliar'!$A$16:$V$75,10,FALSE)*(N26))*R26),Q26)),0)</f>
        <v>0</v>
      </c>
      <c r="T26" s="732">
        <v>0</v>
      </c>
      <c r="U26" s="979">
        <f>IFERROR((MIN((VLOOKUP($B26,'Anexo I - Auxiliar'!$A$16:$Y$277,12,FALSE)*(N26)),T26)),0)</f>
        <v>0</v>
      </c>
      <c r="V26" s="732">
        <v>0</v>
      </c>
      <c r="W26" s="979">
        <f>IFERROR((MIN((VLOOKUP($B26,'Anexo I - Auxiliar'!$A$16:$Y$277,14,FALSE)*(N26)),V26)),0)</f>
        <v>0</v>
      </c>
      <c r="X26" s="732">
        <v>0</v>
      </c>
      <c r="Y26" s="979">
        <f>IFERROR((MIN((VLOOKUP($B26,'Anexo I - Auxiliar'!$A$16:$Y$277,16,FALSE)*(N26)),X26)),0)</f>
        <v>0</v>
      </c>
      <c r="Z26" s="732">
        <v>0</v>
      </c>
      <c r="AA26" s="979">
        <f>IFERROR((MIN((VLOOKUP($B26,'Anexo I - Auxiliar'!$A$16:$Y$277,18,FALSE)*(N26)),Z26)),0)</f>
        <v>0</v>
      </c>
      <c r="AB26" s="732">
        <v>0</v>
      </c>
      <c r="AC26" s="979">
        <f>IFERROR((MIN((VLOOKUP($B26,'Anexo I - Auxiliar'!$A$16:$Y$277,20,FALSE)*(N26)),AB26)),0)</f>
        <v>0</v>
      </c>
      <c r="AD26" s="732">
        <v>0</v>
      </c>
      <c r="AE26" s="979">
        <f>IFERROR((MIN((VLOOKUP($B26,'Anexo I - Auxiliar'!$A$16:$Y$277,22,FALSE)*(N26)),AD26)),0)</f>
        <v>0</v>
      </c>
      <c r="AF26" s="732">
        <v>0</v>
      </c>
      <c r="AG26" s="979">
        <f>IFERROR((MIN((VLOOKUP($B26,'Anexo I - Auxiliar'!$A$16:$Y$277,24,FALSE)*(N26)),AF26)),0)</f>
        <v>0</v>
      </c>
      <c r="AH26" s="732">
        <v>0</v>
      </c>
      <c r="AI26" s="980">
        <f>IFERROR((MIN((VLOOKUP(($B26&amp;$G26),'CALCULADORA IT CON S.SOCIAL'!$AE$4:$AG$94,2,FALSE)),AH26)),0)</f>
        <v>0</v>
      </c>
      <c r="AJ26" s="732">
        <v>0</v>
      </c>
      <c r="AK26" s="981">
        <f>IFERROR((MIN((((VLOOKUP($B26,'Anexo I - Auxiliar'!$A$16:$AK$277,37,FALSE)))),AJ26)),0)</f>
        <v>0</v>
      </c>
      <c r="AL26" s="982">
        <f t="shared" si="9"/>
        <v>0</v>
      </c>
      <c r="AM26" s="734">
        <v>0</v>
      </c>
      <c r="AN26" s="983">
        <f t="shared" si="10"/>
        <v>0</v>
      </c>
      <c r="AO26" s="735">
        <v>0</v>
      </c>
      <c r="AP26" s="982">
        <f t="shared" si="11"/>
        <v>0</v>
      </c>
      <c r="AQ26" s="984">
        <f t="shared" si="12"/>
        <v>0</v>
      </c>
      <c r="AR26" s="735">
        <v>0</v>
      </c>
      <c r="AS26" s="985">
        <f t="shared" si="13"/>
        <v>0</v>
      </c>
      <c r="AT26" s="735">
        <v>0</v>
      </c>
      <c r="AU26" s="985">
        <f>IFERROR(((MIN((AS26*(VLOOKUP(B26,'Anexo I - Auxiliar'!$A$16:$V$75,8,FALSE))),AT26))),0)</f>
        <v>0</v>
      </c>
      <c r="AV26" s="980">
        <f>IFERROR((VLOOKUP(($B26&amp;$G26),'CALCULADORA IT CON S.SOCIAL'!$AE$4:$AG$94,3,FALSE)),0)</f>
        <v>0</v>
      </c>
      <c r="AW26" s="986">
        <f t="shared" si="14"/>
        <v>0</v>
      </c>
      <c r="AX26" s="987">
        <f>IFERROR((((IF((VLOOKUP(B26,'Anexo I - Auxiliar'!$A$16:$V$75,5,FALSE)=12),(AN26+AQ26+AW26),(AN26+AW26))))+(AK26*AM26)+(AI26*AM26)),0)</f>
        <v>0</v>
      </c>
      <c r="AY26" s="1000">
        <f t="shared" si="7"/>
        <v>0</v>
      </c>
      <c r="AZ26" s="736">
        <v>0</v>
      </c>
      <c r="BA26" s="736">
        <v>0</v>
      </c>
      <c r="BB26" s="711"/>
      <c r="BC26" s="1001">
        <f t="shared" si="8"/>
        <v>0</v>
      </c>
      <c r="BD26" s="737">
        <v>0</v>
      </c>
      <c r="BE26" s="708"/>
    </row>
    <row r="27" spans="1:57" x14ac:dyDescent="0.3">
      <c r="A27" s="741"/>
      <c r="B27" s="714"/>
      <c r="C27" s="739"/>
      <c r="D27" s="739"/>
      <c r="E27" s="740"/>
      <c r="F27" s="430"/>
      <c r="G27" s="430"/>
      <c r="H27" s="726"/>
      <c r="I27" s="726"/>
      <c r="J27" s="727"/>
      <c r="K27" s="728"/>
      <c r="L27" s="729"/>
      <c r="M27" s="730"/>
      <c r="N27" s="731">
        <v>0</v>
      </c>
      <c r="O27" s="732">
        <v>0</v>
      </c>
      <c r="P27" s="978">
        <f>IFERROR((MIN((VLOOKUP($B27,'Anexo I - Auxiliar'!$A$16:$V$75,9,FALSE)*($N27)),$O27)),0)</f>
        <v>0</v>
      </c>
      <c r="Q27" s="732">
        <v>0</v>
      </c>
      <c r="R27" s="733">
        <v>0</v>
      </c>
      <c r="S27" s="978">
        <f>IFERROR((MIN(((VLOOKUP($B27,'Anexo I - Auxiliar'!$A$16:$V$75,10,FALSE)*(N27))*R27),Q27)),0)</f>
        <v>0</v>
      </c>
      <c r="T27" s="732">
        <v>0</v>
      </c>
      <c r="U27" s="979">
        <f>IFERROR((MIN((VLOOKUP($B27,'Anexo I - Auxiliar'!$A$16:$Y$277,12,FALSE)*(N27)),T27)),0)</f>
        <v>0</v>
      </c>
      <c r="V27" s="732">
        <v>0</v>
      </c>
      <c r="W27" s="979">
        <f>IFERROR((MIN((VLOOKUP($B27,'Anexo I - Auxiliar'!$A$16:$Y$277,14,FALSE)*(N27)),V27)),0)</f>
        <v>0</v>
      </c>
      <c r="X27" s="732">
        <v>0</v>
      </c>
      <c r="Y27" s="979">
        <f>IFERROR((MIN((VLOOKUP($B27,'Anexo I - Auxiliar'!$A$16:$Y$277,16,FALSE)*(N27)),X27)),0)</f>
        <v>0</v>
      </c>
      <c r="Z27" s="732">
        <v>0</v>
      </c>
      <c r="AA27" s="979">
        <f>IFERROR((MIN((VLOOKUP($B27,'Anexo I - Auxiliar'!$A$16:$Y$277,18,FALSE)*(N27)),Z27)),0)</f>
        <v>0</v>
      </c>
      <c r="AB27" s="732">
        <v>0</v>
      </c>
      <c r="AC27" s="979">
        <f>IFERROR((MIN((VLOOKUP($B27,'Anexo I - Auxiliar'!$A$16:$Y$277,20,FALSE)*(N27)),AB27)),0)</f>
        <v>0</v>
      </c>
      <c r="AD27" s="732">
        <v>0</v>
      </c>
      <c r="AE27" s="979">
        <f>IFERROR((MIN((VLOOKUP($B27,'Anexo I - Auxiliar'!$A$16:$Y$277,22,FALSE)*(N27)),AD27)),0)</f>
        <v>0</v>
      </c>
      <c r="AF27" s="732">
        <v>0</v>
      </c>
      <c r="AG27" s="979">
        <f>IFERROR((MIN((VLOOKUP($B27,'Anexo I - Auxiliar'!$A$16:$Y$277,24,FALSE)*(N27)),AF27)),0)</f>
        <v>0</v>
      </c>
      <c r="AH27" s="732">
        <v>0</v>
      </c>
      <c r="AI27" s="980">
        <f>IFERROR((MIN((VLOOKUP(($B27&amp;$G27),'CALCULADORA IT CON S.SOCIAL'!$AE$4:$AG$94,2,FALSE)),AH27)),0)</f>
        <v>0</v>
      </c>
      <c r="AJ27" s="732">
        <v>0</v>
      </c>
      <c r="AK27" s="981">
        <f>IFERROR((MIN((((VLOOKUP($B27,'Anexo I - Auxiliar'!$A$16:$AK$277,37,FALSE)))),AJ27)),0)</f>
        <v>0</v>
      </c>
      <c r="AL27" s="982">
        <f t="shared" si="9"/>
        <v>0</v>
      </c>
      <c r="AM27" s="734">
        <v>0</v>
      </c>
      <c r="AN27" s="983">
        <f t="shared" si="10"/>
        <v>0</v>
      </c>
      <c r="AO27" s="735">
        <v>0</v>
      </c>
      <c r="AP27" s="982">
        <f t="shared" si="11"/>
        <v>0</v>
      </c>
      <c r="AQ27" s="984">
        <f t="shared" si="12"/>
        <v>0</v>
      </c>
      <c r="AR27" s="735">
        <v>0</v>
      </c>
      <c r="AS27" s="985">
        <f t="shared" si="13"/>
        <v>0</v>
      </c>
      <c r="AT27" s="735">
        <v>0</v>
      </c>
      <c r="AU27" s="985">
        <f>IFERROR(((MIN((AS27*(VLOOKUP(B27,'Anexo I - Auxiliar'!$A$16:$V$75,8,FALSE))),AT27))),0)</f>
        <v>0</v>
      </c>
      <c r="AV27" s="980">
        <f>IFERROR((VLOOKUP(($B27&amp;$G27),'CALCULADORA IT CON S.SOCIAL'!$AE$4:$AG$94,3,FALSE)),0)</f>
        <v>0</v>
      </c>
      <c r="AW27" s="986">
        <f t="shared" si="14"/>
        <v>0</v>
      </c>
      <c r="AX27" s="987">
        <f>IFERROR((((IF((VLOOKUP(B27,'Anexo I - Auxiliar'!$A$16:$V$75,5,FALSE)=12),(AN27+AQ27+AW27),(AN27+AW27))))+(AK27*AM27)+(AI27*AM27)),0)</f>
        <v>0</v>
      </c>
      <c r="AY27" s="1000">
        <f t="shared" si="7"/>
        <v>0</v>
      </c>
      <c r="AZ27" s="736">
        <v>0</v>
      </c>
      <c r="BA27" s="736">
        <v>0</v>
      </c>
      <c r="BB27" s="711"/>
      <c r="BC27" s="1001">
        <f t="shared" si="8"/>
        <v>0</v>
      </c>
      <c r="BD27" s="737">
        <v>0</v>
      </c>
      <c r="BE27" s="708"/>
    </row>
    <row r="28" spans="1:57" x14ac:dyDescent="0.3">
      <c r="A28" s="741"/>
      <c r="B28" s="714"/>
      <c r="C28" s="739"/>
      <c r="D28" s="739"/>
      <c r="E28" s="740"/>
      <c r="F28" s="430"/>
      <c r="G28" s="430"/>
      <c r="H28" s="726"/>
      <c r="I28" s="726"/>
      <c r="J28" s="727"/>
      <c r="K28" s="728"/>
      <c r="L28" s="729"/>
      <c r="M28" s="730"/>
      <c r="N28" s="731">
        <v>0</v>
      </c>
      <c r="O28" s="732">
        <v>0</v>
      </c>
      <c r="P28" s="978">
        <f>IFERROR((MIN((VLOOKUP($B28,'Anexo I - Auxiliar'!$A$16:$V$75,9,FALSE)*($N28)),$O28)),0)</f>
        <v>0</v>
      </c>
      <c r="Q28" s="732">
        <v>0</v>
      </c>
      <c r="R28" s="733">
        <v>0</v>
      </c>
      <c r="S28" s="978">
        <f>IFERROR((MIN(((VLOOKUP($B28,'Anexo I - Auxiliar'!$A$16:$V$75,10,FALSE)*(N28))*R28),Q28)),0)</f>
        <v>0</v>
      </c>
      <c r="T28" s="732">
        <v>0</v>
      </c>
      <c r="U28" s="979">
        <f>IFERROR((MIN((VLOOKUP($B28,'Anexo I - Auxiliar'!$A$16:$Y$277,12,FALSE)*(N28)),T28)),0)</f>
        <v>0</v>
      </c>
      <c r="V28" s="732">
        <v>0</v>
      </c>
      <c r="W28" s="979">
        <f>IFERROR((MIN((VLOOKUP($B28,'Anexo I - Auxiliar'!$A$16:$Y$277,14,FALSE)*(N28)),V28)),0)</f>
        <v>0</v>
      </c>
      <c r="X28" s="732">
        <v>0</v>
      </c>
      <c r="Y28" s="979">
        <f>IFERROR((MIN((VLOOKUP($B28,'Anexo I - Auxiliar'!$A$16:$Y$277,16,FALSE)*(N28)),X28)),0)</f>
        <v>0</v>
      </c>
      <c r="Z28" s="732">
        <v>0</v>
      </c>
      <c r="AA28" s="979">
        <f>IFERROR((MIN((VLOOKUP($B28,'Anexo I - Auxiliar'!$A$16:$Y$277,18,FALSE)*(N28)),Z28)),0)</f>
        <v>0</v>
      </c>
      <c r="AB28" s="732">
        <v>0</v>
      </c>
      <c r="AC28" s="979">
        <f>IFERROR((MIN((VLOOKUP($B28,'Anexo I - Auxiliar'!$A$16:$Y$277,20,FALSE)*(N28)),AB28)),0)</f>
        <v>0</v>
      </c>
      <c r="AD28" s="732">
        <v>0</v>
      </c>
      <c r="AE28" s="979">
        <f>IFERROR((MIN((VLOOKUP($B28,'Anexo I - Auxiliar'!$A$16:$Y$277,22,FALSE)*(N28)),AD28)),0)</f>
        <v>0</v>
      </c>
      <c r="AF28" s="732">
        <v>0</v>
      </c>
      <c r="AG28" s="979">
        <f>IFERROR((MIN((VLOOKUP($B28,'Anexo I - Auxiliar'!$A$16:$Y$277,24,FALSE)*(N28)),AF28)),0)</f>
        <v>0</v>
      </c>
      <c r="AH28" s="732">
        <v>0</v>
      </c>
      <c r="AI28" s="980">
        <f>IFERROR((MIN((VLOOKUP(($B28&amp;$G28),'CALCULADORA IT CON S.SOCIAL'!$AE$4:$AG$94,2,FALSE)),AH28)),0)</f>
        <v>0</v>
      </c>
      <c r="AJ28" s="732">
        <v>0</v>
      </c>
      <c r="AK28" s="981">
        <f>IFERROR((MIN((((VLOOKUP($B28,'Anexo I - Auxiliar'!$A$16:$AK$277,37,FALSE)))),AJ28)),0)</f>
        <v>0</v>
      </c>
      <c r="AL28" s="982">
        <f t="shared" si="9"/>
        <v>0</v>
      </c>
      <c r="AM28" s="734">
        <v>0</v>
      </c>
      <c r="AN28" s="983">
        <f t="shared" si="10"/>
        <v>0</v>
      </c>
      <c r="AO28" s="735">
        <v>0</v>
      </c>
      <c r="AP28" s="982">
        <f t="shared" si="11"/>
        <v>0</v>
      </c>
      <c r="AQ28" s="984">
        <f t="shared" si="12"/>
        <v>0</v>
      </c>
      <c r="AR28" s="735">
        <v>0</v>
      </c>
      <c r="AS28" s="985">
        <f t="shared" si="13"/>
        <v>0</v>
      </c>
      <c r="AT28" s="735">
        <v>0</v>
      </c>
      <c r="AU28" s="985">
        <f>IFERROR(((MIN((AS28*(VLOOKUP(B28,'Anexo I - Auxiliar'!$A$16:$V$75,8,FALSE))),AT28))),0)</f>
        <v>0</v>
      </c>
      <c r="AV28" s="980">
        <f>IFERROR((VLOOKUP(($B28&amp;$G28),'CALCULADORA IT CON S.SOCIAL'!$AE$4:$AG$94,3,FALSE)),0)</f>
        <v>0</v>
      </c>
      <c r="AW28" s="986">
        <f t="shared" si="14"/>
        <v>0</v>
      </c>
      <c r="AX28" s="987">
        <f>IFERROR((((IF((VLOOKUP(B28,'Anexo I - Auxiliar'!$A$16:$V$75,5,FALSE)=12),(AN28+AQ28+AW28),(AN28+AW28))))+(AK28*AM28)+(AI28*AM28)),0)</f>
        <v>0</v>
      </c>
      <c r="AY28" s="1000">
        <f t="shared" si="7"/>
        <v>0</v>
      </c>
      <c r="AZ28" s="736">
        <v>0</v>
      </c>
      <c r="BA28" s="736">
        <v>0</v>
      </c>
      <c r="BB28" s="711"/>
      <c r="BC28" s="1001">
        <f t="shared" si="8"/>
        <v>0</v>
      </c>
      <c r="BD28" s="737">
        <v>0</v>
      </c>
      <c r="BE28" s="708"/>
    </row>
    <row r="29" spans="1:57" x14ac:dyDescent="0.3">
      <c r="A29" s="741"/>
      <c r="B29" s="714"/>
      <c r="C29" s="739"/>
      <c r="D29" s="739"/>
      <c r="E29" s="740"/>
      <c r="F29" s="430"/>
      <c r="G29" s="430"/>
      <c r="H29" s="726"/>
      <c r="I29" s="726"/>
      <c r="J29" s="727"/>
      <c r="K29" s="728"/>
      <c r="L29" s="729"/>
      <c r="M29" s="730"/>
      <c r="N29" s="731">
        <v>0</v>
      </c>
      <c r="O29" s="732">
        <v>0</v>
      </c>
      <c r="P29" s="978">
        <f>IFERROR((MIN((VLOOKUP($B29,'Anexo I - Auxiliar'!$A$16:$V$75,9,FALSE)*($N29)),$O29)),0)</f>
        <v>0</v>
      </c>
      <c r="Q29" s="732">
        <v>0</v>
      </c>
      <c r="R29" s="733">
        <v>0</v>
      </c>
      <c r="S29" s="978">
        <f>IFERROR((MIN(((VLOOKUP($B29,'Anexo I - Auxiliar'!$A$16:$V$75,10,FALSE)*(N29))*R29),Q29)),0)</f>
        <v>0</v>
      </c>
      <c r="T29" s="732">
        <v>0</v>
      </c>
      <c r="U29" s="979">
        <f>IFERROR((MIN((VLOOKUP($B29,'Anexo I - Auxiliar'!$A$16:$Y$277,12,FALSE)*(N29)),T29)),0)</f>
        <v>0</v>
      </c>
      <c r="V29" s="732">
        <v>0</v>
      </c>
      <c r="W29" s="979">
        <f>IFERROR((MIN((VLOOKUP($B29,'Anexo I - Auxiliar'!$A$16:$Y$277,14,FALSE)*(N29)),V29)),0)</f>
        <v>0</v>
      </c>
      <c r="X29" s="732">
        <v>0</v>
      </c>
      <c r="Y29" s="979">
        <f>IFERROR((MIN((VLOOKUP($B29,'Anexo I - Auxiliar'!$A$16:$Y$277,16,FALSE)*(N29)),X29)),0)</f>
        <v>0</v>
      </c>
      <c r="Z29" s="732">
        <v>0</v>
      </c>
      <c r="AA29" s="979">
        <f>IFERROR((MIN((VLOOKUP($B29,'Anexo I - Auxiliar'!$A$16:$Y$277,18,FALSE)*(N29)),Z29)),0)</f>
        <v>0</v>
      </c>
      <c r="AB29" s="732">
        <v>0</v>
      </c>
      <c r="AC29" s="979">
        <f>IFERROR((MIN((VLOOKUP($B29,'Anexo I - Auxiliar'!$A$16:$Y$277,20,FALSE)*(N29)),AB29)),0)</f>
        <v>0</v>
      </c>
      <c r="AD29" s="732">
        <v>0</v>
      </c>
      <c r="AE29" s="979">
        <f>IFERROR((MIN((VLOOKUP($B29,'Anexo I - Auxiliar'!$A$16:$Y$277,22,FALSE)*(N29)),AD29)),0)</f>
        <v>0</v>
      </c>
      <c r="AF29" s="732">
        <v>0</v>
      </c>
      <c r="AG29" s="979">
        <f>IFERROR((MIN((VLOOKUP($B29,'Anexo I - Auxiliar'!$A$16:$Y$277,24,FALSE)*(N29)),AF29)),0)</f>
        <v>0</v>
      </c>
      <c r="AH29" s="732">
        <v>0</v>
      </c>
      <c r="AI29" s="980">
        <f>IFERROR((MIN((VLOOKUP(($B29&amp;$G29),'CALCULADORA IT CON S.SOCIAL'!$AE$4:$AG$94,2,FALSE)),AH29)),0)</f>
        <v>0</v>
      </c>
      <c r="AJ29" s="732">
        <v>0</v>
      </c>
      <c r="AK29" s="981">
        <f>IFERROR((MIN((((VLOOKUP($B29,'Anexo I - Auxiliar'!$A$16:$AK$277,37,FALSE)))),AJ29)),0)</f>
        <v>0</v>
      </c>
      <c r="AL29" s="982">
        <f t="shared" si="9"/>
        <v>0</v>
      </c>
      <c r="AM29" s="734">
        <v>0</v>
      </c>
      <c r="AN29" s="983">
        <f t="shared" si="10"/>
        <v>0</v>
      </c>
      <c r="AO29" s="735">
        <v>0</v>
      </c>
      <c r="AP29" s="982">
        <f t="shared" si="11"/>
        <v>0</v>
      </c>
      <c r="AQ29" s="984">
        <f t="shared" si="12"/>
        <v>0</v>
      </c>
      <c r="AR29" s="735">
        <v>0</v>
      </c>
      <c r="AS29" s="985">
        <f t="shared" si="13"/>
        <v>0</v>
      </c>
      <c r="AT29" s="735">
        <v>0</v>
      </c>
      <c r="AU29" s="985">
        <f>IFERROR(((MIN((AS29*(VLOOKUP(B29,'Anexo I - Auxiliar'!$A$16:$V$75,8,FALSE))),AT29))),0)</f>
        <v>0</v>
      </c>
      <c r="AV29" s="980">
        <f>IFERROR((VLOOKUP(($B29&amp;$G29),'CALCULADORA IT CON S.SOCIAL'!$AE$4:$AG$94,3,FALSE)),0)</f>
        <v>0</v>
      </c>
      <c r="AW29" s="986">
        <f t="shared" si="14"/>
        <v>0</v>
      </c>
      <c r="AX29" s="987">
        <f>IFERROR((((IF((VLOOKUP(B29,'Anexo I - Auxiliar'!$A$16:$V$75,5,FALSE)=12),(AN29+AQ29+AW29),(AN29+AW29))))+(AK29*AM29)+(AI29*AM29)),0)</f>
        <v>0</v>
      </c>
      <c r="AY29" s="1000">
        <f t="shared" si="7"/>
        <v>0</v>
      </c>
      <c r="AZ29" s="736">
        <v>0</v>
      </c>
      <c r="BA29" s="736">
        <v>0</v>
      </c>
      <c r="BB29" s="711"/>
      <c r="BC29" s="1001">
        <f t="shared" si="8"/>
        <v>0</v>
      </c>
      <c r="BD29" s="737">
        <v>0</v>
      </c>
      <c r="BE29" s="708"/>
    </row>
    <row r="30" spans="1:57" x14ac:dyDescent="0.3">
      <c r="A30" s="741"/>
      <c r="B30" s="714"/>
      <c r="C30" s="739"/>
      <c r="D30" s="739"/>
      <c r="E30" s="740"/>
      <c r="F30" s="430"/>
      <c r="G30" s="430"/>
      <c r="H30" s="726"/>
      <c r="I30" s="726"/>
      <c r="J30" s="727"/>
      <c r="K30" s="728"/>
      <c r="L30" s="742"/>
      <c r="M30" s="730"/>
      <c r="N30" s="731">
        <v>0</v>
      </c>
      <c r="O30" s="732">
        <v>0</v>
      </c>
      <c r="P30" s="978">
        <f>IFERROR((MIN((VLOOKUP($B30,'Anexo I - Auxiliar'!$A$16:$V$75,9,FALSE)*($N30)),$O30)),0)</f>
        <v>0</v>
      </c>
      <c r="Q30" s="732">
        <v>0</v>
      </c>
      <c r="R30" s="733">
        <v>0</v>
      </c>
      <c r="S30" s="978">
        <f>IFERROR((MIN(((VLOOKUP($B30,'Anexo I - Auxiliar'!$A$16:$V$75,10,FALSE)*(N30))*R30),Q30)),0)</f>
        <v>0</v>
      </c>
      <c r="T30" s="732">
        <v>0</v>
      </c>
      <c r="U30" s="979">
        <f>IFERROR((MIN((VLOOKUP($B30,'Anexo I - Auxiliar'!$A$16:$Y$277,12,FALSE)*(N30)),T30)),0)</f>
        <v>0</v>
      </c>
      <c r="V30" s="732">
        <v>0</v>
      </c>
      <c r="W30" s="979">
        <f>IFERROR((MIN((VLOOKUP($B30,'Anexo I - Auxiliar'!$A$16:$Y$277,14,FALSE)*(N30)),V30)),0)</f>
        <v>0</v>
      </c>
      <c r="X30" s="732">
        <v>0</v>
      </c>
      <c r="Y30" s="979">
        <f>IFERROR((MIN((VLOOKUP($B30,'Anexo I - Auxiliar'!$A$16:$Y$277,16,FALSE)*(N30)),X30)),0)</f>
        <v>0</v>
      </c>
      <c r="Z30" s="732">
        <v>0</v>
      </c>
      <c r="AA30" s="979">
        <f>IFERROR((MIN((VLOOKUP($B30,'Anexo I - Auxiliar'!$A$16:$Y$277,18,FALSE)*(N30)),Z30)),0)</f>
        <v>0</v>
      </c>
      <c r="AB30" s="732">
        <v>0</v>
      </c>
      <c r="AC30" s="979">
        <f>IFERROR((MIN((VLOOKUP($B30,'Anexo I - Auxiliar'!$A$16:$Y$277,20,FALSE)*(N30)),AB30)),0)</f>
        <v>0</v>
      </c>
      <c r="AD30" s="732">
        <v>0</v>
      </c>
      <c r="AE30" s="979">
        <f>IFERROR((MIN((VLOOKUP($B30,'Anexo I - Auxiliar'!$A$16:$Y$277,22,FALSE)*(N30)),AD30)),0)</f>
        <v>0</v>
      </c>
      <c r="AF30" s="732">
        <v>0</v>
      </c>
      <c r="AG30" s="979">
        <f>IFERROR((MIN((VLOOKUP($B30,'Anexo I - Auxiliar'!$A$16:$Y$277,24,FALSE)*(N30)),AF30)),0)</f>
        <v>0</v>
      </c>
      <c r="AH30" s="732">
        <v>0</v>
      </c>
      <c r="AI30" s="980">
        <f>IFERROR((MIN((VLOOKUP(($B30&amp;$G30),'CALCULADORA IT CON S.SOCIAL'!$AE$4:$AG$94,2,FALSE)),AH30)),0)</f>
        <v>0</v>
      </c>
      <c r="AJ30" s="732">
        <v>0</v>
      </c>
      <c r="AK30" s="981">
        <f>IFERROR((MIN((((VLOOKUP($B30,'Anexo I - Auxiliar'!$A$16:$AK$277,37,FALSE)))),AJ30)),0)</f>
        <v>0</v>
      </c>
      <c r="AL30" s="982">
        <f t="shared" si="9"/>
        <v>0</v>
      </c>
      <c r="AM30" s="734">
        <v>0</v>
      </c>
      <c r="AN30" s="983">
        <f t="shared" si="10"/>
        <v>0</v>
      </c>
      <c r="AO30" s="735">
        <v>0</v>
      </c>
      <c r="AP30" s="982">
        <f t="shared" si="11"/>
        <v>0</v>
      </c>
      <c r="AQ30" s="984">
        <f t="shared" si="12"/>
        <v>0</v>
      </c>
      <c r="AR30" s="735">
        <v>0</v>
      </c>
      <c r="AS30" s="985">
        <f t="shared" si="13"/>
        <v>0</v>
      </c>
      <c r="AT30" s="735">
        <v>0</v>
      </c>
      <c r="AU30" s="985">
        <f>IFERROR(((MIN((AS30*(VLOOKUP(B30,'Anexo I - Auxiliar'!$A$16:$V$75,8,FALSE))),AT30))),0)</f>
        <v>0</v>
      </c>
      <c r="AV30" s="980">
        <f>IFERROR((VLOOKUP(($B30&amp;$G30),'CALCULADORA IT CON S.SOCIAL'!$AE$4:$AG$94,3,FALSE)),0)</f>
        <v>0</v>
      </c>
      <c r="AW30" s="986">
        <f t="shared" si="14"/>
        <v>0</v>
      </c>
      <c r="AX30" s="987">
        <f>IFERROR((((IF((VLOOKUP(B30,'Anexo I - Auxiliar'!$A$16:$V$75,5,FALSE)=12),(AN30+AQ30+AW30),(AN30+AW30))))+(AK30*AM30)+(AI30*AM30)),0)</f>
        <v>0</v>
      </c>
      <c r="AY30" s="1000">
        <f t="shared" si="7"/>
        <v>0</v>
      </c>
      <c r="AZ30" s="736">
        <v>0</v>
      </c>
      <c r="BA30" s="736">
        <v>0</v>
      </c>
      <c r="BB30" s="711"/>
      <c r="BC30" s="1001">
        <f t="shared" si="8"/>
        <v>0</v>
      </c>
      <c r="BD30" s="737">
        <v>0</v>
      </c>
      <c r="BE30" s="708"/>
    </row>
    <row r="31" spans="1:57" x14ac:dyDescent="0.3">
      <c r="A31" s="741"/>
      <c r="B31" s="714"/>
      <c r="C31" s="739"/>
      <c r="D31" s="739"/>
      <c r="E31" s="740"/>
      <c r="F31" s="430"/>
      <c r="G31" s="430"/>
      <c r="H31" s="726"/>
      <c r="I31" s="726"/>
      <c r="J31" s="727"/>
      <c r="K31" s="728"/>
      <c r="L31" s="742"/>
      <c r="M31" s="730"/>
      <c r="N31" s="731">
        <v>0</v>
      </c>
      <c r="O31" s="732">
        <v>0</v>
      </c>
      <c r="P31" s="978">
        <f>IFERROR((MIN((VLOOKUP($B31,'Anexo I - Auxiliar'!$A$16:$V$75,9,FALSE)*($N31)),$O31)),0)</f>
        <v>0</v>
      </c>
      <c r="Q31" s="732">
        <v>0</v>
      </c>
      <c r="R31" s="733">
        <v>0</v>
      </c>
      <c r="S31" s="978">
        <f>IFERROR((MIN(((VLOOKUP($B31,'Anexo I - Auxiliar'!$A$16:$V$75,10,FALSE)*(N31))*R31),Q31)),0)</f>
        <v>0</v>
      </c>
      <c r="T31" s="732">
        <v>0</v>
      </c>
      <c r="U31" s="979">
        <f>IFERROR((MIN((VLOOKUP($B31,'Anexo I - Auxiliar'!$A$16:$Y$277,12,FALSE)*(N31)),T31)),0)</f>
        <v>0</v>
      </c>
      <c r="V31" s="732">
        <v>0</v>
      </c>
      <c r="W31" s="979">
        <f>IFERROR((MIN((VLOOKUP($B31,'Anexo I - Auxiliar'!$A$16:$Y$277,14,FALSE)*(N31)),V31)),0)</f>
        <v>0</v>
      </c>
      <c r="X31" s="732">
        <v>0</v>
      </c>
      <c r="Y31" s="979">
        <f>IFERROR((MIN((VLOOKUP($B31,'Anexo I - Auxiliar'!$A$16:$Y$277,16,FALSE)*(N31)),X31)),0)</f>
        <v>0</v>
      </c>
      <c r="Z31" s="732">
        <v>0</v>
      </c>
      <c r="AA31" s="979">
        <f>IFERROR((MIN((VLOOKUP($B31,'Anexo I - Auxiliar'!$A$16:$Y$277,18,FALSE)*(N31)),Z31)),0)</f>
        <v>0</v>
      </c>
      <c r="AB31" s="732">
        <v>0</v>
      </c>
      <c r="AC31" s="979">
        <f>IFERROR((MIN((VLOOKUP($B31,'Anexo I - Auxiliar'!$A$16:$Y$277,20,FALSE)*(N31)),AB31)),0)</f>
        <v>0</v>
      </c>
      <c r="AD31" s="732">
        <v>0</v>
      </c>
      <c r="AE31" s="979">
        <f>IFERROR((MIN((VLOOKUP($B31,'Anexo I - Auxiliar'!$A$16:$Y$277,22,FALSE)*(N31)),AD31)),0)</f>
        <v>0</v>
      </c>
      <c r="AF31" s="732">
        <v>0</v>
      </c>
      <c r="AG31" s="979">
        <f>IFERROR((MIN((VLOOKUP($B31,'Anexo I - Auxiliar'!$A$16:$Y$277,24,FALSE)*(N31)),AF31)),0)</f>
        <v>0</v>
      </c>
      <c r="AH31" s="732">
        <v>0</v>
      </c>
      <c r="AI31" s="980">
        <f>IFERROR((MIN((VLOOKUP(($B31&amp;$G31),'CALCULADORA IT CON S.SOCIAL'!$AE$4:$AG$94,2,FALSE)),AH31)),0)</f>
        <v>0</v>
      </c>
      <c r="AJ31" s="732">
        <v>0</v>
      </c>
      <c r="AK31" s="981">
        <f>IFERROR((MIN((((VLOOKUP($B31,'Anexo I - Auxiliar'!$A$16:$AK$277,37,FALSE)))),AJ31)),0)</f>
        <v>0</v>
      </c>
      <c r="AL31" s="982">
        <f t="shared" si="9"/>
        <v>0</v>
      </c>
      <c r="AM31" s="734">
        <v>0</v>
      </c>
      <c r="AN31" s="983">
        <f t="shared" si="10"/>
        <v>0</v>
      </c>
      <c r="AO31" s="735">
        <v>0</v>
      </c>
      <c r="AP31" s="982">
        <f t="shared" si="11"/>
        <v>0</v>
      </c>
      <c r="AQ31" s="984">
        <f t="shared" si="12"/>
        <v>0</v>
      </c>
      <c r="AR31" s="735">
        <v>0</v>
      </c>
      <c r="AS31" s="985">
        <f t="shared" si="13"/>
        <v>0</v>
      </c>
      <c r="AT31" s="735">
        <v>0</v>
      </c>
      <c r="AU31" s="985">
        <f>IFERROR(((MIN((AS31*(VLOOKUP(B31,'Anexo I - Auxiliar'!$A$16:$V$75,8,FALSE))),AT31))),0)</f>
        <v>0</v>
      </c>
      <c r="AV31" s="980">
        <f>IFERROR((VLOOKUP(($B31&amp;$G31),'CALCULADORA IT CON S.SOCIAL'!$AE$4:$AG$94,3,FALSE)),0)</f>
        <v>0</v>
      </c>
      <c r="AW31" s="986">
        <f t="shared" si="14"/>
        <v>0</v>
      </c>
      <c r="AX31" s="987">
        <f>IFERROR((((IF((VLOOKUP(B31,'Anexo I - Auxiliar'!$A$16:$V$75,5,FALSE)=12),(AN31+AQ31+AW31),(AN31+AW31))))+(AK31*AM31)+(AI31*AM31)),0)</f>
        <v>0</v>
      </c>
      <c r="AY31" s="1000">
        <f t="shared" si="7"/>
        <v>0</v>
      </c>
      <c r="AZ31" s="736">
        <v>0</v>
      </c>
      <c r="BA31" s="736">
        <v>0</v>
      </c>
      <c r="BB31" s="711"/>
      <c r="BC31" s="1001">
        <f t="shared" si="8"/>
        <v>0</v>
      </c>
      <c r="BD31" s="737">
        <v>0</v>
      </c>
      <c r="BE31" s="708"/>
    </row>
    <row r="32" spans="1:57" x14ac:dyDescent="0.3">
      <c r="A32" s="741"/>
      <c r="B32" s="739"/>
      <c r="C32" s="739"/>
      <c r="D32" s="739"/>
      <c r="E32" s="740"/>
      <c r="F32" s="430"/>
      <c r="G32" s="430"/>
      <c r="H32" s="726"/>
      <c r="I32" s="726"/>
      <c r="J32" s="727"/>
      <c r="K32" s="728"/>
      <c r="L32" s="729"/>
      <c r="M32" s="730"/>
      <c r="N32" s="731">
        <v>0</v>
      </c>
      <c r="O32" s="732">
        <v>0</v>
      </c>
      <c r="P32" s="978">
        <f>IFERROR((MIN((VLOOKUP($B32,'Anexo I - Auxiliar'!$A$16:$V$75,9,FALSE)*($N32)),$O32)),0)</f>
        <v>0</v>
      </c>
      <c r="Q32" s="732">
        <v>0</v>
      </c>
      <c r="R32" s="733">
        <v>0</v>
      </c>
      <c r="S32" s="978">
        <f>IFERROR((MIN(((VLOOKUP($B32,'Anexo I - Auxiliar'!$A$16:$V$75,10,FALSE)*(N32))*R32),Q32)),0)</f>
        <v>0</v>
      </c>
      <c r="T32" s="732">
        <v>0</v>
      </c>
      <c r="U32" s="979">
        <f>IFERROR((MIN((VLOOKUP($B32,'Anexo I - Auxiliar'!$A$16:$Y$277,12,FALSE)*(N32)),T32)),0)</f>
        <v>0</v>
      </c>
      <c r="V32" s="732">
        <v>0</v>
      </c>
      <c r="W32" s="979">
        <f>IFERROR((MIN((VLOOKUP($B32,'Anexo I - Auxiliar'!$A$16:$Y$277,14,FALSE)*(N32)),V32)),0)</f>
        <v>0</v>
      </c>
      <c r="X32" s="732">
        <v>0</v>
      </c>
      <c r="Y32" s="979">
        <f>IFERROR((MIN((VLOOKUP($B32,'Anexo I - Auxiliar'!$A$16:$Y$277,16,FALSE)*(N32)),X32)),0)</f>
        <v>0</v>
      </c>
      <c r="Z32" s="732">
        <v>0</v>
      </c>
      <c r="AA32" s="979">
        <f>IFERROR((MIN((VLOOKUP($B32,'Anexo I - Auxiliar'!$A$16:$Y$277,18,FALSE)*(N32)),Z32)),0)</f>
        <v>0</v>
      </c>
      <c r="AB32" s="732">
        <v>0</v>
      </c>
      <c r="AC32" s="979">
        <f>IFERROR((MIN((VLOOKUP($B32,'Anexo I - Auxiliar'!$A$16:$Y$277,20,FALSE)*(N32)),AB32)),0)</f>
        <v>0</v>
      </c>
      <c r="AD32" s="732">
        <v>0</v>
      </c>
      <c r="AE32" s="979">
        <f>IFERROR((MIN((VLOOKUP($B32,'Anexo I - Auxiliar'!$A$16:$Y$277,22,FALSE)*(N32)),AD32)),0)</f>
        <v>0</v>
      </c>
      <c r="AF32" s="732">
        <v>0</v>
      </c>
      <c r="AG32" s="979">
        <f>IFERROR((MIN((VLOOKUP($B32,'Anexo I - Auxiliar'!$A$16:$Y$277,24,FALSE)*(N32)),AF32)),0)</f>
        <v>0</v>
      </c>
      <c r="AH32" s="732">
        <v>0</v>
      </c>
      <c r="AI32" s="980">
        <f>IFERROR((MIN((VLOOKUP(($B32&amp;$G32),'CALCULADORA IT CON S.SOCIAL'!$AE$4:$AG$94,2,FALSE)),AH32)),0)</f>
        <v>0</v>
      </c>
      <c r="AJ32" s="732">
        <v>0</v>
      </c>
      <c r="AK32" s="981">
        <f>IFERROR((MIN((((VLOOKUP($B32,'Anexo I - Auxiliar'!$A$16:$AK$277,37,FALSE)))),AJ32)),0)</f>
        <v>0</v>
      </c>
      <c r="AL32" s="982">
        <f t="shared" si="9"/>
        <v>0</v>
      </c>
      <c r="AM32" s="734">
        <v>0</v>
      </c>
      <c r="AN32" s="983">
        <f t="shared" si="10"/>
        <v>0</v>
      </c>
      <c r="AO32" s="735">
        <v>0</v>
      </c>
      <c r="AP32" s="982">
        <f t="shared" si="11"/>
        <v>0</v>
      </c>
      <c r="AQ32" s="984">
        <f t="shared" si="12"/>
        <v>0</v>
      </c>
      <c r="AR32" s="735">
        <v>0</v>
      </c>
      <c r="AS32" s="985">
        <f t="shared" si="13"/>
        <v>0</v>
      </c>
      <c r="AT32" s="735">
        <v>0</v>
      </c>
      <c r="AU32" s="985">
        <f>IFERROR(((MIN((AS32*(VLOOKUP(B32,'Anexo I - Auxiliar'!$A$16:$V$75,8,FALSE))),AT32))),0)</f>
        <v>0</v>
      </c>
      <c r="AV32" s="980">
        <f>IFERROR((VLOOKUP(($B32&amp;$G32),'CALCULADORA IT CON S.SOCIAL'!$AE$4:$AG$94,3,FALSE)),0)</f>
        <v>0</v>
      </c>
      <c r="AW32" s="986">
        <f t="shared" si="14"/>
        <v>0</v>
      </c>
      <c r="AX32" s="987">
        <f>IFERROR((((IF((VLOOKUP(B32,'Anexo I - Auxiliar'!$A$16:$V$75,5,FALSE)=12),(AN32+AQ32+AW32),(AN32+AW32))))+(AK32*AM32)+(AI32*AM32)),0)</f>
        <v>0</v>
      </c>
      <c r="AY32" s="1000">
        <f t="shared" si="7"/>
        <v>0</v>
      </c>
      <c r="AZ32" s="736">
        <v>0</v>
      </c>
      <c r="BA32" s="736">
        <v>0</v>
      </c>
      <c r="BB32" s="710"/>
      <c r="BC32" s="1001">
        <f t="shared" si="8"/>
        <v>0</v>
      </c>
      <c r="BD32" s="737">
        <v>0</v>
      </c>
      <c r="BE32" s="707"/>
    </row>
    <row r="33" spans="1:57" x14ac:dyDescent="0.3">
      <c r="A33" s="741"/>
      <c r="B33" s="739"/>
      <c r="C33" s="739"/>
      <c r="D33" s="739"/>
      <c r="E33" s="740"/>
      <c r="F33" s="430"/>
      <c r="G33" s="430"/>
      <c r="H33" s="726"/>
      <c r="I33" s="726"/>
      <c r="J33" s="727"/>
      <c r="K33" s="728"/>
      <c r="L33" s="729"/>
      <c r="M33" s="730"/>
      <c r="N33" s="731">
        <v>0</v>
      </c>
      <c r="O33" s="732">
        <v>0</v>
      </c>
      <c r="P33" s="978">
        <f>IFERROR((MIN((VLOOKUP($B33,'Anexo I - Auxiliar'!$A$16:$V$75,9,FALSE)*($N33)),$O33)),0)</f>
        <v>0</v>
      </c>
      <c r="Q33" s="732">
        <v>0</v>
      </c>
      <c r="R33" s="733">
        <v>0</v>
      </c>
      <c r="S33" s="978">
        <f>IFERROR((MIN(((VLOOKUP($B33,'Anexo I - Auxiliar'!$A$16:$V$75,10,FALSE)*(N33))*R33),Q33)),0)</f>
        <v>0</v>
      </c>
      <c r="T33" s="732">
        <v>0</v>
      </c>
      <c r="U33" s="979">
        <f>IFERROR((MIN((VLOOKUP($B33,'Anexo I - Auxiliar'!$A$16:$Y$277,12,FALSE)*(N33)),T33)),0)</f>
        <v>0</v>
      </c>
      <c r="V33" s="732">
        <v>0</v>
      </c>
      <c r="W33" s="979">
        <f>IFERROR((MIN((VLOOKUP($B33,'Anexo I - Auxiliar'!$A$16:$Y$277,14,FALSE)*(N33)),V33)),0)</f>
        <v>0</v>
      </c>
      <c r="X33" s="732">
        <v>0</v>
      </c>
      <c r="Y33" s="979">
        <f>IFERROR((MIN((VLOOKUP($B33,'Anexo I - Auxiliar'!$A$16:$Y$277,16,FALSE)*(N33)),X33)),0)</f>
        <v>0</v>
      </c>
      <c r="Z33" s="732">
        <v>0</v>
      </c>
      <c r="AA33" s="979">
        <f>IFERROR((MIN((VLOOKUP($B33,'Anexo I - Auxiliar'!$A$16:$Y$277,18,FALSE)*(N33)),Z33)),0)</f>
        <v>0</v>
      </c>
      <c r="AB33" s="732">
        <v>0</v>
      </c>
      <c r="AC33" s="979">
        <f>IFERROR((MIN((VLOOKUP($B33,'Anexo I - Auxiliar'!$A$16:$Y$277,20,FALSE)*(N33)),AB33)),0)</f>
        <v>0</v>
      </c>
      <c r="AD33" s="732">
        <v>0</v>
      </c>
      <c r="AE33" s="979">
        <f>IFERROR((MIN((VLOOKUP($B33,'Anexo I - Auxiliar'!$A$16:$Y$277,22,FALSE)*(N33)),AD33)),0)</f>
        <v>0</v>
      </c>
      <c r="AF33" s="732">
        <v>0</v>
      </c>
      <c r="AG33" s="979">
        <f>IFERROR((MIN((VLOOKUP($B33,'Anexo I - Auxiliar'!$A$16:$Y$277,24,FALSE)*(N33)),AF33)),0)</f>
        <v>0</v>
      </c>
      <c r="AH33" s="732">
        <v>0</v>
      </c>
      <c r="AI33" s="980">
        <f>IFERROR((MIN((VLOOKUP(($B33&amp;$G33),'CALCULADORA IT CON S.SOCIAL'!$AE$4:$AG$94,2,FALSE)),AH33)),0)</f>
        <v>0</v>
      </c>
      <c r="AJ33" s="732">
        <v>0</v>
      </c>
      <c r="AK33" s="981">
        <f>IFERROR((MIN((((VLOOKUP($B33,'Anexo I - Auxiliar'!$A$16:$AK$277,37,FALSE)))),AJ33)),0)</f>
        <v>0</v>
      </c>
      <c r="AL33" s="982">
        <f t="shared" si="9"/>
        <v>0</v>
      </c>
      <c r="AM33" s="734">
        <v>0</v>
      </c>
      <c r="AN33" s="983">
        <f t="shared" si="10"/>
        <v>0</v>
      </c>
      <c r="AO33" s="735">
        <v>0</v>
      </c>
      <c r="AP33" s="982">
        <f t="shared" si="11"/>
        <v>0</v>
      </c>
      <c r="AQ33" s="984">
        <f t="shared" si="12"/>
        <v>0</v>
      </c>
      <c r="AR33" s="735">
        <v>0</v>
      </c>
      <c r="AS33" s="985">
        <f t="shared" si="13"/>
        <v>0</v>
      </c>
      <c r="AT33" s="735">
        <v>0</v>
      </c>
      <c r="AU33" s="985">
        <f>IFERROR(((MIN((AS33*(VLOOKUP(B33,'Anexo I - Auxiliar'!$A$16:$V$75,8,FALSE))),AT33))),0)</f>
        <v>0</v>
      </c>
      <c r="AV33" s="980">
        <f>IFERROR((VLOOKUP(($B33&amp;$G33),'CALCULADORA IT CON S.SOCIAL'!$AE$4:$AG$94,3,FALSE)),0)</f>
        <v>0</v>
      </c>
      <c r="AW33" s="986">
        <f t="shared" si="14"/>
        <v>0</v>
      </c>
      <c r="AX33" s="987">
        <f>IFERROR((((IF((VLOOKUP(B33,'Anexo I - Auxiliar'!$A$16:$V$75,5,FALSE)=12),(AN33+AQ33+AW33),(AN33+AW33))))+(AK33*AM33)+(AI33*AM33)),0)</f>
        <v>0</v>
      </c>
      <c r="AY33" s="1000">
        <f t="shared" si="7"/>
        <v>0</v>
      </c>
      <c r="AZ33" s="736">
        <v>0</v>
      </c>
      <c r="BA33" s="736">
        <v>0</v>
      </c>
      <c r="BB33" s="710"/>
      <c r="BC33" s="1001">
        <f t="shared" si="8"/>
        <v>0</v>
      </c>
      <c r="BD33" s="737">
        <v>0</v>
      </c>
      <c r="BE33" s="707"/>
    </row>
    <row r="34" spans="1:57" x14ac:dyDescent="0.3">
      <c r="A34" s="741"/>
      <c r="B34" s="743"/>
      <c r="C34" s="743"/>
      <c r="D34" s="743"/>
      <c r="E34" s="744"/>
      <c r="F34" s="430"/>
      <c r="G34" s="430"/>
      <c r="H34" s="726"/>
      <c r="I34" s="726"/>
      <c r="J34" s="727"/>
      <c r="K34" s="728"/>
      <c r="L34" s="729"/>
      <c r="M34" s="730"/>
      <c r="N34" s="731">
        <v>0</v>
      </c>
      <c r="O34" s="732">
        <v>0</v>
      </c>
      <c r="P34" s="978">
        <f>IFERROR((MIN((VLOOKUP($B34,'Anexo I - Auxiliar'!$A$16:$V$75,9,FALSE)*($N34)),$O34)),0)</f>
        <v>0</v>
      </c>
      <c r="Q34" s="732">
        <v>0</v>
      </c>
      <c r="R34" s="733">
        <v>0</v>
      </c>
      <c r="S34" s="978">
        <f>IFERROR((MIN(((VLOOKUP($B34,'Anexo I - Auxiliar'!$A$16:$V$75,10,FALSE)*(N34))*R34),Q34)),0)</f>
        <v>0</v>
      </c>
      <c r="T34" s="732">
        <v>0</v>
      </c>
      <c r="U34" s="979">
        <f>IFERROR((MIN((VLOOKUP($B34,'Anexo I - Auxiliar'!$A$16:$Y$277,12,FALSE)*(N34)),T34)),0)</f>
        <v>0</v>
      </c>
      <c r="V34" s="732">
        <v>0</v>
      </c>
      <c r="W34" s="979">
        <f>IFERROR((MIN((VLOOKUP($B34,'Anexo I - Auxiliar'!$A$16:$Y$277,14,FALSE)*(N34)),V34)),0)</f>
        <v>0</v>
      </c>
      <c r="X34" s="732">
        <v>0</v>
      </c>
      <c r="Y34" s="979">
        <f>IFERROR((MIN((VLOOKUP($B34,'Anexo I - Auxiliar'!$A$16:$Y$277,16,FALSE)*(N34)),X34)),0)</f>
        <v>0</v>
      </c>
      <c r="Z34" s="732">
        <v>0</v>
      </c>
      <c r="AA34" s="979">
        <f>IFERROR((MIN((VLOOKUP($B34,'Anexo I - Auxiliar'!$A$16:$Y$277,18,FALSE)*(N34)),Z34)),0)</f>
        <v>0</v>
      </c>
      <c r="AB34" s="732">
        <v>0</v>
      </c>
      <c r="AC34" s="979">
        <f>IFERROR((MIN((VLOOKUP($B34,'Anexo I - Auxiliar'!$A$16:$Y$277,20,FALSE)*(N34)),AB34)),0)</f>
        <v>0</v>
      </c>
      <c r="AD34" s="732">
        <v>0</v>
      </c>
      <c r="AE34" s="979">
        <f>IFERROR((MIN((VLOOKUP($B34,'Anexo I - Auxiliar'!$A$16:$Y$277,22,FALSE)*(N34)),AD34)),0)</f>
        <v>0</v>
      </c>
      <c r="AF34" s="732">
        <v>0</v>
      </c>
      <c r="AG34" s="979">
        <f>IFERROR((MIN((VLOOKUP($B34,'Anexo I - Auxiliar'!$A$16:$Y$277,24,FALSE)*(N34)),AF34)),0)</f>
        <v>0</v>
      </c>
      <c r="AH34" s="732">
        <v>0</v>
      </c>
      <c r="AI34" s="980">
        <f>IFERROR((MIN((VLOOKUP(($B34&amp;$G34),'CALCULADORA IT CON S.SOCIAL'!$AE$4:$AG$94,2,FALSE)),AH34)),0)</f>
        <v>0</v>
      </c>
      <c r="AJ34" s="732">
        <v>0</v>
      </c>
      <c r="AK34" s="981">
        <f>IFERROR((MIN((((VLOOKUP($B34,'Anexo I - Auxiliar'!$A$16:$AK$277,37,FALSE)))),AJ34)),0)</f>
        <v>0</v>
      </c>
      <c r="AL34" s="982">
        <f t="shared" si="9"/>
        <v>0</v>
      </c>
      <c r="AM34" s="734">
        <v>0</v>
      </c>
      <c r="AN34" s="983">
        <f t="shared" si="10"/>
        <v>0</v>
      </c>
      <c r="AO34" s="735">
        <v>0</v>
      </c>
      <c r="AP34" s="982">
        <f t="shared" si="11"/>
        <v>0</v>
      </c>
      <c r="AQ34" s="984">
        <f t="shared" si="12"/>
        <v>0</v>
      </c>
      <c r="AR34" s="735">
        <v>0</v>
      </c>
      <c r="AS34" s="985">
        <f t="shared" si="13"/>
        <v>0</v>
      </c>
      <c r="AT34" s="735">
        <v>0</v>
      </c>
      <c r="AU34" s="985">
        <f>IFERROR(((MIN((AS34*(VLOOKUP(B34,'Anexo I - Auxiliar'!$A$16:$V$75,8,FALSE))),AT34))),0)</f>
        <v>0</v>
      </c>
      <c r="AV34" s="980">
        <f>IFERROR((VLOOKUP(($B34&amp;$G34),'CALCULADORA IT CON S.SOCIAL'!$AE$4:$AG$94,3,FALSE)),0)</f>
        <v>0</v>
      </c>
      <c r="AW34" s="986">
        <f t="shared" si="14"/>
        <v>0</v>
      </c>
      <c r="AX34" s="987">
        <f>IFERROR((((IF((VLOOKUP(B34,'Anexo I - Auxiliar'!$A$16:$V$75,5,FALSE)=12),(AN34+AQ34+AW34),(AN34+AW34))))+(AK34*AM34)+(AI34*AM34)),0)</f>
        <v>0</v>
      </c>
      <c r="AY34" s="1000">
        <f t="shared" si="7"/>
        <v>0</v>
      </c>
      <c r="AZ34" s="736">
        <v>0</v>
      </c>
      <c r="BA34" s="736">
        <v>0</v>
      </c>
      <c r="BB34" s="711"/>
      <c r="BC34" s="1001">
        <f t="shared" si="8"/>
        <v>0</v>
      </c>
      <c r="BD34" s="737">
        <v>0</v>
      </c>
      <c r="BE34" s="708"/>
    </row>
    <row r="35" spans="1:57" x14ac:dyDescent="0.3">
      <c r="A35" s="741"/>
      <c r="B35" s="743"/>
      <c r="C35" s="743"/>
      <c r="D35" s="743"/>
      <c r="E35" s="744"/>
      <c r="F35" s="430"/>
      <c r="G35" s="430"/>
      <c r="H35" s="726"/>
      <c r="I35" s="726"/>
      <c r="J35" s="727"/>
      <c r="K35" s="728"/>
      <c r="L35" s="729"/>
      <c r="M35" s="730"/>
      <c r="N35" s="731">
        <v>0</v>
      </c>
      <c r="O35" s="732">
        <v>0</v>
      </c>
      <c r="P35" s="978">
        <f>IFERROR((MIN((VLOOKUP($B35,'Anexo I - Auxiliar'!$A$16:$V$75,9,FALSE)*($N35)),$O35)),0)</f>
        <v>0</v>
      </c>
      <c r="Q35" s="732">
        <v>0</v>
      </c>
      <c r="R35" s="733">
        <v>0</v>
      </c>
      <c r="S35" s="978">
        <f>IFERROR((MIN(((VLOOKUP($B35,'Anexo I - Auxiliar'!$A$16:$V$75,10,FALSE)*(N35))*R35),Q35)),0)</f>
        <v>0</v>
      </c>
      <c r="T35" s="732">
        <v>0</v>
      </c>
      <c r="U35" s="979">
        <f>IFERROR((MIN((VLOOKUP($B35,'Anexo I - Auxiliar'!$A$16:$Y$277,12,FALSE)*(N35)),T35)),0)</f>
        <v>0</v>
      </c>
      <c r="V35" s="732">
        <v>0</v>
      </c>
      <c r="W35" s="979">
        <f>IFERROR((MIN((VLOOKUP($B35,'Anexo I - Auxiliar'!$A$16:$Y$277,14,FALSE)*(N35)),V35)),0)</f>
        <v>0</v>
      </c>
      <c r="X35" s="732">
        <v>0</v>
      </c>
      <c r="Y35" s="979">
        <f>IFERROR((MIN((VLOOKUP($B35,'Anexo I - Auxiliar'!$A$16:$Y$277,16,FALSE)*(N35)),X35)),0)</f>
        <v>0</v>
      </c>
      <c r="Z35" s="732">
        <v>0</v>
      </c>
      <c r="AA35" s="979">
        <f>IFERROR((MIN((VLOOKUP($B35,'Anexo I - Auxiliar'!$A$16:$Y$277,18,FALSE)*(N35)),Z35)),0)</f>
        <v>0</v>
      </c>
      <c r="AB35" s="732">
        <v>0</v>
      </c>
      <c r="AC35" s="979">
        <f>IFERROR((MIN((VLOOKUP($B35,'Anexo I - Auxiliar'!$A$16:$Y$277,20,FALSE)*(N35)),AB35)),0)</f>
        <v>0</v>
      </c>
      <c r="AD35" s="732">
        <v>0</v>
      </c>
      <c r="AE35" s="979">
        <f>IFERROR((MIN((VLOOKUP($B35,'Anexo I - Auxiliar'!$A$16:$Y$277,22,FALSE)*(N35)),AD35)),0)</f>
        <v>0</v>
      </c>
      <c r="AF35" s="732">
        <v>0</v>
      </c>
      <c r="AG35" s="979">
        <f>IFERROR((MIN((VLOOKUP($B35,'Anexo I - Auxiliar'!$A$16:$Y$277,24,FALSE)*(N35)),AF35)),0)</f>
        <v>0</v>
      </c>
      <c r="AH35" s="732">
        <v>0</v>
      </c>
      <c r="AI35" s="980">
        <f>IFERROR((MIN((VLOOKUP(($B35&amp;$G35),'CALCULADORA IT CON S.SOCIAL'!$AE$4:$AG$94,2,FALSE)),AH35)),0)</f>
        <v>0</v>
      </c>
      <c r="AJ35" s="732">
        <v>0</v>
      </c>
      <c r="AK35" s="981">
        <f>IFERROR((MIN((((VLOOKUP($B35,'Anexo I - Auxiliar'!$A$16:$AK$277,37,FALSE)))),AJ35)),0)</f>
        <v>0</v>
      </c>
      <c r="AL35" s="982">
        <f t="shared" si="9"/>
        <v>0</v>
      </c>
      <c r="AM35" s="734">
        <v>0</v>
      </c>
      <c r="AN35" s="983">
        <f t="shared" si="10"/>
        <v>0</v>
      </c>
      <c r="AO35" s="735">
        <v>0</v>
      </c>
      <c r="AP35" s="982">
        <f t="shared" si="11"/>
        <v>0</v>
      </c>
      <c r="AQ35" s="984">
        <f t="shared" si="12"/>
        <v>0</v>
      </c>
      <c r="AR35" s="735">
        <v>0</v>
      </c>
      <c r="AS35" s="985">
        <f t="shared" si="13"/>
        <v>0</v>
      </c>
      <c r="AT35" s="735">
        <v>0</v>
      </c>
      <c r="AU35" s="985">
        <f>IFERROR(((MIN((AS35*(VLOOKUP(B35,'Anexo I - Auxiliar'!$A$16:$V$75,8,FALSE))),AT35))),0)</f>
        <v>0</v>
      </c>
      <c r="AV35" s="980">
        <f>IFERROR((VLOOKUP(($B35&amp;$G35),'CALCULADORA IT CON S.SOCIAL'!$AE$4:$AG$94,3,FALSE)),0)</f>
        <v>0</v>
      </c>
      <c r="AW35" s="986">
        <f t="shared" si="14"/>
        <v>0</v>
      </c>
      <c r="AX35" s="987">
        <f>IFERROR((((IF((VLOOKUP(B35,'Anexo I - Auxiliar'!$A$16:$V$75,5,FALSE)=12),(AN35+AQ35+AW35),(AN35+AW35))))+(AK35*AM35)+(AI35*AM35)),0)</f>
        <v>0</v>
      </c>
      <c r="AY35" s="1000">
        <f t="shared" si="7"/>
        <v>0</v>
      </c>
      <c r="AZ35" s="736">
        <v>0</v>
      </c>
      <c r="BA35" s="736">
        <v>0</v>
      </c>
      <c r="BB35" s="711"/>
      <c r="BC35" s="1001">
        <f t="shared" si="8"/>
        <v>0</v>
      </c>
      <c r="BD35" s="737">
        <v>0</v>
      </c>
      <c r="BE35" s="708"/>
    </row>
    <row r="36" spans="1:57" x14ac:dyDescent="0.3">
      <c r="A36" s="741"/>
      <c r="B36" s="743"/>
      <c r="C36" s="743"/>
      <c r="D36" s="743"/>
      <c r="E36" s="744"/>
      <c r="F36" s="430"/>
      <c r="G36" s="430"/>
      <c r="H36" s="726"/>
      <c r="I36" s="726"/>
      <c r="J36" s="727"/>
      <c r="K36" s="728"/>
      <c r="L36" s="729"/>
      <c r="M36" s="730"/>
      <c r="N36" s="731">
        <v>0</v>
      </c>
      <c r="O36" s="732">
        <v>0</v>
      </c>
      <c r="P36" s="978">
        <f>IFERROR((MIN((VLOOKUP($B36,'Anexo I - Auxiliar'!$A$16:$V$75,9,FALSE)*($N36)),$O36)),0)</f>
        <v>0</v>
      </c>
      <c r="Q36" s="732">
        <v>0</v>
      </c>
      <c r="R36" s="733">
        <v>0</v>
      </c>
      <c r="S36" s="978">
        <f>IFERROR((MIN(((VLOOKUP($B36,'Anexo I - Auxiliar'!$A$16:$V$75,10,FALSE)*(N36))*R36),Q36)),0)</f>
        <v>0</v>
      </c>
      <c r="T36" s="732">
        <v>0</v>
      </c>
      <c r="U36" s="979">
        <f>IFERROR((MIN((VLOOKUP($B36,'Anexo I - Auxiliar'!$A$16:$Y$277,12,FALSE)*(N36)),T36)),0)</f>
        <v>0</v>
      </c>
      <c r="V36" s="732">
        <v>0</v>
      </c>
      <c r="W36" s="979">
        <f>IFERROR((MIN((VLOOKUP($B36,'Anexo I - Auxiliar'!$A$16:$Y$277,14,FALSE)*(N36)),V36)),0)</f>
        <v>0</v>
      </c>
      <c r="X36" s="732">
        <v>0</v>
      </c>
      <c r="Y36" s="979">
        <f>IFERROR((MIN((VLOOKUP($B36,'Anexo I - Auxiliar'!$A$16:$Y$277,16,FALSE)*(N36)),X36)),0)</f>
        <v>0</v>
      </c>
      <c r="Z36" s="732">
        <v>0</v>
      </c>
      <c r="AA36" s="979">
        <f>IFERROR((MIN((VLOOKUP($B36,'Anexo I - Auxiliar'!$A$16:$Y$277,18,FALSE)*(N36)),Z36)),0)</f>
        <v>0</v>
      </c>
      <c r="AB36" s="732">
        <v>0</v>
      </c>
      <c r="AC36" s="979">
        <f>IFERROR((MIN((VLOOKUP($B36,'Anexo I - Auxiliar'!$A$16:$Y$277,20,FALSE)*(N36)),AB36)),0)</f>
        <v>0</v>
      </c>
      <c r="AD36" s="732">
        <v>0</v>
      </c>
      <c r="AE36" s="979">
        <f>IFERROR((MIN((VLOOKUP($B36,'Anexo I - Auxiliar'!$A$16:$Y$277,22,FALSE)*(N36)),AD36)),0)</f>
        <v>0</v>
      </c>
      <c r="AF36" s="732">
        <v>0</v>
      </c>
      <c r="AG36" s="979">
        <f>IFERROR((MIN((VLOOKUP($B36,'Anexo I - Auxiliar'!$A$16:$Y$277,24,FALSE)*(N36)),AF36)),0)</f>
        <v>0</v>
      </c>
      <c r="AH36" s="732">
        <v>0</v>
      </c>
      <c r="AI36" s="980">
        <f>IFERROR((MIN((VLOOKUP(($B36&amp;$G36),'CALCULADORA IT CON S.SOCIAL'!$AE$4:$AG$94,2,FALSE)),AH36)),0)</f>
        <v>0</v>
      </c>
      <c r="AJ36" s="732">
        <v>0</v>
      </c>
      <c r="AK36" s="981">
        <f>IFERROR((MIN((((VLOOKUP($B36,'Anexo I - Auxiliar'!$A$16:$AK$277,37,FALSE)))),AJ36)),0)</f>
        <v>0</v>
      </c>
      <c r="AL36" s="982">
        <f t="shared" si="9"/>
        <v>0</v>
      </c>
      <c r="AM36" s="734">
        <v>0</v>
      </c>
      <c r="AN36" s="983">
        <f t="shared" si="10"/>
        <v>0</v>
      </c>
      <c r="AO36" s="735">
        <v>0</v>
      </c>
      <c r="AP36" s="982">
        <f t="shared" si="11"/>
        <v>0</v>
      </c>
      <c r="AQ36" s="984">
        <f t="shared" si="12"/>
        <v>0</v>
      </c>
      <c r="AR36" s="735">
        <v>0</v>
      </c>
      <c r="AS36" s="985">
        <f t="shared" si="13"/>
        <v>0</v>
      </c>
      <c r="AT36" s="735">
        <v>0</v>
      </c>
      <c r="AU36" s="985">
        <f>IFERROR(((MIN((AS36*(VLOOKUP(B36,'Anexo I - Auxiliar'!$A$16:$V$75,8,FALSE))),AT36))),0)</f>
        <v>0</v>
      </c>
      <c r="AV36" s="980">
        <f>IFERROR((VLOOKUP(($B36&amp;$G36),'CALCULADORA IT CON S.SOCIAL'!$AE$4:$AG$94,3,FALSE)),0)</f>
        <v>0</v>
      </c>
      <c r="AW36" s="986">
        <f t="shared" si="14"/>
        <v>0</v>
      </c>
      <c r="AX36" s="987">
        <f>IFERROR((((IF((VLOOKUP(B36,'Anexo I - Auxiliar'!$A$16:$V$75,5,FALSE)=12),(AN36+AQ36+AW36),(AN36+AW36))))+(AK36*AM36)+(AI36*AM36)),0)</f>
        <v>0</v>
      </c>
      <c r="AY36" s="1000">
        <f t="shared" si="7"/>
        <v>0</v>
      </c>
      <c r="AZ36" s="736">
        <v>0</v>
      </c>
      <c r="BA36" s="736">
        <v>0</v>
      </c>
      <c r="BB36" s="711"/>
      <c r="BC36" s="1001">
        <f t="shared" si="8"/>
        <v>0</v>
      </c>
      <c r="BD36" s="737">
        <v>0</v>
      </c>
      <c r="BE36" s="708"/>
    </row>
    <row r="37" spans="1:57" x14ac:dyDescent="0.3">
      <c r="A37" s="741"/>
      <c r="B37" s="743"/>
      <c r="C37" s="743"/>
      <c r="D37" s="743"/>
      <c r="E37" s="744"/>
      <c r="F37" s="430"/>
      <c r="G37" s="430"/>
      <c r="H37" s="726"/>
      <c r="I37" s="726"/>
      <c r="J37" s="727"/>
      <c r="K37" s="728"/>
      <c r="L37" s="729"/>
      <c r="M37" s="730"/>
      <c r="N37" s="731">
        <v>0</v>
      </c>
      <c r="O37" s="732">
        <v>0</v>
      </c>
      <c r="P37" s="978">
        <f>IFERROR((MIN((VLOOKUP($B37,'Anexo I - Auxiliar'!$A$16:$V$75,9,FALSE)*($N37)),$O37)),0)</f>
        <v>0</v>
      </c>
      <c r="Q37" s="732">
        <v>0</v>
      </c>
      <c r="R37" s="733">
        <v>0</v>
      </c>
      <c r="S37" s="978">
        <f>IFERROR((MIN(((VLOOKUP($B37,'Anexo I - Auxiliar'!$A$16:$V$75,10,FALSE)*(N37))*R37),Q37)),0)</f>
        <v>0</v>
      </c>
      <c r="T37" s="732">
        <v>0</v>
      </c>
      <c r="U37" s="979">
        <f>IFERROR((MIN((VLOOKUP($B37,'Anexo I - Auxiliar'!$A$16:$Y$277,12,FALSE)*(N37)),T37)),0)</f>
        <v>0</v>
      </c>
      <c r="V37" s="732">
        <v>0</v>
      </c>
      <c r="W37" s="979">
        <f>IFERROR((MIN((VLOOKUP($B37,'Anexo I - Auxiliar'!$A$16:$Y$277,14,FALSE)*(N37)),V37)),0)</f>
        <v>0</v>
      </c>
      <c r="X37" s="732">
        <v>0</v>
      </c>
      <c r="Y37" s="979">
        <f>IFERROR((MIN((VLOOKUP($B37,'Anexo I - Auxiliar'!$A$16:$Y$277,16,FALSE)*(N37)),X37)),0)</f>
        <v>0</v>
      </c>
      <c r="Z37" s="732">
        <v>0</v>
      </c>
      <c r="AA37" s="979">
        <f>IFERROR((MIN((VLOOKUP($B37,'Anexo I - Auxiliar'!$A$16:$Y$277,18,FALSE)*(N37)),Z37)),0)</f>
        <v>0</v>
      </c>
      <c r="AB37" s="732">
        <v>0</v>
      </c>
      <c r="AC37" s="979">
        <f>IFERROR((MIN((VLOOKUP($B37,'Anexo I - Auxiliar'!$A$16:$Y$277,20,FALSE)*(N37)),AB37)),0)</f>
        <v>0</v>
      </c>
      <c r="AD37" s="732">
        <v>0</v>
      </c>
      <c r="AE37" s="979">
        <f>IFERROR((MIN((VLOOKUP($B37,'Anexo I - Auxiliar'!$A$16:$Y$277,22,FALSE)*(N37)),AD37)),0)</f>
        <v>0</v>
      </c>
      <c r="AF37" s="732">
        <v>0</v>
      </c>
      <c r="AG37" s="979">
        <f>IFERROR((MIN((VLOOKUP($B37,'Anexo I - Auxiliar'!$A$16:$Y$277,24,FALSE)*(N37)),AF37)),0)</f>
        <v>0</v>
      </c>
      <c r="AH37" s="732">
        <v>0</v>
      </c>
      <c r="AI37" s="980">
        <f>IFERROR((MIN((VLOOKUP(($B37&amp;$G37),'CALCULADORA IT CON S.SOCIAL'!$AE$4:$AG$94,2,FALSE)),AH37)),0)</f>
        <v>0</v>
      </c>
      <c r="AJ37" s="732">
        <v>0</v>
      </c>
      <c r="AK37" s="981">
        <f>IFERROR((MIN((((VLOOKUP($B37,'Anexo I - Auxiliar'!$A$16:$AK$277,37,FALSE)))),AJ37)),0)</f>
        <v>0</v>
      </c>
      <c r="AL37" s="982">
        <f t="shared" si="9"/>
        <v>0</v>
      </c>
      <c r="AM37" s="734">
        <v>0</v>
      </c>
      <c r="AN37" s="983">
        <f t="shared" si="10"/>
        <v>0</v>
      </c>
      <c r="AO37" s="735">
        <v>0</v>
      </c>
      <c r="AP37" s="982">
        <f t="shared" si="11"/>
        <v>0</v>
      </c>
      <c r="AQ37" s="984">
        <f t="shared" si="12"/>
        <v>0</v>
      </c>
      <c r="AR37" s="735">
        <v>0</v>
      </c>
      <c r="AS37" s="985">
        <f t="shared" si="13"/>
        <v>0</v>
      </c>
      <c r="AT37" s="735">
        <v>0</v>
      </c>
      <c r="AU37" s="985">
        <f>IFERROR(((MIN((AS37*(VLOOKUP(B37,'Anexo I - Auxiliar'!$A$16:$V$75,8,FALSE))),AT37))),0)</f>
        <v>0</v>
      </c>
      <c r="AV37" s="980">
        <f>IFERROR((VLOOKUP(($B37&amp;$G37),'CALCULADORA IT CON S.SOCIAL'!$AE$4:$AG$94,3,FALSE)),0)</f>
        <v>0</v>
      </c>
      <c r="AW37" s="986">
        <f t="shared" si="14"/>
        <v>0</v>
      </c>
      <c r="AX37" s="987">
        <f>IFERROR((((IF((VLOOKUP(B37,'Anexo I - Auxiliar'!$A$16:$V$75,5,FALSE)=12),(AN37+AQ37+AW37),(AN37+AW37))))+(AK37*AM37)+(AI37*AM37)),0)</f>
        <v>0</v>
      </c>
      <c r="AY37" s="1000">
        <f t="shared" si="7"/>
        <v>0</v>
      </c>
      <c r="AZ37" s="736">
        <v>0</v>
      </c>
      <c r="BA37" s="736">
        <v>0</v>
      </c>
      <c r="BB37" s="711"/>
      <c r="BC37" s="1001">
        <f t="shared" si="8"/>
        <v>0</v>
      </c>
      <c r="BD37" s="737">
        <v>0</v>
      </c>
      <c r="BE37" s="708"/>
    </row>
    <row r="38" spans="1:57" x14ac:dyDescent="0.3">
      <c r="A38" s="741"/>
      <c r="B38" s="743"/>
      <c r="C38" s="743"/>
      <c r="D38" s="743"/>
      <c r="E38" s="744"/>
      <c r="F38" s="430"/>
      <c r="G38" s="430"/>
      <c r="H38" s="726"/>
      <c r="I38" s="726"/>
      <c r="J38" s="727"/>
      <c r="K38" s="728"/>
      <c r="L38" s="729"/>
      <c r="M38" s="730"/>
      <c r="N38" s="731">
        <v>0</v>
      </c>
      <c r="O38" s="732">
        <v>0</v>
      </c>
      <c r="P38" s="978">
        <f>IFERROR((MIN((VLOOKUP($B38,'Anexo I - Auxiliar'!$A$16:$V$75,9,FALSE)*($N38)),$O38)),0)</f>
        <v>0</v>
      </c>
      <c r="Q38" s="732">
        <v>0</v>
      </c>
      <c r="R38" s="733">
        <v>0</v>
      </c>
      <c r="S38" s="978">
        <f>IFERROR((MIN(((VLOOKUP($B38,'Anexo I - Auxiliar'!$A$16:$V$75,10,FALSE)*(N38))*R38),Q38)),0)</f>
        <v>0</v>
      </c>
      <c r="T38" s="732">
        <v>0</v>
      </c>
      <c r="U38" s="979">
        <f>IFERROR((MIN((VLOOKUP($B38,'Anexo I - Auxiliar'!$A$16:$Y$277,12,FALSE)*(N38)),T38)),0)</f>
        <v>0</v>
      </c>
      <c r="V38" s="732">
        <v>0</v>
      </c>
      <c r="W38" s="979">
        <f>IFERROR((MIN((VLOOKUP($B38,'Anexo I - Auxiliar'!$A$16:$Y$277,14,FALSE)*(N38)),V38)),0)</f>
        <v>0</v>
      </c>
      <c r="X38" s="732">
        <v>0</v>
      </c>
      <c r="Y38" s="979">
        <f>IFERROR((MIN((VLOOKUP($B38,'Anexo I - Auxiliar'!$A$16:$Y$277,16,FALSE)*(N38)),X38)),0)</f>
        <v>0</v>
      </c>
      <c r="Z38" s="732">
        <v>0</v>
      </c>
      <c r="AA38" s="979">
        <f>IFERROR((MIN((VLOOKUP($B38,'Anexo I - Auxiliar'!$A$16:$Y$277,18,FALSE)*(N38)),Z38)),0)</f>
        <v>0</v>
      </c>
      <c r="AB38" s="732">
        <v>0</v>
      </c>
      <c r="AC38" s="979">
        <f>IFERROR((MIN((VLOOKUP($B38,'Anexo I - Auxiliar'!$A$16:$Y$277,20,FALSE)*(N38)),AB38)),0)</f>
        <v>0</v>
      </c>
      <c r="AD38" s="732">
        <v>0</v>
      </c>
      <c r="AE38" s="979">
        <f>IFERROR((MIN((VLOOKUP($B38,'Anexo I - Auxiliar'!$A$16:$Y$277,22,FALSE)*(N38)),AD38)),0)</f>
        <v>0</v>
      </c>
      <c r="AF38" s="732">
        <v>0</v>
      </c>
      <c r="AG38" s="979">
        <f>IFERROR((MIN((VLOOKUP($B38,'Anexo I - Auxiliar'!$A$16:$Y$277,24,FALSE)*(N38)),AF38)),0)</f>
        <v>0</v>
      </c>
      <c r="AH38" s="732">
        <v>0</v>
      </c>
      <c r="AI38" s="980">
        <f>IFERROR((MIN((VLOOKUP(($B38&amp;$G38),'CALCULADORA IT CON S.SOCIAL'!$AE$4:$AG$94,2,FALSE)),AH38)),0)</f>
        <v>0</v>
      </c>
      <c r="AJ38" s="732">
        <v>0</v>
      </c>
      <c r="AK38" s="981">
        <f>IFERROR((MIN((((VLOOKUP($B38,'Anexo I - Auxiliar'!$A$16:$AK$277,37,FALSE)))),AJ38)),0)</f>
        <v>0</v>
      </c>
      <c r="AL38" s="982">
        <f t="shared" si="9"/>
        <v>0</v>
      </c>
      <c r="AM38" s="734">
        <v>0</v>
      </c>
      <c r="AN38" s="983">
        <f t="shared" si="10"/>
        <v>0</v>
      </c>
      <c r="AO38" s="735">
        <v>0</v>
      </c>
      <c r="AP38" s="982">
        <f t="shared" si="11"/>
        <v>0</v>
      </c>
      <c r="AQ38" s="984">
        <f t="shared" si="12"/>
        <v>0</v>
      </c>
      <c r="AR38" s="735">
        <v>0</v>
      </c>
      <c r="AS38" s="985">
        <f t="shared" si="13"/>
        <v>0</v>
      </c>
      <c r="AT38" s="735">
        <v>0</v>
      </c>
      <c r="AU38" s="985">
        <f>IFERROR(((MIN((AS38*(VLOOKUP(B38,'Anexo I - Auxiliar'!$A$16:$V$75,8,FALSE))),AT38))),0)</f>
        <v>0</v>
      </c>
      <c r="AV38" s="980">
        <f>IFERROR((VLOOKUP(($B38&amp;$G38),'CALCULADORA IT CON S.SOCIAL'!$AE$4:$AG$94,3,FALSE)),0)</f>
        <v>0</v>
      </c>
      <c r="AW38" s="986">
        <f t="shared" si="14"/>
        <v>0</v>
      </c>
      <c r="AX38" s="987">
        <f>IFERROR((((IF((VLOOKUP(B38,'Anexo I - Auxiliar'!$A$16:$V$75,5,FALSE)=12),(AN38+AQ38+AW38),(AN38+AW38))))+(AK38*AM38)+(AI38*AM38)),0)</f>
        <v>0</v>
      </c>
      <c r="AY38" s="1000">
        <f t="shared" si="7"/>
        <v>0</v>
      </c>
      <c r="AZ38" s="736">
        <v>0</v>
      </c>
      <c r="BA38" s="736">
        <v>0</v>
      </c>
      <c r="BB38" s="711"/>
      <c r="BC38" s="1001">
        <f t="shared" si="8"/>
        <v>0</v>
      </c>
      <c r="BD38" s="737">
        <v>0</v>
      </c>
      <c r="BE38" s="708"/>
    </row>
    <row r="39" spans="1:57" x14ac:dyDescent="0.3">
      <c r="A39" s="741"/>
      <c r="B39" s="743"/>
      <c r="C39" s="743"/>
      <c r="D39" s="743"/>
      <c r="E39" s="744"/>
      <c r="F39" s="430"/>
      <c r="G39" s="430"/>
      <c r="H39" s="726"/>
      <c r="I39" s="726"/>
      <c r="J39" s="727"/>
      <c r="K39" s="728"/>
      <c r="L39" s="729"/>
      <c r="M39" s="730"/>
      <c r="N39" s="731">
        <v>0</v>
      </c>
      <c r="O39" s="732">
        <v>0</v>
      </c>
      <c r="P39" s="978">
        <f>IFERROR((MIN((VLOOKUP($B39,'Anexo I - Auxiliar'!$A$16:$V$75,9,FALSE)*($N39)),$O39)),0)</f>
        <v>0</v>
      </c>
      <c r="Q39" s="732">
        <v>0</v>
      </c>
      <c r="R39" s="733">
        <v>0</v>
      </c>
      <c r="S39" s="978">
        <f>IFERROR((MIN(((VLOOKUP($B39,'Anexo I - Auxiliar'!$A$16:$V$75,10,FALSE)*(N39))*R39),Q39)),0)</f>
        <v>0</v>
      </c>
      <c r="T39" s="732">
        <v>0</v>
      </c>
      <c r="U39" s="979">
        <f>IFERROR((MIN((VLOOKUP($B39,'Anexo I - Auxiliar'!$A$16:$Y$277,12,FALSE)*(N39)),T39)),0)</f>
        <v>0</v>
      </c>
      <c r="V39" s="732">
        <v>0</v>
      </c>
      <c r="W39" s="979">
        <f>IFERROR((MIN((VLOOKUP($B39,'Anexo I - Auxiliar'!$A$16:$Y$277,14,FALSE)*(N39)),V39)),0)</f>
        <v>0</v>
      </c>
      <c r="X39" s="732">
        <v>0</v>
      </c>
      <c r="Y39" s="979">
        <f>IFERROR((MIN((VLOOKUP($B39,'Anexo I - Auxiliar'!$A$16:$Y$277,16,FALSE)*(N39)),X39)),0)</f>
        <v>0</v>
      </c>
      <c r="Z39" s="732">
        <v>0</v>
      </c>
      <c r="AA39" s="979">
        <f>IFERROR((MIN((VLOOKUP($B39,'Anexo I - Auxiliar'!$A$16:$Y$277,18,FALSE)*(N39)),Z39)),0)</f>
        <v>0</v>
      </c>
      <c r="AB39" s="732">
        <v>0</v>
      </c>
      <c r="AC39" s="979">
        <f>IFERROR((MIN((VLOOKUP($B39,'Anexo I - Auxiliar'!$A$16:$Y$277,20,FALSE)*(N39)),AB39)),0)</f>
        <v>0</v>
      </c>
      <c r="AD39" s="732">
        <v>0</v>
      </c>
      <c r="AE39" s="979">
        <f>IFERROR((MIN((VLOOKUP($B39,'Anexo I - Auxiliar'!$A$16:$Y$277,22,FALSE)*(N39)),AD39)),0)</f>
        <v>0</v>
      </c>
      <c r="AF39" s="732">
        <v>0</v>
      </c>
      <c r="AG39" s="979">
        <f>IFERROR((MIN((VLOOKUP($B39,'Anexo I - Auxiliar'!$A$16:$Y$277,24,FALSE)*(N39)),AF39)),0)</f>
        <v>0</v>
      </c>
      <c r="AH39" s="732">
        <v>0</v>
      </c>
      <c r="AI39" s="980">
        <f>IFERROR((MIN((VLOOKUP(($B39&amp;$G39),'CALCULADORA IT CON S.SOCIAL'!$AE$4:$AG$94,2,FALSE)),AH39)),0)</f>
        <v>0</v>
      </c>
      <c r="AJ39" s="732">
        <v>0</v>
      </c>
      <c r="AK39" s="981">
        <f>IFERROR((MIN((((VLOOKUP($B39,'Anexo I - Auxiliar'!$A$16:$AK$277,37,FALSE)))),AJ39)),0)</f>
        <v>0</v>
      </c>
      <c r="AL39" s="982">
        <f t="shared" si="9"/>
        <v>0</v>
      </c>
      <c r="AM39" s="734">
        <v>0</v>
      </c>
      <c r="AN39" s="983">
        <f t="shared" si="10"/>
        <v>0</v>
      </c>
      <c r="AO39" s="735">
        <v>0</v>
      </c>
      <c r="AP39" s="982">
        <f t="shared" si="11"/>
        <v>0</v>
      </c>
      <c r="AQ39" s="984">
        <f t="shared" si="12"/>
        <v>0</v>
      </c>
      <c r="AR39" s="735">
        <v>0</v>
      </c>
      <c r="AS39" s="985">
        <f t="shared" si="13"/>
        <v>0</v>
      </c>
      <c r="AT39" s="735">
        <v>0</v>
      </c>
      <c r="AU39" s="985">
        <f>IFERROR(((MIN((AS39*(VLOOKUP(B39,'Anexo I - Auxiliar'!$A$16:$V$75,8,FALSE))),AT39))),0)</f>
        <v>0</v>
      </c>
      <c r="AV39" s="980">
        <f>IFERROR((VLOOKUP(($B39&amp;$G39),'CALCULADORA IT CON S.SOCIAL'!$AE$4:$AG$94,3,FALSE)),0)</f>
        <v>0</v>
      </c>
      <c r="AW39" s="986">
        <f t="shared" si="14"/>
        <v>0</v>
      </c>
      <c r="AX39" s="987">
        <f>IFERROR((((IF((VLOOKUP(B39,'Anexo I - Auxiliar'!$A$16:$V$75,5,FALSE)=12),(AN39+AQ39+AW39),(AN39+AW39))))+(AK39*AM39)+(AI39*AM39)),0)</f>
        <v>0</v>
      </c>
      <c r="AY39" s="1000">
        <f t="shared" si="7"/>
        <v>0</v>
      </c>
      <c r="AZ39" s="736">
        <v>0</v>
      </c>
      <c r="BA39" s="736">
        <v>0</v>
      </c>
      <c r="BB39" s="711"/>
      <c r="BC39" s="1001">
        <f t="shared" si="8"/>
        <v>0</v>
      </c>
      <c r="BD39" s="737">
        <v>0</v>
      </c>
      <c r="BE39" s="708"/>
    </row>
    <row r="40" spans="1:57" x14ac:dyDescent="0.3">
      <c r="A40" s="741"/>
      <c r="B40" s="743"/>
      <c r="C40" s="743"/>
      <c r="D40" s="743"/>
      <c r="E40" s="744"/>
      <c r="F40" s="430"/>
      <c r="G40" s="430"/>
      <c r="H40" s="726"/>
      <c r="I40" s="726"/>
      <c r="J40" s="727"/>
      <c r="K40" s="728"/>
      <c r="L40" s="729"/>
      <c r="M40" s="730"/>
      <c r="N40" s="731">
        <v>0</v>
      </c>
      <c r="O40" s="732">
        <v>0</v>
      </c>
      <c r="P40" s="978">
        <f>IFERROR((MIN((VLOOKUP($B40,'Anexo I - Auxiliar'!$A$16:$V$75,9,FALSE)*($N40)),$O40)),0)</f>
        <v>0</v>
      </c>
      <c r="Q40" s="732">
        <v>0</v>
      </c>
      <c r="R40" s="733">
        <v>0</v>
      </c>
      <c r="S40" s="978">
        <f>IFERROR((MIN(((VLOOKUP($B40,'Anexo I - Auxiliar'!$A$16:$V$75,10,FALSE)*(N40))*R40),Q40)),0)</f>
        <v>0</v>
      </c>
      <c r="T40" s="732">
        <v>0</v>
      </c>
      <c r="U40" s="979">
        <f>IFERROR((MIN((VLOOKUP($B40,'Anexo I - Auxiliar'!$A$16:$Y$277,12,FALSE)*(N40)),T40)),0)</f>
        <v>0</v>
      </c>
      <c r="V40" s="732">
        <v>0</v>
      </c>
      <c r="W40" s="979">
        <f>IFERROR((MIN((VLOOKUP($B40,'Anexo I - Auxiliar'!$A$16:$Y$277,14,FALSE)*(N40)),V40)),0)</f>
        <v>0</v>
      </c>
      <c r="X40" s="732">
        <v>0</v>
      </c>
      <c r="Y40" s="979">
        <f>IFERROR((MIN((VLOOKUP($B40,'Anexo I - Auxiliar'!$A$16:$Y$277,16,FALSE)*(N40)),X40)),0)</f>
        <v>0</v>
      </c>
      <c r="Z40" s="732">
        <v>0</v>
      </c>
      <c r="AA40" s="979">
        <f>IFERROR((MIN((VLOOKUP($B40,'Anexo I - Auxiliar'!$A$16:$Y$277,18,FALSE)*(N40)),Z40)),0)</f>
        <v>0</v>
      </c>
      <c r="AB40" s="732">
        <v>0</v>
      </c>
      <c r="AC40" s="979">
        <f>IFERROR((MIN((VLOOKUP($B40,'Anexo I - Auxiliar'!$A$16:$Y$277,20,FALSE)*(N40)),AB40)),0)</f>
        <v>0</v>
      </c>
      <c r="AD40" s="732">
        <v>0</v>
      </c>
      <c r="AE40" s="979">
        <f>IFERROR((MIN((VLOOKUP($B40,'Anexo I - Auxiliar'!$A$16:$Y$277,22,FALSE)*(N40)),AD40)),0)</f>
        <v>0</v>
      </c>
      <c r="AF40" s="732">
        <v>0</v>
      </c>
      <c r="AG40" s="979">
        <f>IFERROR((MIN((VLOOKUP($B40,'Anexo I - Auxiliar'!$A$16:$Y$277,24,FALSE)*(N40)),AF40)),0)</f>
        <v>0</v>
      </c>
      <c r="AH40" s="732">
        <v>0</v>
      </c>
      <c r="AI40" s="980">
        <f>IFERROR((MIN((VLOOKUP(($B40&amp;$G40),'CALCULADORA IT CON S.SOCIAL'!$AE$4:$AG$94,2,FALSE)),AH40)),0)</f>
        <v>0</v>
      </c>
      <c r="AJ40" s="732">
        <v>0</v>
      </c>
      <c r="AK40" s="981">
        <f>IFERROR((MIN((((VLOOKUP($B40,'Anexo I - Auxiliar'!$A$16:$AK$277,37,FALSE)))),AJ40)),0)</f>
        <v>0</v>
      </c>
      <c r="AL40" s="982">
        <f t="shared" si="9"/>
        <v>0</v>
      </c>
      <c r="AM40" s="734">
        <v>0</v>
      </c>
      <c r="AN40" s="983">
        <f t="shared" si="10"/>
        <v>0</v>
      </c>
      <c r="AO40" s="735">
        <v>0</v>
      </c>
      <c r="AP40" s="982">
        <f t="shared" si="11"/>
        <v>0</v>
      </c>
      <c r="AQ40" s="984">
        <f t="shared" si="12"/>
        <v>0</v>
      </c>
      <c r="AR40" s="735">
        <v>0</v>
      </c>
      <c r="AS40" s="985">
        <f t="shared" si="13"/>
        <v>0</v>
      </c>
      <c r="AT40" s="735">
        <v>0</v>
      </c>
      <c r="AU40" s="985">
        <f>IFERROR(((MIN((AS40*(VLOOKUP(B40,'Anexo I - Auxiliar'!$A$16:$V$75,8,FALSE))),AT40))),0)</f>
        <v>0</v>
      </c>
      <c r="AV40" s="980">
        <f>IFERROR((VLOOKUP(($B40&amp;$G40),'CALCULADORA IT CON S.SOCIAL'!$AE$4:$AG$94,3,FALSE)),0)</f>
        <v>0</v>
      </c>
      <c r="AW40" s="986">
        <f t="shared" si="14"/>
        <v>0</v>
      </c>
      <c r="AX40" s="987">
        <f>IFERROR((((IF((VLOOKUP(B40,'Anexo I - Auxiliar'!$A$16:$V$75,5,FALSE)=12),(AN40+AQ40+AW40),(AN40+AW40))))+(AK40*AM40)+(AI40*AM40)),0)</f>
        <v>0</v>
      </c>
      <c r="AY40" s="1000">
        <f t="shared" si="7"/>
        <v>0</v>
      </c>
      <c r="AZ40" s="736">
        <v>0</v>
      </c>
      <c r="BA40" s="736">
        <v>0</v>
      </c>
      <c r="BB40" s="711"/>
      <c r="BC40" s="1001">
        <f t="shared" si="8"/>
        <v>0</v>
      </c>
      <c r="BD40" s="737">
        <v>0</v>
      </c>
      <c r="BE40" s="708"/>
    </row>
    <row r="41" spans="1:57" x14ac:dyDescent="0.3">
      <c r="A41" s="741"/>
      <c r="B41" s="743"/>
      <c r="C41" s="743"/>
      <c r="D41" s="743"/>
      <c r="E41" s="744"/>
      <c r="F41" s="430"/>
      <c r="G41" s="430"/>
      <c r="H41" s="726"/>
      <c r="I41" s="726"/>
      <c r="J41" s="727"/>
      <c r="K41" s="728"/>
      <c r="L41" s="729"/>
      <c r="M41" s="730"/>
      <c r="N41" s="731">
        <v>0</v>
      </c>
      <c r="O41" s="732">
        <v>0</v>
      </c>
      <c r="P41" s="978">
        <f>IFERROR((MIN((VLOOKUP($B41,'Anexo I - Auxiliar'!$A$16:$V$75,9,FALSE)*($N41)),$O41)),0)</f>
        <v>0</v>
      </c>
      <c r="Q41" s="732">
        <v>0</v>
      </c>
      <c r="R41" s="733">
        <v>0</v>
      </c>
      <c r="S41" s="978">
        <f>IFERROR((MIN(((VLOOKUP($B41,'Anexo I - Auxiliar'!$A$16:$V$75,10,FALSE)*(N41))*R41),Q41)),0)</f>
        <v>0</v>
      </c>
      <c r="T41" s="732">
        <v>0</v>
      </c>
      <c r="U41" s="979">
        <f>IFERROR((MIN((VLOOKUP($B41,'Anexo I - Auxiliar'!$A$16:$Y$277,12,FALSE)*(N41)),T41)),0)</f>
        <v>0</v>
      </c>
      <c r="V41" s="732">
        <v>0</v>
      </c>
      <c r="W41" s="979">
        <f>IFERROR((MIN((VLOOKUP($B41,'Anexo I - Auxiliar'!$A$16:$Y$277,14,FALSE)*(N41)),V41)),0)</f>
        <v>0</v>
      </c>
      <c r="X41" s="732">
        <v>0</v>
      </c>
      <c r="Y41" s="979">
        <f>IFERROR((MIN((VLOOKUP($B41,'Anexo I - Auxiliar'!$A$16:$Y$277,16,FALSE)*(N41)),X41)),0)</f>
        <v>0</v>
      </c>
      <c r="Z41" s="732">
        <v>0</v>
      </c>
      <c r="AA41" s="979">
        <f>IFERROR((MIN((VLOOKUP($B41,'Anexo I - Auxiliar'!$A$16:$Y$277,18,FALSE)*(N41)),Z41)),0)</f>
        <v>0</v>
      </c>
      <c r="AB41" s="732">
        <v>0</v>
      </c>
      <c r="AC41" s="979">
        <f>IFERROR((MIN((VLOOKUP($B41,'Anexo I - Auxiliar'!$A$16:$Y$277,20,FALSE)*(N41)),AB41)),0)</f>
        <v>0</v>
      </c>
      <c r="AD41" s="732">
        <v>0</v>
      </c>
      <c r="AE41" s="979">
        <f>IFERROR((MIN((VLOOKUP($B41,'Anexo I - Auxiliar'!$A$16:$Y$277,22,FALSE)*(N41)),AD41)),0)</f>
        <v>0</v>
      </c>
      <c r="AF41" s="732">
        <v>0</v>
      </c>
      <c r="AG41" s="979">
        <f>IFERROR((MIN((VLOOKUP($B41,'Anexo I - Auxiliar'!$A$16:$Y$277,24,FALSE)*(N41)),AF41)),0)</f>
        <v>0</v>
      </c>
      <c r="AH41" s="732">
        <v>0</v>
      </c>
      <c r="AI41" s="980">
        <f>IFERROR((MIN((VLOOKUP(($B41&amp;$G41),'CALCULADORA IT CON S.SOCIAL'!$AE$4:$AG$94,2,FALSE)),AH41)),0)</f>
        <v>0</v>
      </c>
      <c r="AJ41" s="732">
        <v>0</v>
      </c>
      <c r="AK41" s="981">
        <f>IFERROR((MIN((((VLOOKUP($B41,'Anexo I - Auxiliar'!$A$16:$AK$277,37,FALSE)))),AJ41)),0)</f>
        <v>0</v>
      </c>
      <c r="AL41" s="982">
        <f t="shared" si="9"/>
        <v>0</v>
      </c>
      <c r="AM41" s="734">
        <v>0</v>
      </c>
      <c r="AN41" s="983">
        <f t="shared" si="10"/>
        <v>0</v>
      </c>
      <c r="AO41" s="735">
        <v>0</v>
      </c>
      <c r="AP41" s="982">
        <f t="shared" si="11"/>
        <v>0</v>
      </c>
      <c r="AQ41" s="984">
        <f t="shared" si="12"/>
        <v>0</v>
      </c>
      <c r="AR41" s="735">
        <v>0</v>
      </c>
      <c r="AS41" s="985">
        <f t="shared" si="13"/>
        <v>0</v>
      </c>
      <c r="AT41" s="735">
        <v>0</v>
      </c>
      <c r="AU41" s="985">
        <f>IFERROR(((MIN((AS41*(VLOOKUP(B41,'Anexo I - Auxiliar'!$A$16:$V$75,8,FALSE))),AT41))),0)</f>
        <v>0</v>
      </c>
      <c r="AV41" s="980">
        <f>IFERROR((VLOOKUP(($B41&amp;$G41),'CALCULADORA IT CON S.SOCIAL'!$AE$4:$AG$94,3,FALSE)),0)</f>
        <v>0</v>
      </c>
      <c r="AW41" s="986">
        <f t="shared" si="14"/>
        <v>0</v>
      </c>
      <c r="AX41" s="987">
        <f>IFERROR((((IF((VLOOKUP(B41,'Anexo I - Auxiliar'!$A$16:$V$75,5,FALSE)=12),(AN41+AQ41+AW41),(AN41+AW41))))+(AK41*AM41)+(AI41*AM41)),0)</f>
        <v>0</v>
      </c>
      <c r="AY41" s="1000">
        <f t="shared" si="7"/>
        <v>0</v>
      </c>
      <c r="AZ41" s="736">
        <v>0</v>
      </c>
      <c r="BA41" s="736">
        <v>0</v>
      </c>
      <c r="BB41" s="711"/>
      <c r="BC41" s="1001">
        <f t="shared" si="8"/>
        <v>0</v>
      </c>
      <c r="BD41" s="737">
        <v>0</v>
      </c>
      <c r="BE41" s="708"/>
    </row>
    <row r="42" spans="1:57" x14ac:dyDescent="0.3">
      <c r="A42" s="741"/>
      <c r="B42" s="743"/>
      <c r="C42" s="743"/>
      <c r="D42" s="743"/>
      <c r="E42" s="744"/>
      <c r="F42" s="430"/>
      <c r="G42" s="430"/>
      <c r="H42" s="726"/>
      <c r="I42" s="726"/>
      <c r="J42" s="727"/>
      <c r="K42" s="728"/>
      <c r="L42" s="729"/>
      <c r="M42" s="730"/>
      <c r="N42" s="731">
        <v>0</v>
      </c>
      <c r="O42" s="732">
        <v>0</v>
      </c>
      <c r="P42" s="978">
        <f>IFERROR((MIN((VLOOKUP($B42,'Anexo I - Auxiliar'!$A$16:$V$75,9,FALSE)*($N42)),$O42)),0)</f>
        <v>0</v>
      </c>
      <c r="Q42" s="732">
        <v>0</v>
      </c>
      <c r="R42" s="733">
        <v>0</v>
      </c>
      <c r="S42" s="978">
        <f>IFERROR((MIN(((VLOOKUP($B42,'Anexo I - Auxiliar'!$A$16:$V$75,10,FALSE)*(N42))*R42),Q42)),0)</f>
        <v>0</v>
      </c>
      <c r="T42" s="732">
        <v>0</v>
      </c>
      <c r="U42" s="979">
        <f>IFERROR((MIN((VLOOKUP($B42,'Anexo I - Auxiliar'!$A$16:$Y$277,12,FALSE)*(N42)),T42)),0)</f>
        <v>0</v>
      </c>
      <c r="V42" s="732">
        <v>0</v>
      </c>
      <c r="W42" s="979">
        <f>IFERROR((MIN((VLOOKUP($B42,'Anexo I - Auxiliar'!$A$16:$Y$277,14,FALSE)*(N42)),V42)),0)</f>
        <v>0</v>
      </c>
      <c r="X42" s="732">
        <v>0</v>
      </c>
      <c r="Y42" s="979">
        <f>IFERROR((MIN((VLOOKUP($B42,'Anexo I - Auxiliar'!$A$16:$Y$277,16,FALSE)*(N42)),X42)),0)</f>
        <v>0</v>
      </c>
      <c r="Z42" s="732">
        <v>0</v>
      </c>
      <c r="AA42" s="979">
        <f>IFERROR((MIN((VLOOKUP($B42,'Anexo I - Auxiliar'!$A$16:$Y$277,18,FALSE)*(N42)),Z42)),0)</f>
        <v>0</v>
      </c>
      <c r="AB42" s="732">
        <v>0</v>
      </c>
      <c r="AC42" s="979">
        <f>IFERROR((MIN((VLOOKUP($B42,'Anexo I - Auxiliar'!$A$16:$Y$277,20,FALSE)*(N42)),AB42)),0)</f>
        <v>0</v>
      </c>
      <c r="AD42" s="732">
        <v>0</v>
      </c>
      <c r="AE42" s="979">
        <f>IFERROR((MIN((VLOOKUP($B42,'Anexo I - Auxiliar'!$A$16:$Y$277,22,FALSE)*(N42)),AD42)),0)</f>
        <v>0</v>
      </c>
      <c r="AF42" s="732">
        <v>0</v>
      </c>
      <c r="AG42" s="979">
        <f>IFERROR((MIN((VLOOKUP($B42,'Anexo I - Auxiliar'!$A$16:$Y$277,24,FALSE)*(N42)),AF42)),0)</f>
        <v>0</v>
      </c>
      <c r="AH42" s="732">
        <v>0</v>
      </c>
      <c r="AI42" s="980">
        <f>IFERROR((MIN((VLOOKUP(($B42&amp;$G42),'CALCULADORA IT CON S.SOCIAL'!$AE$4:$AG$94,2,FALSE)),AH42)),0)</f>
        <v>0</v>
      </c>
      <c r="AJ42" s="732">
        <v>0</v>
      </c>
      <c r="AK42" s="981">
        <f>IFERROR((MIN((((VLOOKUP($B42,'Anexo I - Auxiliar'!$A$16:$AK$277,37,FALSE)))),AJ42)),0)</f>
        <v>0</v>
      </c>
      <c r="AL42" s="982">
        <f t="shared" si="9"/>
        <v>0</v>
      </c>
      <c r="AM42" s="734">
        <v>0</v>
      </c>
      <c r="AN42" s="983">
        <f t="shared" si="10"/>
        <v>0</v>
      </c>
      <c r="AO42" s="735">
        <v>0</v>
      </c>
      <c r="AP42" s="982">
        <f t="shared" si="11"/>
        <v>0</v>
      </c>
      <c r="AQ42" s="984">
        <f t="shared" si="12"/>
        <v>0</v>
      </c>
      <c r="AR42" s="735">
        <v>0</v>
      </c>
      <c r="AS42" s="985">
        <f t="shared" si="13"/>
        <v>0</v>
      </c>
      <c r="AT42" s="735">
        <v>0</v>
      </c>
      <c r="AU42" s="985">
        <f>IFERROR(((MIN((AS42*(VLOOKUP(B42,'Anexo I - Auxiliar'!$A$16:$V$75,8,FALSE))),AT42))),0)</f>
        <v>0</v>
      </c>
      <c r="AV42" s="980">
        <f>IFERROR((VLOOKUP(($B42&amp;$G42),'CALCULADORA IT CON S.SOCIAL'!$AE$4:$AG$94,3,FALSE)),0)</f>
        <v>0</v>
      </c>
      <c r="AW42" s="986">
        <f t="shared" si="14"/>
        <v>0</v>
      </c>
      <c r="AX42" s="987">
        <f>IFERROR((((IF((VLOOKUP(B42,'Anexo I - Auxiliar'!$A$16:$V$75,5,FALSE)=12),(AN42+AQ42+AW42),(AN42+AW42))))+(AK42*AM42)+(AI42*AM42)),0)</f>
        <v>0</v>
      </c>
      <c r="AY42" s="1000">
        <f t="shared" si="7"/>
        <v>0</v>
      </c>
      <c r="AZ42" s="736">
        <v>0</v>
      </c>
      <c r="BA42" s="736">
        <v>0</v>
      </c>
      <c r="BB42" s="711"/>
      <c r="BC42" s="1001">
        <f t="shared" si="8"/>
        <v>0</v>
      </c>
      <c r="BD42" s="737">
        <v>0</v>
      </c>
      <c r="BE42" s="708"/>
    </row>
    <row r="43" spans="1:57" x14ac:dyDescent="0.3">
      <c r="A43" s="741"/>
      <c r="B43" s="743"/>
      <c r="C43" s="743"/>
      <c r="D43" s="743"/>
      <c r="E43" s="744"/>
      <c r="F43" s="430"/>
      <c r="G43" s="430"/>
      <c r="H43" s="726"/>
      <c r="I43" s="726"/>
      <c r="J43" s="727"/>
      <c r="K43" s="728"/>
      <c r="L43" s="729"/>
      <c r="M43" s="730"/>
      <c r="N43" s="731">
        <v>0</v>
      </c>
      <c r="O43" s="732">
        <v>0</v>
      </c>
      <c r="P43" s="978">
        <f>IFERROR((MIN((VLOOKUP($B43,'Anexo I - Auxiliar'!$A$16:$V$75,9,FALSE)*($N43)),$O43)),0)</f>
        <v>0</v>
      </c>
      <c r="Q43" s="732">
        <v>0</v>
      </c>
      <c r="R43" s="733">
        <v>0</v>
      </c>
      <c r="S43" s="978">
        <f>IFERROR((MIN(((VLOOKUP($B43,'Anexo I - Auxiliar'!$A$16:$V$75,10,FALSE)*(N43))*R43),Q43)),0)</f>
        <v>0</v>
      </c>
      <c r="T43" s="732">
        <v>0</v>
      </c>
      <c r="U43" s="979">
        <f>IFERROR((MIN((VLOOKUP($B43,'Anexo I - Auxiliar'!$A$16:$Y$277,12,FALSE)*(N43)),T43)),0)</f>
        <v>0</v>
      </c>
      <c r="V43" s="732">
        <v>0</v>
      </c>
      <c r="W43" s="979">
        <f>IFERROR((MIN((VLOOKUP($B43,'Anexo I - Auxiliar'!$A$16:$Y$277,14,FALSE)*(N43)),V43)),0)</f>
        <v>0</v>
      </c>
      <c r="X43" s="732">
        <v>0</v>
      </c>
      <c r="Y43" s="979">
        <f>IFERROR((MIN((VLOOKUP($B43,'Anexo I - Auxiliar'!$A$16:$Y$277,16,FALSE)*(N43)),X43)),0)</f>
        <v>0</v>
      </c>
      <c r="Z43" s="732">
        <v>0</v>
      </c>
      <c r="AA43" s="979">
        <f>IFERROR((MIN((VLOOKUP($B43,'Anexo I - Auxiliar'!$A$16:$Y$277,18,FALSE)*(N43)),Z43)),0)</f>
        <v>0</v>
      </c>
      <c r="AB43" s="732">
        <v>0</v>
      </c>
      <c r="AC43" s="979">
        <f>IFERROR((MIN((VLOOKUP($B43,'Anexo I - Auxiliar'!$A$16:$Y$277,20,FALSE)*(N43)),AB43)),0)</f>
        <v>0</v>
      </c>
      <c r="AD43" s="732">
        <v>0</v>
      </c>
      <c r="AE43" s="979">
        <f>IFERROR((MIN((VLOOKUP($B43,'Anexo I - Auxiliar'!$A$16:$Y$277,22,FALSE)*(N43)),AD43)),0)</f>
        <v>0</v>
      </c>
      <c r="AF43" s="732">
        <v>0</v>
      </c>
      <c r="AG43" s="979">
        <f>IFERROR((MIN((VLOOKUP($B43,'Anexo I - Auxiliar'!$A$16:$Y$277,24,FALSE)*(N43)),AF43)),0)</f>
        <v>0</v>
      </c>
      <c r="AH43" s="732">
        <v>0</v>
      </c>
      <c r="AI43" s="980">
        <f>IFERROR((MIN((VLOOKUP(($B43&amp;$G43),'CALCULADORA IT CON S.SOCIAL'!$AE$4:$AG$94,2,FALSE)),AH43)),0)</f>
        <v>0</v>
      </c>
      <c r="AJ43" s="732">
        <v>0</v>
      </c>
      <c r="AK43" s="981">
        <f>IFERROR((MIN((((VLOOKUP($B43,'Anexo I - Auxiliar'!$A$16:$AK$277,37,FALSE)))),AJ43)),0)</f>
        <v>0</v>
      </c>
      <c r="AL43" s="982">
        <f t="shared" si="9"/>
        <v>0</v>
      </c>
      <c r="AM43" s="734">
        <v>0</v>
      </c>
      <c r="AN43" s="983">
        <f t="shared" si="10"/>
        <v>0</v>
      </c>
      <c r="AO43" s="735">
        <v>0</v>
      </c>
      <c r="AP43" s="982">
        <f t="shared" si="11"/>
        <v>0</v>
      </c>
      <c r="AQ43" s="984">
        <f t="shared" si="12"/>
        <v>0</v>
      </c>
      <c r="AR43" s="735">
        <v>0</v>
      </c>
      <c r="AS43" s="985">
        <f t="shared" si="13"/>
        <v>0</v>
      </c>
      <c r="AT43" s="735">
        <v>0</v>
      </c>
      <c r="AU43" s="985">
        <f>IFERROR(((MIN((AS43*(VLOOKUP(B43,'Anexo I - Auxiliar'!$A$16:$V$75,8,FALSE))),AT43))),0)</f>
        <v>0</v>
      </c>
      <c r="AV43" s="980">
        <f>IFERROR((VLOOKUP(($B43&amp;$G43),'CALCULADORA IT CON S.SOCIAL'!$AE$4:$AG$94,3,FALSE)),0)</f>
        <v>0</v>
      </c>
      <c r="AW43" s="986">
        <f t="shared" si="14"/>
        <v>0</v>
      </c>
      <c r="AX43" s="987">
        <f>IFERROR((((IF((VLOOKUP(B43,'Anexo I - Auxiliar'!$A$16:$V$75,5,FALSE)=12),(AN43+AQ43+AW43),(AN43+AW43))))+(AK43*AM43)+(AI43*AM43)),0)</f>
        <v>0</v>
      </c>
      <c r="AY43" s="1000">
        <f t="shared" si="7"/>
        <v>0</v>
      </c>
      <c r="AZ43" s="736">
        <v>0</v>
      </c>
      <c r="BA43" s="736">
        <v>0</v>
      </c>
      <c r="BB43" s="711"/>
      <c r="BC43" s="1001">
        <f t="shared" si="8"/>
        <v>0</v>
      </c>
      <c r="BD43" s="737">
        <v>0</v>
      </c>
      <c r="BE43" s="708"/>
    </row>
    <row r="44" spans="1:57" x14ac:dyDescent="0.3">
      <c r="A44" s="741"/>
      <c r="B44" s="743"/>
      <c r="C44" s="743"/>
      <c r="D44" s="743"/>
      <c r="E44" s="744"/>
      <c r="F44" s="430"/>
      <c r="G44" s="430"/>
      <c r="H44" s="726"/>
      <c r="I44" s="726"/>
      <c r="J44" s="727"/>
      <c r="K44" s="728"/>
      <c r="L44" s="729"/>
      <c r="M44" s="730"/>
      <c r="N44" s="731">
        <v>0</v>
      </c>
      <c r="O44" s="732">
        <v>0</v>
      </c>
      <c r="P44" s="978">
        <f>IFERROR((MIN((VLOOKUP($B44,'Anexo I - Auxiliar'!$A$16:$V$75,9,FALSE)*($N44)),$O44)),0)</f>
        <v>0</v>
      </c>
      <c r="Q44" s="732">
        <v>0</v>
      </c>
      <c r="R44" s="733">
        <v>0</v>
      </c>
      <c r="S44" s="978">
        <f>IFERROR((MIN(((VLOOKUP($B44,'Anexo I - Auxiliar'!$A$16:$V$75,10,FALSE)*(N44))*R44),Q44)),0)</f>
        <v>0</v>
      </c>
      <c r="T44" s="732">
        <v>0</v>
      </c>
      <c r="U44" s="979">
        <f>IFERROR((MIN((VLOOKUP($B44,'Anexo I - Auxiliar'!$A$16:$Y$277,12,FALSE)*(N44)),T44)),0)</f>
        <v>0</v>
      </c>
      <c r="V44" s="732">
        <v>0</v>
      </c>
      <c r="W44" s="979">
        <f>IFERROR((MIN((VLOOKUP($B44,'Anexo I - Auxiliar'!$A$16:$Y$277,14,FALSE)*(N44)),V44)),0)</f>
        <v>0</v>
      </c>
      <c r="X44" s="732">
        <v>0</v>
      </c>
      <c r="Y44" s="979">
        <f>IFERROR((MIN((VLOOKUP($B44,'Anexo I - Auxiliar'!$A$16:$Y$277,16,FALSE)*(N44)),X44)),0)</f>
        <v>0</v>
      </c>
      <c r="Z44" s="732">
        <v>0</v>
      </c>
      <c r="AA44" s="979">
        <f>IFERROR((MIN((VLOOKUP($B44,'Anexo I - Auxiliar'!$A$16:$Y$277,18,FALSE)*(N44)),Z44)),0)</f>
        <v>0</v>
      </c>
      <c r="AB44" s="732">
        <v>0</v>
      </c>
      <c r="AC44" s="979">
        <f>IFERROR((MIN((VLOOKUP($B44,'Anexo I - Auxiliar'!$A$16:$Y$277,20,FALSE)*(N44)),AB44)),0)</f>
        <v>0</v>
      </c>
      <c r="AD44" s="732">
        <v>0</v>
      </c>
      <c r="AE44" s="979">
        <f>IFERROR((MIN((VLOOKUP($B44,'Anexo I - Auxiliar'!$A$16:$Y$277,22,FALSE)*(N44)),AD44)),0)</f>
        <v>0</v>
      </c>
      <c r="AF44" s="732">
        <v>0</v>
      </c>
      <c r="AG44" s="979">
        <f>IFERROR((MIN((VLOOKUP($B44,'Anexo I - Auxiliar'!$A$16:$Y$277,24,FALSE)*(N44)),AF44)),0)</f>
        <v>0</v>
      </c>
      <c r="AH44" s="732">
        <v>0</v>
      </c>
      <c r="AI44" s="980">
        <f>IFERROR((MIN((VLOOKUP(($B44&amp;$G44),'CALCULADORA IT CON S.SOCIAL'!$AE$4:$AG$94,2,FALSE)),AH44)),0)</f>
        <v>0</v>
      </c>
      <c r="AJ44" s="732">
        <v>0</v>
      </c>
      <c r="AK44" s="981">
        <f>IFERROR((MIN((((VLOOKUP($B44,'Anexo I - Auxiliar'!$A$16:$AK$277,37,FALSE)))),AJ44)),0)</f>
        <v>0</v>
      </c>
      <c r="AL44" s="982">
        <f t="shared" si="9"/>
        <v>0</v>
      </c>
      <c r="AM44" s="734">
        <v>0</v>
      </c>
      <c r="AN44" s="983">
        <f t="shared" si="10"/>
        <v>0</v>
      </c>
      <c r="AO44" s="735">
        <v>0</v>
      </c>
      <c r="AP44" s="982">
        <f t="shared" si="11"/>
        <v>0</v>
      </c>
      <c r="AQ44" s="984">
        <f t="shared" si="12"/>
        <v>0</v>
      </c>
      <c r="AR44" s="735">
        <v>0</v>
      </c>
      <c r="AS44" s="985">
        <f t="shared" si="13"/>
        <v>0</v>
      </c>
      <c r="AT44" s="735">
        <v>0</v>
      </c>
      <c r="AU44" s="985">
        <f>IFERROR(((MIN((AS44*(VLOOKUP(B44,'Anexo I - Auxiliar'!$A$16:$V$75,8,FALSE))),AT44))),0)</f>
        <v>0</v>
      </c>
      <c r="AV44" s="980">
        <f>IFERROR((VLOOKUP(($B44&amp;$G44),'CALCULADORA IT CON S.SOCIAL'!$AE$4:$AG$94,3,FALSE)),0)</f>
        <v>0</v>
      </c>
      <c r="AW44" s="986">
        <f t="shared" si="14"/>
        <v>0</v>
      </c>
      <c r="AX44" s="987">
        <f>IFERROR((((IF((VLOOKUP(B44,'Anexo I - Auxiliar'!$A$16:$V$75,5,FALSE)=12),(AN44+AQ44+AW44),(AN44+AW44))))+(AK44*AM44)+(AI44*AM44)),0)</f>
        <v>0</v>
      </c>
      <c r="AY44" s="1000">
        <f t="shared" si="7"/>
        <v>0</v>
      </c>
      <c r="AZ44" s="736">
        <v>0</v>
      </c>
      <c r="BA44" s="736">
        <v>0</v>
      </c>
      <c r="BB44" s="711"/>
      <c r="BC44" s="1001">
        <f t="shared" si="8"/>
        <v>0</v>
      </c>
      <c r="BD44" s="737">
        <v>0</v>
      </c>
      <c r="BE44" s="708"/>
    </row>
    <row r="45" spans="1:57" x14ac:dyDescent="0.3">
      <c r="A45" s="741"/>
      <c r="B45" s="743"/>
      <c r="C45" s="743"/>
      <c r="D45" s="743"/>
      <c r="E45" s="744"/>
      <c r="F45" s="430"/>
      <c r="G45" s="430"/>
      <c r="H45" s="726"/>
      <c r="I45" s="726"/>
      <c r="J45" s="727"/>
      <c r="K45" s="728"/>
      <c r="L45" s="729"/>
      <c r="M45" s="730"/>
      <c r="N45" s="731">
        <v>0</v>
      </c>
      <c r="O45" s="732">
        <v>0</v>
      </c>
      <c r="P45" s="978">
        <f>IFERROR((MIN((VLOOKUP($B45,'Anexo I - Auxiliar'!$A$16:$V$75,9,FALSE)*($N45)),$O45)),0)</f>
        <v>0</v>
      </c>
      <c r="Q45" s="732">
        <v>0</v>
      </c>
      <c r="R45" s="733">
        <v>0</v>
      </c>
      <c r="S45" s="978">
        <f>IFERROR((MIN(((VLOOKUP($B45,'Anexo I - Auxiliar'!$A$16:$V$75,10,FALSE)*(N45))*R45),Q45)),0)</f>
        <v>0</v>
      </c>
      <c r="T45" s="732">
        <v>0</v>
      </c>
      <c r="U45" s="979">
        <f>IFERROR((MIN((VLOOKUP($B45,'Anexo I - Auxiliar'!$A$16:$Y$277,12,FALSE)*(N45)),T45)),0)</f>
        <v>0</v>
      </c>
      <c r="V45" s="732">
        <v>0</v>
      </c>
      <c r="W45" s="979">
        <f>IFERROR((MIN((VLOOKUP($B45,'Anexo I - Auxiliar'!$A$16:$Y$277,14,FALSE)*(N45)),V45)),0)</f>
        <v>0</v>
      </c>
      <c r="X45" s="732">
        <v>0</v>
      </c>
      <c r="Y45" s="979">
        <f>IFERROR((MIN((VLOOKUP($B45,'Anexo I - Auxiliar'!$A$16:$Y$277,16,FALSE)*(N45)),X45)),0)</f>
        <v>0</v>
      </c>
      <c r="Z45" s="732">
        <v>0</v>
      </c>
      <c r="AA45" s="979">
        <f>IFERROR((MIN((VLOOKUP($B45,'Anexo I - Auxiliar'!$A$16:$Y$277,18,FALSE)*(N45)),Z45)),0)</f>
        <v>0</v>
      </c>
      <c r="AB45" s="732">
        <v>0</v>
      </c>
      <c r="AC45" s="979">
        <f>IFERROR((MIN((VLOOKUP($B45,'Anexo I - Auxiliar'!$A$16:$Y$277,20,FALSE)*(N45)),AB45)),0)</f>
        <v>0</v>
      </c>
      <c r="AD45" s="732">
        <v>0</v>
      </c>
      <c r="AE45" s="979">
        <f>IFERROR((MIN((VLOOKUP($B45,'Anexo I - Auxiliar'!$A$16:$Y$277,22,FALSE)*(N45)),AD45)),0)</f>
        <v>0</v>
      </c>
      <c r="AF45" s="732">
        <v>0</v>
      </c>
      <c r="AG45" s="979">
        <f>IFERROR((MIN((VLOOKUP($B45,'Anexo I - Auxiliar'!$A$16:$Y$277,24,FALSE)*(N45)),AF45)),0)</f>
        <v>0</v>
      </c>
      <c r="AH45" s="732">
        <v>0</v>
      </c>
      <c r="AI45" s="980">
        <f>IFERROR((MIN((VLOOKUP(($B45&amp;$G45),'CALCULADORA IT CON S.SOCIAL'!$AE$4:$AG$94,2,FALSE)),AH45)),0)</f>
        <v>0</v>
      </c>
      <c r="AJ45" s="732">
        <v>0</v>
      </c>
      <c r="AK45" s="981">
        <f>IFERROR((MIN((((VLOOKUP($B45,'Anexo I - Auxiliar'!$A$16:$AK$277,37,FALSE)))),AJ45)),0)</f>
        <v>0</v>
      </c>
      <c r="AL45" s="982">
        <f t="shared" si="9"/>
        <v>0</v>
      </c>
      <c r="AM45" s="734">
        <v>0</v>
      </c>
      <c r="AN45" s="983">
        <f t="shared" si="10"/>
        <v>0</v>
      </c>
      <c r="AO45" s="735">
        <v>0</v>
      </c>
      <c r="AP45" s="982">
        <f t="shared" si="11"/>
        <v>0</v>
      </c>
      <c r="AQ45" s="984">
        <f t="shared" si="12"/>
        <v>0</v>
      </c>
      <c r="AR45" s="735">
        <v>0</v>
      </c>
      <c r="AS45" s="985">
        <f t="shared" si="13"/>
        <v>0</v>
      </c>
      <c r="AT45" s="735">
        <v>0</v>
      </c>
      <c r="AU45" s="985">
        <f>IFERROR(((MIN((AS45*(VLOOKUP(B45,'Anexo I - Auxiliar'!$A$16:$V$75,8,FALSE))),AT45))),0)</f>
        <v>0</v>
      </c>
      <c r="AV45" s="980">
        <f>IFERROR((VLOOKUP(($B45&amp;$G45),'CALCULADORA IT CON S.SOCIAL'!$AE$4:$AG$94,3,FALSE)),0)</f>
        <v>0</v>
      </c>
      <c r="AW45" s="986">
        <f t="shared" si="14"/>
        <v>0</v>
      </c>
      <c r="AX45" s="987">
        <f>IFERROR((((IF((VLOOKUP(B45,'Anexo I - Auxiliar'!$A$16:$V$75,5,FALSE)=12),(AN45+AQ45+AW45),(AN45+AW45))))+(AK45*AM45)+(AI45*AM45)),0)</f>
        <v>0</v>
      </c>
      <c r="AY45" s="1000">
        <f t="shared" si="7"/>
        <v>0</v>
      </c>
      <c r="AZ45" s="736">
        <v>0</v>
      </c>
      <c r="BA45" s="736">
        <v>0</v>
      </c>
      <c r="BB45" s="711"/>
      <c r="BC45" s="1001">
        <f t="shared" si="8"/>
        <v>0</v>
      </c>
      <c r="BD45" s="737">
        <v>0</v>
      </c>
      <c r="BE45" s="708"/>
    </row>
    <row r="46" spans="1:57" x14ac:dyDescent="0.3">
      <c r="A46" s="741"/>
      <c r="B46" s="743"/>
      <c r="C46" s="743"/>
      <c r="D46" s="743"/>
      <c r="E46" s="744"/>
      <c r="F46" s="430"/>
      <c r="G46" s="430"/>
      <c r="H46" s="726"/>
      <c r="I46" s="726"/>
      <c r="J46" s="727"/>
      <c r="K46" s="728"/>
      <c r="L46" s="729"/>
      <c r="M46" s="730"/>
      <c r="N46" s="731">
        <v>0</v>
      </c>
      <c r="O46" s="732">
        <v>0</v>
      </c>
      <c r="P46" s="978">
        <f>IFERROR((MIN((VLOOKUP($B46,'Anexo I - Auxiliar'!$A$16:$V$75,9,FALSE)*($N46)),$O46)),0)</f>
        <v>0</v>
      </c>
      <c r="Q46" s="732">
        <v>0</v>
      </c>
      <c r="R46" s="733">
        <v>0</v>
      </c>
      <c r="S46" s="978">
        <f>IFERROR((MIN(((VLOOKUP($B46,'Anexo I - Auxiliar'!$A$16:$V$75,10,FALSE)*(N46))*R46),Q46)),0)</f>
        <v>0</v>
      </c>
      <c r="T46" s="732">
        <v>0</v>
      </c>
      <c r="U46" s="979">
        <f>IFERROR((MIN((VLOOKUP($B46,'Anexo I - Auxiliar'!$A$16:$Y$277,12,FALSE)*(N46)),T46)),0)</f>
        <v>0</v>
      </c>
      <c r="V46" s="732">
        <v>0</v>
      </c>
      <c r="W46" s="979">
        <f>IFERROR((MIN((VLOOKUP($B46,'Anexo I - Auxiliar'!$A$16:$Y$277,14,FALSE)*(N46)),V46)),0)</f>
        <v>0</v>
      </c>
      <c r="X46" s="732">
        <v>0</v>
      </c>
      <c r="Y46" s="979">
        <f>IFERROR((MIN((VLOOKUP($B46,'Anexo I - Auxiliar'!$A$16:$Y$277,16,FALSE)*(N46)),X46)),0)</f>
        <v>0</v>
      </c>
      <c r="Z46" s="732">
        <v>0</v>
      </c>
      <c r="AA46" s="979">
        <f>IFERROR((MIN((VLOOKUP($B46,'Anexo I - Auxiliar'!$A$16:$Y$277,18,FALSE)*(N46)),Z46)),0)</f>
        <v>0</v>
      </c>
      <c r="AB46" s="732">
        <v>0</v>
      </c>
      <c r="AC46" s="979">
        <f>IFERROR((MIN((VLOOKUP($B46,'Anexo I - Auxiliar'!$A$16:$Y$277,20,FALSE)*(N46)),AB46)),0)</f>
        <v>0</v>
      </c>
      <c r="AD46" s="732">
        <v>0</v>
      </c>
      <c r="AE46" s="979">
        <f>IFERROR((MIN((VLOOKUP($B46,'Anexo I - Auxiliar'!$A$16:$Y$277,22,FALSE)*(N46)),AD46)),0)</f>
        <v>0</v>
      </c>
      <c r="AF46" s="732">
        <v>0</v>
      </c>
      <c r="AG46" s="979">
        <f>IFERROR((MIN((VLOOKUP($B46,'Anexo I - Auxiliar'!$A$16:$Y$277,24,FALSE)*(N46)),AF46)),0)</f>
        <v>0</v>
      </c>
      <c r="AH46" s="732">
        <v>0</v>
      </c>
      <c r="AI46" s="980">
        <f>IFERROR((MIN((VLOOKUP(($B46&amp;$G46),'CALCULADORA IT CON S.SOCIAL'!$AE$4:$AG$94,2,FALSE)),AH46)),0)</f>
        <v>0</v>
      </c>
      <c r="AJ46" s="732">
        <v>0</v>
      </c>
      <c r="AK46" s="981">
        <f>IFERROR((MIN((((VLOOKUP($B46,'Anexo I - Auxiliar'!$A$16:$AK$277,37,FALSE)))),AJ46)),0)</f>
        <v>0</v>
      </c>
      <c r="AL46" s="982">
        <f t="shared" si="9"/>
        <v>0</v>
      </c>
      <c r="AM46" s="734">
        <v>0</v>
      </c>
      <c r="AN46" s="983">
        <f t="shared" si="10"/>
        <v>0</v>
      </c>
      <c r="AO46" s="735">
        <v>0</v>
      </c>
      <c r="AP46" s="982">
        <f t="shared" si="11"/>
        <v>0</v>
      </c>
      <c r="AQ46" s="984">
        <f t="shared" si="12"/>
        <v>0</v>
      </c>
      <c r="AR46" s="735">
        <v>0</v>
      </c>
      <c r="AS46" s="985">
        <f t="shared" si="13"/>
        <v>0</v>
      </c>
      <c r="AT46" s="735">
        <v>0</v>
      </c>
      <c r="AU46" s="985">
        <f>IFERROR(((MIN((AS46*(VLOOKUP(B46,'Anexo I - Auxiliar'!$A$16:$V$75,8,FALSE))),AT46))),0)</f>
        <v>0</v>
      </c>
      <c r="AV46" s="980">
        <f>IFERROR((VLOOKUP(($B46&amp;$G46),'CALCULADORA IT CON S.SOCIAL'!$AE$4:$AG$94,3,FALSE)),0)</f>
        <v>0</v>
      </c>
      <c r="AW46" s="986">
        <f t="shared" si="14"/>
        <v>0</v>
      </c>
      <c r="AX46" s="987">
        <f>IFERROR((((IF((VLOOKUP(B46,'Anexo I - Auxiliar'!$A$16:$V$75,5,FALSE)=12),(AN46+AQ46+AW46),(AN46+AW46))))+(AK46*AM46)+(AI46*AM46)),0)</f>
        <v>0</v>
      </c>
      <c r="AY46" s="1000">
        <f t="shared" si="7"/>
        <v>0</v>
      </c>
      <c r="AZ46" s="736">
        <v>0</v>
      </c>
      <c r="BA46" s="736">
        <v>0</v>
      </c>
      <c r="BB46" s="711"/>
      <c r="BC46" s="1001">
        <f t="shared" si="8"/>
        <v>0</v>
      </c>
      <c r="BD46" s="737">
        <v>0</v>
      </c>
      <c r="BE46" s="708"/>
    </row>
    <row r="47" spans="1:57" x14ac:dyDescent="0.3">
      <c r="A47" s="741"/>
      <c r="B47" s="743"/>
      <c r="C47" s="743"/>
      <c r="D47" s="743"/>
      <c r="E47" s="744"/>
      <c r="F47" s="430"/>
      <c r="G47" s="430"/>
      <c r="H47" s="726"/>
      <c r="I47" s="726"/>
      <c r="J47" s="727"/>
      <c r="K47" s="728"/>
      <c r="L47" s="729"/>
      <c r="M47" s="730"/>
      <c r="N47" s="731">
        <v>0</v>
      </c>
      <c r="O47" s="732">
        <v>0</v>
      </c>
      <c r="P47" s="978">
        <f>IFERROR((MIN((VLOOKUP($B47,'Anexo I - Auxiliar'!$A$16:$V$75,9,FALSE)*($N47)),$O47)),0)</f>
        <v>0</v>
      </c>
      <c r="Q47" s="732">
        <v>0</v>
      </c>
      <c r="R47" s="733">
        <v>0</v>
      </c>
      <c r="S47" s="978">
        <f>IFERROR((MIN(((VLOOKUP($B47,'Anexo I - Auxiliar'!$A$16:$V$75,10,FALSE)*(N47))*R47),Q47)),0)</f>
        <v>0</v>
      </c>
      <c r="T47" s="732">
        <v>0</v>
      </c>
      <c r="U47" s="979">
        <f>IFERROR((MIN((VLOOKUP($B47,'Anexo I - Auxiliar'!$A$16:$Y$277,12,FALSE)*(N47)),T47)),0)</f>
        <v>0</v>
      </c>
      <c r="V47" s="732">
        <v>0</v>
      </c>
      <c r="W47" s="979">
        <f>IFERROR((MIN((VLOOKUP($B47,'Anexo I - Auxiliar'!$A$16:$Y$277,14,FALSE)*(N47)),V47)),0)</f>
        <v>0</v>
      </c>
      <c r="X47" s="732">
        <v>0</v>
      </c>
      <c r="Y47" s="979">
        <f>IFERROR((MIN((VLOOKUP($B47,'Anexo I - Auxiliar'!$A$16:$Y$277,16,FALSE)*(N47)),X47)),0)</f>
        <v>0</v>
      </c>
      <c r="Z47" s="732">
        <v>0</v>
      </c>
      <c r="AA47" s="979">
        <f>IFERROR((MIN((VLOOKUP($B47,'Anexo I - Auxiliar'!$A$16:$Y$277,18,FALSE)*(N47)),Z47)),0)</f>
        <v>0</v>
      </c>
      <c r="AB47" s="732">
        <v>0</v>
      </c>
      <c r="AC47" s="979">
        <f>IFERROR((MIN((VLOOKUP($B47,'Anexo I - Auxiliar'!$A$16:$Y$277,20,FALSE)*(N47)),AB47)),0)</f>
        <v>0</v>
      </c>
      <c r="AD47" s="732">
        <v>0</v>
      </c>
      <c r="AE47" s="979">
        <f>IFERROR((MIN((VLOOKUP($B47,'Anexo I - Auxiliar'!$A$16:$Y$277,22,FALSE)*(N47)),AD47)),0)</f>
        <v>0</v>
      </c>
      <c r="AF47" s="732">
        <v>0</v>
      </c>
      <c r="AG47" s="979">
        <f>IFERROR((MIN((VLOOKUP($B47,'Anexo I - Auxiliar'!$A$16:$Y$277,24,FALSE)*(N47)),AF47)),0)</f>
        <v>0</v>
      </c>
      <c r="AH47" s="732">
        <v>0</v>
      </c>
      <c r="AI47" s="980">
        <f>IFERROR((MIN((VLOOKUP(($B47&amp;$G47),'CALCULADORA IT CON S.SOCIAL'!$AE$4:$AG$94,2,FALSE)),AH47)),0)</f>
        <v>0</v>
      </c>
      <c r="AJ47" s="732">
        <v>0</v>
      </c>
      <c r="AK47" s="981">
        <f>IFERROR((MIN((((VLOOKUP($B47,'Anexo I - Auxiliar'!$A$16:$AK$277,37,FALSE)))),AJ47)),0)</f>
        <v>0</v>
      </c>
      <c r="AL47" s="982">
        <f t="shared" si="9"/>
        <v>0</v>
      </c>
      <c r="AM47" s="734">
        <v>0</v>
      </c>
      <c r="AN47" s="983">
        <f t="shared" si="10"/>
        <v>0</v>
      </c>
      <c r="AO47" s="735">
        <v>0</v>
      </c>
      <c r="AP47" s="982">
        <f t="shared" si="11"/>
        <v>0</v>
      </c>
      <c r="AQ47" s="984">
        <f t="shared" si="12"/>
        <v>0</v>
      </c>
      <c r="AR47" s="735">
        <v>0</v>
      </c>
      <c r="AS47" s="985">
        <f t="shared" si="13"/>
        <v>0</v>
      </c>
      <c r="AT47" s="735">
        <v>0</v>
      </c>
      <c r="AU47" s="985">
        <f>IFERROR(((MIN((AS47*(VLOOKUP(B47,'Anexo I - Auxiliar'!$A$16:$V$75,8,FALSE))),AT47))),0)</f>
        <v>0</v>
      </c>
      <c r="AV47" s="980">
        <f>IFERROR((VLOOKUP(($B47&amp;$G47),'CALCULADORA IT CON S.SOCIAL'!$AE$4:$AG$94,3,FALSE)),0)</f>
        <v>0</v>
      </c>
      <c r="AW47" s="986">
        <f t="shared" si="14"/>
        <v>0</v>
      </c>
      <c r="AX47" s="987">
        <f>IFERROR((((IF((VLOOKUP(B47,'Anexo I - Auxiliar'!$A$16:$V$75,5,FALSE)=12),(AN47+AQ47+AW47),(AN47+AW47))))+(AK47*AM47)+(AI47*AM47)),0)</f>
        <v>0</v>
      </c>
      <c r="AY47" s="1000">
        <f t="shared" si="7"/>
        <v>0</v>
      </c>
      <c r="AZ47" s="736">
        <v>0</v>
      </c>
      <c r="BA47" s="736">
        <v>0</v>
      </c>
      <c r="BB47" s="711"/>
      <c r="BC47" s="1001">
        <f t="shared" si="8"/>
        <v>0</v>
      </c>
      <c r="BD47" s="737">
        <v>0</v>
      </c>
      <c r="BE47" s="708"/>
    </row>
    <row r="48" spans="1:57" x14ac:dyDescent="0.3">
      <c r="A48" s="741"/>
      <c r="B48" s="743"/>
      <c r="C48" s="743"/>
      <c r="D48" s="743"/>
      <c r="E48" s="744"/>
      <c r="F48" s="430"/>
      <c r="G48" s="430"/>
      <c r="H48" s="726"/>
      <c r="I48" s="726"/>
      <c r="J48" s="727"/>
      <c r="K48" s="728"/>
      <c r="L48" s="729"/>
      <c r="M48" s="730"/>
      <c r="N48" s="731">
        <v>0</v>
      </c>
      <c r="O48" s="732">
        <v>0</v>
      </c>
      <c r="P48" s="978">
        <f>IFERROR((MIN((VLOOKUP($B48,'Anexo I - Auxiliar'!$A$16:$V$75,9,FALSE)*($N48)),$O48)),0)</f>
        <v>0</v>
      </c>
      <c r="Q48" s="732">
        <v>0</v>
      </c>
      <c r="R48" s="733">
        <v>0</v>
      </c>
      <c r="S48" s="978">
        <f>IFERROR((MIN(((VLOOKUP($B48,'Anexo I - Auxiliar'!$A$16:$V$75,10,FALSE)*(N48))*R48),Q48)),0)</f>
        <v>0</v>
      </c>
      <c r="T48" s="732">
        <v>0</v>
      </c>
      <c r="U48" s="979">
        <f>IFERROR((MIN((VLOOKUP($B48,'Anexo I - Auxiliar'!$A$16:$Y$277,12,FALSE)*(N48)),T48)),0)</f>
        <v>0</v>
      </c>
      <c r="V48" s="732">
        <v>0</v>
      </c>
      <c r="W48" s="979">
        <f>IFERROR((MIN((VLOOKUP($B48,'Anexo I - Auxiliar'!$A$16:$Y$277,14,FALSE)*(N48)),V48)),0)</f>
        <v>0</v>
      </c>
      <c r="X48" s="732">
        <v>0</v>
      </c>
      <c r="Y48" s="979">
        <f>IFERROR((MIN((VLOOKUP($B48,'Anexo I - Auxiliar'!$A$16:$Y$277,16,FALSE)*(N48)),X48)),0)</f>
        <v>0</v>
      </c>
      <c r="Z48" s="732">
        <v>0</v>
      </c>
      <c r="AA48" s="979">
        <f>IFERROR((MIN((VLOOKUP($B48,'Anexo I - Auxiliar'!$A$16:$Y$277,18,FALSE)*(N48)),Z48)),0)</f>
        <v>0</v>
      </c>
      <c r="AB48" s="732">
        <v>0</v>
      </c>
      <c r="AC48" s="979">
        <f>IFERROR((MIN((VLOOKUP($B48,'Anexo I - Auxiliar'!$A$16:$Y$277,20,FALSE)*(N48)),AB48)),0)</f>
        <v>0</v>
      </c>
      <c r="AD48" s="732">
        <v>0</v>
      </c>
      <c r="AE48" s="979">
        <f>IFERROR((MIN((VLOOKUP($B48,'Anexo I - Auxiliar'!$A$16:$Y$277,22,FALSE)*(N48)),AD48)),0)</f>
        <v>0</v>
      </c>
      <c r="AF48" s="732">
        <v>0</v>
      </c>
      <c r="AG48" s="979">
        <f>IFERROR((MIN((VLOOKUP($B48,'Anexo I - Auxiliar'!$A$16:$Y$277,24,FALSE)*(N48)),AF48)),0)</f>
        <v>0</v>
      </c>
      <c r="AH48" s="732">
        <v>0</v>
      </c>
      <c r="AI48" s="980">
        <f>IFERROR((MIN((VLOOKUP(($B48&amp;$G48),'CALCULADORA IT CON S.SOCIAL'!$AE$4:$AG$94,2,FALSE)),AH48)),0)</f>
        <v>0</v>
      </c>
      <c r="AJ48" s="732">
        <v>0</v>
      </c>
      <c r="AK48" s="981">
        <f>IFERROR((MIN((((VLOOKUP($B48,'Anexo I - Auxiliar'!$A$16:$AK$277,37,FALSE)))),AJ48)),0)</f>
        <v>0</v>
      </c>
      <c r="AL48" s="982">
        <f t="shared" si="9"/>
        <v>0</v>
      </c>
      <c r="AM48" s="734">
        <v>0</v>
      </c>
      <c r="AN48" s="983">
        <f t="shared" si="10"/>
        <v>0</v>
      </c>
      <c r="AO48" s="735">
        <v>0</v>
      </c>
      <c r="AP48" s="982">
        <f t="shared" si="11"/>
        <v>0</v>
      </c>
      <c r="AQ48" s="984">
        <f t="shared" si="12"/>
        <v>0</v>
      </c>
      <c r="AR48" s="735">
        <v>0</v>
      </c>
      <c r="AS48" s="985">
        <f t="shared" si="13"/>
        <v>0</v>
      </c>
      <c r="AT48" s="735">
        <v>0</v>
      </c>
      <c r="AU48" s="985">
        <f>IFERROR(((MIN((AS48*(VLOOKUP(B48,'Anexo I - Auxiliar'!$A$16:$V$75,8,FALSE))),AT48))),0)</f>
        <v>0</v>
      </c>
      <c r="AV48" s="980">
        <f>IFERROR((VLOOKUP(($B48&amp;$G48),'CALCULADORA IT CON S.SOCIAL'!$AE$4:$AG$94,3,FALSE)),0)</f>
        <v>0</v>
      </c>
      <c r="AW48" s="986">
        <f t="shared" si="14"/>
        <v>0</v>
      </c>
      <c r="AX48" s="987">
        <f>IFERROR((((IF((VLOOKUP(B48,'Anexo I - Auxiliar'!$A$16:$V$75,5,FALSE)=12),(AN48+AQ48+AW48),(AN48+AW48))))+(AK48*AM48)+(AI48*AM48)),0)</f>
        <v>0</v>
      </c>
      <c r="AY48" s="1000">
        <f t="shared" si="7"/>
        <v>0</v>
      </c>
      <c r="AZ48" s="736">
        <v>0</v>
      </c>
      <c r="BA48" s="736">
        <v>0</v>
      </c>
      <c r="BB48" s="711"/>
      <c r="BC48" s="1001">
        <f t="shared" si="8"/>
        <v>0</v>
      </c>
      <c r="BD48" s="737">
        <v>0</v>
      </c>
      <c r="BE48" s="708"/>
    </row>
    <row r="49" spans="1:57" x14ac:dyDescent="0.3">
      <c r="A49" s="741"/>
      <c r="B49" s="743"/>
      <c r="C49" s="743"/>
      <c r="D49" s="743"/>
      <c r="E49" s="744"/>
      <c r="F49" s="430"/>
      <c r="G49" s="430"/>
      <c r="H49" s="726"/>
      <c r="I49" s="726"/>
      <c r="J49" s="727"/>
      <c r="K49" s="728"/>
      <c r="L49" s="729"/>
      <c r="M49" s="730"/>
      <c r="N49" s="731">
        <v>0</v>
      </c>
      <c r="O49" s="732">
        <v>0</v>
      </c>
      <c r="P49" s="978">
        <f>IFERROR((MIN((VLOOKUP($B49,'Anexo I - Auxiliar'!$A$16:$V$75,9,FALSE)*($N49)),$O49)),0)</f>
        <v>0</v>
      </c>
      <c r="Q49" s="732">
        <v>0</v>
      </c>
      <c r="R49" s="733">
        <v>0</v>
      </c>
      <c r="S49" s="978">
        <f>IFERROR((MIN(((VLOOKUP($B49,'Anexo I - Auxiliar'!$A$16:$V$75,10,FALSE)*(N49))*R49),Q49)),0)</f>
        <v>0</v>
      </c>
      <c r="T49" s="732">
        <v>0</v>
      </c>
      <c r="U49" s="979">
        <f>IFERROR((MIN((VLOOKUP($B49,'Anexo I - Auxiliar'!$A$16:$Y$277,12,FALSE)*(N49)),T49)),0)</f>
        <v>0</v>
      </c>
      <c r="V49" s="732">
        <v>0</v>
      </c>
      <c r="W49" s="979">
        <f>IFERROR((MIN((VLOOKUP($B49,'Anexo I - Auxiliar'!$A$16:$Y$277,14,FALSE)*(N49)),V49)),0)</f>
        <v>0</v>
      </c>
      <c r="X49" s="732">
        <v>0</v>
      </c>
      <c r="Y49" s="979">
        <f>IFERROR((MIN((VLOOKUP($B49,'Anexo I - Auxiliar'!$A$16:$Y$277,16,FALSE)*(N49)),X49)),0)</f>
        <v>0</v>
      </c>
      <c r="Z49" s="732">
        <v>0</v>
      </c>
      <c r="AA49" s="979">
        <f>IFERROR((MIN((VLOOKUP($B49,'Anexo I - Auxiliar'!$A$16:$Y$277,18,FALSE)*(N49)),Z49)),0)</f>
        <v>0</v>
      </c>
      <c r="AB49" s="732">
        <v>0</v>
      </c>
      <c r="AC49" s="979">
        <f>IFERROR((MIN((VLOOKUP($B49,'Anexo I - Auxiliar'!$A$16:$Y$277,20,FALSE)*(N49)),AB49)),0)</f>
        <v>0</v>
      </c>
      <c r="AD49" s="732">
        <v>0</v>
      </c>
      <c r="AE49" s="979">
        <f>IFERROR((MIN((VLOOKUP($B49,'Anexo I - Auxiliar'!$A$16:$Y$277,22,FALSE)*(N49)),AD49)),0)</f>
        <v>0</v>
      </c>
      <c r="AF49" s="732">
        <v>0</v>
      </c>
      <c r="AG49" s="979">
        <f>IFERROR((MIN((VLOOKUP($B49,'Anexo I - Auxiliar'!$A$16:$Y$277,24,FALSE)*(N49)),AF49)),0)</f>
        <v>0</v>
      </c>
      <c r="AH49" s="732">
        <v>0</v>
      </c>
      <c r="AI49" s="980">
        <f>IFERROR((MIN((VLOOKUP(($B49&amp;$G49),'CALCULADORA IT CON S.SOCIAL'!$AE$4:$AG$94,2,FALSE)),AH49)),0)</f>
        <v>0</v>
      </c>
      <c r="AJ49" s="732">
        <v>0</v>
      </c>
      <c r="AK49" s="981">
        <f>IFERROR((MIN((((VLOOKUP($B49,'Anexo I - Auxiliar'!$A$16:$AK$277,37,FALSE)))),AJ49)),0)</f>
        <v>0</v>
      </c>
      <c r="AL49" s="982">
        <f t="shared" si="9"/>
        <v>0</v>
      </c>
      <c r="AM49" s="734">
        <v>0</v>
      </c>
      <c r="AN49" s="983">
        <f t="shared" si="10"/>
        <v>0</v>
      </c>
      <c r="AO49" s="735">
        <v>0</v>
      </c>
      <c r="AP49" s="982">
        <f t="shared" si="11"/>
        <v>0</v>
      </c>
      <c r="AQ49" s="984">
        <f t="shared" si="12"/>
        <v>0</v>
      </c>
      <c r="AR49" s="735">
        <v>0</v>
      </c>
      <c r="AS49" s="985">
        <f t="shared" si="13"/>
        <v>0</v>
      </c>
      <c r="AT49" s="735">
        <v>0</v>
      </c>
      <c r="AU49" s="985">
        <f>IFERROR(((MIN((AS49*(VLOOKUP(B49,'Anexo I - Auxiliar'!$A$16:$V$75,8,FALSE))),AT49))),0)</f>
        <v>0</v>
      </c>
      <c r="AV49" s="980">
        <f>IFERROR((VLOOKUP(($B49&amp;$G49),'CALCULADORA IT CON S.SOCIAL'!$AE$4:$AG$94,3,FALSE)),0)</f>
        <v>0</v>
      </c>
      <c r="AW49" s="986">
        <f t="shared" si="14"/>
        <v>0</v>
      </c>
      <c r="AX49" s="987">
        <f>IFERROR((((IF((VLOOKUP(B49,'Anexo I - Auxiliar'!$A$16:$V$75,5,FALSE)=12),(AN49+AQ49+AW49),(AN49+AW49))))+(AK49*AM49)+(AI49*AM49)),0)</f>
        <v>0</v>
      </c>
      <c r="AY49" s="1000">
        <f t="shared" si="7"/>
        <v>0</v>
      </c>
      <c r="AZ49" s="736">
        <v>0</v>
      </c>
      <c r="BA49" s="736">
        <v>0</v>
      </c>
      <c r="BB49" s="711"/>
      <c r="BC49" s="1001">
        <f t="shared" si="8"/>
        <v>0</v>
      </c>
      <c r="BD49" s="737">
        <v>0</v>
      </c>
      <c r="BE49" s="708"/>
    </row>
    <row r="50" spans="1:57" x14ac:dyDescent="0.3">
      <c r="A50" s="741"/>
      <c r="B50" s="743"/>
      <c r="C50" s="743"/>
      <c r="D50" s="743"/>
      <c r="E50" s="744"/>
      <c r="F50" s="430"/>
      <c r="G50" s="430"/>
      <c r="H50" s="726"/>
      <c r="I50" s="726"/>
      <c r="J50" s="727"/>
      <c r="K50" s="728"/>
      <c r="L50" s="729"/>
      <c r="M50" s="730"/>
      <c r="N50" s="731">
        <v>0</v>
      </c>
      <c r="O50" s="732">
        <v>0</v>
      </c>
      <c r="P50" s="978">
        <f>IFERROR((MIN((VLOOKUP($B50,'Anexo I - Auxiliar'!$A$16:$V$75,9,FALSE)*($N50)),$O50)),0)</f>
        <v>0</v>
      </c>
      <c r="Q50" s="732">
        <v>0</v>
      </c>
      <c r="R50" s="733">
        <v>0</v>
      </c>
      <c r="S50" s="978">
        <f>IFERROR((MIN(((VLOOKUP($B50,'Anexo I - Auxiliar'!$A$16:$V$75,10,FALSE)*(N50))*R50),Q50)),0)</f>
        <v>0</v>
      </c>
      <c r="T50" s="732">
        <v>0</v>
      </c>
      <c r="U50" s="979">
        <f>IFERROR((MIN((VLOOKUP($B50,'Anexo I - Auxiliar'!$A$16:$Y$277,12,FALSE)*(N50)),T50)),0)</f>
        <v>0</v>
      </c>
      <c r="V50" s="732">
        <v>0</v>
      </c>
      <c r="W50" s="979">
        <f>IFERROR((MIN((VLOOKUP($B50,'Anexo I - Auxiliar'!$A$16:$Y$277,14,FALSE)*(N50)),V50)),0)</f>
        <v>0</v>
      </c>
      <c r="X50" s="732">
        <v>0</v>
      </c>
      <c r="Y50" s="979">
        <f>IFERROR((MIN((VLOOKUP($B50,'Anexo I - Auxiliar'!$A$16:$Y$277,16,FALSE)*(N50)),X50)),0)</f>
        <v>0</v>
      </c>
      <c r="Z50" s="732">
        <v>0</v>
      </c>
      <c r="AA50" s="979">
        <f>IFERROR((MIN((VLOOKUP($B50,'Anexo I - Auxiliar'!$A$16:$Y$277,18,FALSE)*(N50)),Z50)),0)</f>
        <v>0</v>
      </c>
      <c r="AB50" s="732">
        <v>0</v>
      </c>
      <c r="AC50" s="979">
        <f>IFERROR((MIN((VLOOKUP($B50,'Anexo I - Auxiliar'!$A$16:$Y$277,20,FALSE)*(N50)),AB50)),0)</f>
        <v>0</v>
      </c>
      <c r="AD50" s="732">
        <v>0</v>
      </c>
      <c r="AE50" s="979">
        <f>IFERROR((MIN((VLOOKUP($B50,'Anexo I - Auxiliar'!$A$16:$Y$277,22,FALSE)*(N50)),AD50)),0)</f>
        <v>0</v>
      </c>
      <c r="AF50" s="732">
        <v>0</v>
      </c>
      <c r="AG50" s="979">
        <f>IFERROR((MIN((VLOOKUP($B50,'Anexo I - Auxiliar'!$A$16:$Y$277,24,FALSE)*(N50)),AF50)),0)</f>
        <v>0</v>
      </c>
      <c r="AH50" s="732">
        <v>0</v>
      </c>
      <c r="AI50" s="980">
        <f>IFERROR((MIN((VLOOKUP(($B50&amp;$G50),'CALCULADORA IT CON S.SOCIAL'!$AE$4:$AG$94,2,FALSE)),AH50)),0)</f>
        <v>0</v>
      </c>
      <c r="AJ50" s="732">
        <v>0</v>
      </c>
      <c r="AK50" s="981">
        <f>IFERROR((MIN((((VLOOKUP($B50,'Anexo I - Auxiliar'!$A$16:$AK$277,37,FALSE)))),AJ50)),0)</f>
        <v>0</v>
      </c>
      <c r="AL50" s="982">
        <f t="shared" si="9"/>
        <v>0</v>
      </c>
      <c r="AM50" s="734">
        <v>0</v>
      </c>
      <c r="AN50" s="983">
        <f t="shared" si="10"/>
        <v>0</v>
      </c>
      <c r="AO50" s="735">
        <v>0</v>
      </c>
      <c r="AP50" s="982">
        <f t="shared" si="11"/>
        <v>0</v>
      </c>
      <c r="AQ50" s="984">
        <f t="shared" si="12"/>
        <v>0</v>
      </c>
      <c r="AR50" s="735">
        <v>0</v>
      </c>
      <c r="AS50" s="985">
        <f t="shared" si="13"/>
        <v>0</v>
      </c>
      <c r="AT50" s="735">
        <v>0</v>
      </c>
      <c r="AU50" s="985">
        <f>IFERROR(((MIN((AS50*(VLOOKUP(B50,'Anexo I - Auxiliar'!$A$16:$V$75,8,FALSE))),AT50))),0)</f>
        <v>0</v>
      </c>
      <c r="AV50" s="980">
        <f>IFERROR((VLOOKUP(($B50&amp;$G50),'CALCULADORA IT CON S.SOCIAL'!$AE$4:$AG$94,3,FALSE)),0)</f>
        <v>0</v>
      </c>
      <c r="AW50" s="986">
        <f t="shared" si="14"/>
        <v>0</v>
      </c>
      <c r="AX50" s="987">
        <f>IFERROR((((IF((VLOOKUP(B50,'Anexo I - Auxiliar'!$A$16:$V$75,5,FALSE)=12),(AN50+AQ50+AW50),(AN50+AW50))))+(AK50*AM50)+(AI50*AM50)),0)</f>
        <v>0</v>
      </c>
      <c r="AY50" s="1000">
        <f t="shared" si="7"/>
        <v>0</v>
      </c>
      <c r="AZ50" s="736">
        <v>0</v>
      </c>
      <c r="BA50" s="736">
        <v>0</v>
      </c>
      <c r="BB50" s="711"/>
      <c r="BC50" s="1001">
        <f t="shared" si="8"/>
        <v>0</v>
      </c>
      <c r="BD50" s="737">
        <v>0</v>
      </c>
      <c r="BE50" s="708"/>
    </row>
    <row r="51" spans="1:57" x14ac:dyDescent="0.3">
      <c r="A51" s="741"/>
      <c r="B51" s="743"/>
      <c r="C51" s="743"/>
      <c r="D51" s="743"/>
      <c r="E51" s="744"/>
      <c r="F51" s="430"/>
      <c r="G51" s="430"/>
      <c r="H51" s="726"/>
      <c r="I51" s="726"/>
      <c r="J51" s="727"/>
      <c r="K51" s="728"/>
      <c r="L51" s="729"/>
      <c r="M51" s="730"/>
      <c r="N51" s="731">
        <v>0</v>
      </c>
      <c r="O51" s="732">
        <v>0</v>
      </c>
      <c r="P51" s="978">
        <f>IFERROR((MIN((VLOOKUP($B51,'Anexo I - Auxiliar'!$A$16:$V$75,9,FALSE)*($N51)),$O51)),0)</f>
        <v>0</v>
      </c>
      <c r="Q51" s="732">
        <v>0</v>
      </c>
      <c r="R51" s="733">
        <v>0</v>
      </c>
      <c r="S51" s="978">
        <f>IFERROR((MIN(((VLOOKUP($B51,'Anexo I - Auxiliar'!$A$16:$V$75,10,FALSE)*(N51))*R51),Q51)),0)</f>
        <v>0</v>
      </c>
      <c r="T51" s="732">
        <v>0</v>
      </c>
      <c r="U51" s="979">
        <f>IFERROR((MIN((VLOOKUP($B51,'Anexo I - Auxiliar'!$A$16:$Y$277,12,FALSE)*(N51)),T51)),0)</f>
        <v>0</v>
      </c>
      <c r="V51" s="732">
        <v>0</v>
      </c>
      <c r="W51" s="979">
        <f>IFERROR((MIN((VLOOKUP($B51,'Anexo I - Auxiliar'!$A$16:$Y$277,14,FALSE)*(N51)),V51)),0)</f>
        <v>0</v>
      </c>
      <c r="X51" s="732">
        <v>0</v>
      </c>
      <c r="Y51" s="979">
        <f>IFERROR((MIN((VLOOKUP($B51,'Anexo I - Auxiliar'!$A$16:$Y$277,16,FALSE)*(N51)),X51)),0)</f>
        <v>0</v>
      </c>
      <c r="Z51" s="732">
        <v>0</v>
      </c>
      <c r="AA51" s="979">
        <f>IFERROR((MIN((VLOOKUP($B51,'Anexo I - Auxiliar'!$A$16:$Y$277,18,FALSE)*(N51)),Z51)),0)</f>
        <v>0</v>
      </c>
      <c r="AB51" s="732">
        <v>0</v>
      </c>
      <c r="AC51" s="979">
        <f>IFERROR((MIN((VLOOKUP($B51,'Anexo I - Auxiliar'!$A$16:$Y$277,20,FALSE)*(N51)),AB51)),0)</f>
        <v>0</v>
      </c>
      <c r="AD51" s="732">
        <v>0</v>
      </c>
      <c r="AE51" s="979">
        <f>IFERROR((MIN((VLOOKUP($B51,'Anexo I - Auxiliar'!$A$16:$Y$277,22,FALSE)*(N51)),AD51)),0)</f>
        <v>0</v>
      </c>
      <c r="AF51" s="732">
        <v>0</v>
      </c>
      <c r="AG51" s="979">
        <f>IFERROR((MIN((VLOOKUP($B51,'Anexo I - Auxiliar'!$A$16:$Y$277,24,FALSE)*(N51)),AF51)),0)</f>
        <v>0</v>
      </c>
      <c r="AH51" s="732">
        <v>0</v>
      </c>
      <c r="AI51" s="980">
        <f>IFERROR((MIN((VLOOKUP(($B51&amp;$G51),'CALCULADORA IT CON S.SOCIAL'!$AE$4:$AG$94,2,FALSE)),AH51)),0)</f>
        <v>0</v>
      </c>
      <c r="AJ51" s="732">
        <v>0</v>
      </c>
      <c r="AK51" s="981">
        <f>IFERROR((MIN((((VLOOKUP($B51,'Anexo I - Auxiliar'!$A$16:$AK$277,37,FALSE)))),AJ51)),0)</f>
        <v>0</v>
      </c>
      <c r="AL51" s="982">
        <f t="shared" si="9"/>
        <v>0</v>
      </c>
      <c r="AM51" s="734">
        <v>0</v>
      </c>
      <c r="AN51" s="983">
        <f t="shared" si="10"/>
        <v>0</v>
      </c>
      <c r="AO51" s="735">
        <v>0</v>
      </c>
      <c r="AP51" s="982">
        <f t="shared" si="11"/>
        <v>0</v>
      </c>
      <c r="AQ51" s="984">
        <f t="shared" si="12"/>
        <v>0</v>
      </c>
      <c r="AR51" s="735">
        <v>0</v>
      </c>
      <c r="AS51" s="985">
        <f t="shared" si="13"/>
        <v>0</v>
      </c>
      <c r="AT51" s="735">
        <v>0</v>
      </c>
      <c r="AU51" s="985">
        <f>IFERROR(((MIN((AS51*(VLOOKUP(B51,'Anexo I - Auxiliar'!$A$16:$V$75,8,FALSE))),AT51))),0)</f>
        <v>0</v>
      </c>
      <c r="AV51" s="980">
        <f>IFERROR((VLOOKUP(($B51&amp;$G51),'CALCULADORA IT CON S.SOCIAL'!$AE$4:$AG$94,3,FALSE)),0)</f>
        <v>0</v>
      </c>
      <c r="AW51" s="986">
        <f t="shared" si="14"/>
        <v>0</v>
      </c>
      <c r="AX51" s="987">
        <f>IFERROR((((IF((VLOOKUP(B51,'Anexo I - Auxiliar'!$A$16:$V$75,5,FALSE)=12),(AN51+AQ51+AW51),(AN51+AW51))))+(AK51*AM51)+(AI51*AM51)),0)</f>
        <v>0</v>
      </c>
      <c r="AY51" s="1000">
        <f t="shared" si="7"/>
        <v>0</v>
      </c>
      <c r="AZ51" s="736">
        <v>0</v>
      </c>
      <c r="BA51" s="736">
        <v>0</v>
      </c>
      <c r="BB51" s="711"/>
      <c r="BC51" s="1001">
        <f t="shared" si="8"/>
        <v>0</v>
      </c>
      <c r="BD51" s="737">
        <v>0</v>
      </c>
      <c r="BE51" s="708"/>
    </row>
    <row r="52" spans="1:57" x14ac:dyDescent="0.3">
      <c r="A52" s="741"/>
      <c r="B52" s="743"/>
      <c r="C52" s="743"/>
      <c r="D52" s="743"/>
      <c r="E52" s="744"/>
      <c r="F52" s="430"/>
      <c r="G52" s="430"/>
      <c r="H52" s="726"/>
      <c r="I52" s="726"/>
      <c r="J52" s="727"/>
      <c r="K52" s="728"/>
      <c r="L52" s="729"/>
      <c r="M52" s="730"/>
      <c r="N52" s="731">
        <v>0</v>
      </c>
      <c r="O52" s="732">
        <v>0</v>
      </c>
      <c r="P52" s="978">
        <f>IFERROR((MIN((VLOOKUP($B52,'Anexo I - Auxiliar'!$A$16:$V$75,9,FALSE)*($N52)),$O52)),0)</f>
        <v>0</v>
      </c>
      <c r="Q52" s="732">
        <v>0</v>
      </c>
      <c r="R52" s="733">
        <v>0</v>
      </c>
      <c r="S52" s="978">
        <f>IFERROR((MIN(((VLOOKUP($B52,'Anexo I - Auxiliar'!$A$16:$V$75,10,FALSE)*(N52))*R52),Q52)),0)</f>
        <v>0</v>
      </c>
      <c r="T52" s="732">
        <v>0</v>
      </c>
      <c r="U52" s="979">
        <f>IFERROR((MIN((VLOOKUP($B52,'Anexo I - Auxiliar'!$A$16:$Y$277,12,FALSE)*(N52)),T52)),0)</f>
        <v>0</v>
      </c>
      <c r="V52" s="732">
        <v>0</v>
      </c>
      <c r="W52" s="979">
        <f>IFERROR((MIN((VLOOKUP($B52,'Anexo I - Auxiliar'!$A$16:$Y$277,14,FALSE)*(N52)),V52)),0)</f>
        <v>0</v>
      </c>
      <c r="X52" s="732">
        <v>0</v>
      </c>
      <c r="Y52" s="979">
        <f>IFERROR((MIN((VLOOKUP($B52,'Anexo I - Auxiliar'!$A$16:$Y$277,16,FALSE)*(N52)),X52)),0)</f>
        <v>0</v>
      </c>
      <c r="Z52" s="732">
        <v>0</v>
      </c>
      <c r="AA52" s="979">
        <f>IFERROR((MIN((VLOOKUP($B52,'Anexo I - Auxiliar'!$A$16:$Y$277,18,FALSE)*(N52)),Z52)),0)</f>
        <v>0</v>
      </c>
      <c r="AB52" s="732">
        <v>0</v>
      </c>
      <c r="AC52" s="979">
        <f>IFERROR((MIN((VLOOKUP($B52,'Anexo I - Auxiliar'!$A$16:$Y$277,20,FALSE)*(N52)),AB52)),0)</f>
        <v>0</v>
      </c>
      <c r="AD52" s="732">
        <v>0</v>
      </c>
      <c r="AE52" s="979">
        <f>IFERROR((MIN((VLOOKUP($B52,'Anexo I - Auxiliar'!$A$16:$Y$277,22,FALSE)*(N52)),AD52)),0)</f>
        <v>0</v>
      </c>
      <c r="AF52" s="732">
        <v>0</v>
      </c>
      <c r="AG52" s="979">
        <f>IFERROR((MIN((VLOOKUP($B52,'Anexo I - Auxiliar'!$A$16:$Y$277,24,FALSE)*(N52)),AF52)),0)</f>
        <v>0</v>
      </c>
      <c r="AH52" s="732">
        <v>0</v>
      </c>
      <c r="AI52" s="980">
        <f>IFERROR((MIN((VLOOKUP(($B52&amp;$G52),'CALCULADORA IT CON S.SOCIAL'!$AE$4:$AG$94,2,FALSE)),AH52)),0)</f>
        <v>0</v>
      </c>
      <c r="AJ52" s="732">
        <v>0</v>
      </c>
      <c r="AK52" s="981">
        <f>IFERROR((MIN((((VLOOKUP($B52,'Anexo I - Auxiliar'!$A$16:$AK$277,37,FALSE)))),AJ52)),0)</f>
        <v>0</v>
      </c>
      <c r="AL52" s="982">
        <f t="shared" si="9"/>
        <v>0</v>
      </c>
      <c r="AM52" s="734">
        <v>0</v>
      </c>
      <c r="AN52" s="983">
        <f t="shared" si="10"/>
        <v>0</v>
      </c>
      <c r="AO52" s="735">
        <v>0</v>
      </c>
      <c r="AP52" s="982">
        <f t="shared" si="11"/>
        <v>0</v>
      </c>
      <c r="AQ52" s="984">
        <f t="shared" si="12"/>
        <v>0</v>
      </c>
      <c r="AR52" s="735">
        <v>0</v>
      </c>
      <c r="AS52" s="985">
        <f t="shared" si="13"/>
        <v>0</v>
      </c>
      <c r="AT52" s="735">
        <v>0</v>
      </c>
      <c r="AU52" s="985">
        <f>IFERROR(((MIN((AS52*(VLOOKUP(B52,'Anexo I - Auxiliar'!$A$16:$V$75,8,FALSE))),AT52))),0)</f>
        <v>0</v>
      </c>
      <c r="AV52" s="980">
        <f>IFERROR((VLOOKUP(($B52&amp;$G52),'CALCULADORA IT CON S.SOCIAL'!$AE$4:$AG$94,3,FALSE)),0)</f>
        <v>0</v>
      </c>
      <c r="AW52" s="986">
        <f t="shared" si="14"/>
        <v>0</v>
      </c>
      <c r="AX52" s="987">
        <f>IFERROR((((IF((VLOOKUP(B52,'Anexo I - Auxiliar'!$A$16:$V$75,5,FALSE)=12),(AN52+AQ52+AW52),(AN52+AW52))))+(AK52*AM52)+(AI52*AM52)),0)</f>
        <v>0</v>
      </c>
      <c r="AY52" s="1000">
        <f t="shared" si="7"/>
        <v>0</v>
      </c>
      <c r="AZ52" s="736">
        <v>0</v>
      </c>
      <c r="BA52" s="736">
        <v>0</v>
      </c>
      <c r="BB52" s="711"/>
      <c r="BC52" s="1001">
        <f t="shared" si="8"/>
        <v>0</v>
      </c>
      <c r="BD52" s="737">
        <v>0</v>
      </c>
      <c r="BE52" s="708"/>
    </row>
    <row r="53" spans="1:57" x14ac:dyDescent="0.3">
      <c r="A53" s="741"/>
      <c r="B53" s="743"/>
      <c r="C53" s="743"/>
      <c r="D53" s="743"/>
      <c r="E53" s="744"/>
      <c r="F53" s="430"/>
      <c r="G53" s="430"/>
      <c r="H53" s="726"/>
      <c r="I53" s="726"/>
      <c r="J53" s="727"/>
      <c r="K53" s="728"/>
      <c r="L53" s="729"/>
      <c r="M53" s="730"/>
      <c r="N53" s="731">
        <v>0</v>
      </c>
      <c r="O53" s="732">
        <v>0</v>
      </c>
      <c r="P53" s="978">
        <f>IFERROR((MIN((VLOOKUP($B53,'Anexo I - Auxiliar'!$A$16:$V$75,9,FALSE)*($N53)),$O53)),0)</f>
        <v>0</v>
      </c>
      <c r="Q53" s="732">
        <v>0</v>
      </c>
      <c r="R53" s="733">
        <v>0</v>
      </c>
      <c r="S53" s="978">
        <f>IFERROR((MIN(((VLOOKUP($B53,'Anexo I - Auxiliar'!$A$16:$V$75,10,FALSE)*(N53))*R53),Q53)),0)</f>
        <v>0</v>
      </c>
      <c r="T53" s="732">
        <v>0</v>
      </c>
      <c r="U53" s="979">
        <f>IFERROR((MIN((VLOOKUP($B53,'Anexo I - Auxiliar'!$A$16:$Y$277,12,FALSE)*(N53)),T53)),0)</f>
        <v>0</v>
      </c>
      <c r="V53" s="732">
        <v>0</v>
      </c>
      <c r="W53" s="979">
        <f>IFERROR((MIN((VLOOKUP($B53,'Anexo I - Auxiliar'!$A$16:$Y$277,14,FALSE)*(N53)),V53)),0)</f>
        <v>0</v>
      </c>
      <c r="X53" s="732">
        <v>0</v>
      </c>
      <c r="Y53" s="979">
        <f>IFERROR((MIN((VLOOKUP($B53,'Anexo I - Auxiliar'!$A$16:$Y$277,16,FALSE)*(N53)),X53)),0)</f>
        <v>0</v>
      </c>
      <c r="Z53" s="732">
        <v>0</v>
      </c>
      <c r="AA53" s="979">
        <f>IFERROR((MIN((VLOOKUP($B53,'Anexo I - Auxiliar'!$A$16:$Y$277,18,FALSE)*(N53)),Z53)),0)</f>
        <v>0</v>
      </c>
      <c r="AB53" s="732">
        <v>0</v>
      </c>
      <c r="AC53" s="979">
        <f>IFERROR((MIN((VLOOKUP($B53,'Anexo I - Auxiliar'!$A$16:$Y$277,20,FALSE)*(N53)),AB53)),0)</f>
        <v>0</v>
      </c>
      <c r="AD53" s="732">
        <v>0</v>
      </c>
      <c r="AE53" s="979">
        <f>IFERROR((MIN((VLOOKUP($B53,'Anexo I - Auxiliar'!$A$16:$Y$277,22,FALSE)*(N53)),AD53)),0)</f>
        <v>0</v>
      </c>
      <c r="AF53" s="732">
        <v>0</v>
      </c>
      <c r="AG53" s="979">
        <f>IFERROR((MIN((VLOOKUP($B53,'Anexo I - Auxiliar'!$A$16:$Y$277,24,FALSE)*(N53)),AF53)),0)</f>
        <v>0</v>
      </c>
      <c r="AH53" s="732">
        <v>0</v>
      </c>
      <c r="AI53" s="980">
        <f>IFERROR((MIN((VLOOKUP(($B53&amp;$G53),'CALCULADORA IT CON S.SOCIAL'!$AE$4:$AG$94,2,FALSE)),AH53)),0)</f>
        <v>0</v>
      </c>
      <c r="AJ53" s="732">
        <v>0</v>
      </c>
      <c r="AK53" s="981">
        <f>IFERROR((MIN((((VLOOKUP($B53,'Anexo I - Auxiliar'!$A$16:$AK$277,37,FALSE)))),AJ53)),0)</f>
        <v>0</v>
      </c>
      <c r="AL53" s="982">
        <f t="shared" si="9"/>
        <v>0</v>
      </c>
      <c r="AM53" s="734">
        <v>0</v>
      </c>
      <c r="AN53" s="983">
        <f t="shared" si="10"/>
        <v>0</v>
      </c>
      <c r="AO53" s="735">
        <v>0</v>
      </c>
      <c r="AP53" s="982">
        <f t="shared" si="11"/>
        <v>0</v>
      </c>
      <c r="AQ53" s="984">
        <f t="shared" si="12"/>
        <v>0</v>
      </c>
      <c r="AR53" s="735">
        <v>0</v>
      </c>
      <c r="AS53" s="985">
        <f t="shared" si="13"/>
        <v>0</v>
      </c>
      <c r="AT53" s="735">
        <v>0</v>
      </c>
      <c r="AU53" s="985">
        <f>IFERROR(((MIN((AS53*(VLOOKUP(B53,'Anexo I - Auxiliar'!$A$16:$V$75,8,FALSE))),AT53))),0)</f>
        <v>0</v>
      </c>
      <c r="AV53" s="980">
        <f>IFERROR((VLOOKUP(($B53&amp;$G53),'CALCULADORA IT CON S.SOCIAL'!$AE$4:$AG$94,3,FALSE)),0)</f>
        <v>0</v>
      </c>
      <c r="AW53" s="986">
        <f t="shared" si="14"/>
        <v>0</v>
      </c>
      <c r="AX53" s="987">
        <f>IFERROR((((IF((VLOOKUP(B53,'Anexo I - Auxiliar'!$A$16:$V$75,5,FALSE)=12),(AN53+AQ53+AW53),(AN53+AW53))))+(AK53*AM53)+(AI53*AM53)),0)</f>
        <v>0</v>
      </c>
      <c r="AY53" s="1000">
        <f t="shared" si="7"/>
        <v>0</v>
      </c>
      <c r="AZ53" s="736">
        <v>0</v>
      </c>
      <c r="BA53" s="736">
        <v>0</v>
      </c>
      <c r="BB53" s="711"/>
      <c r="BC53" s="1001">
        <f t="shared" si="8"/>
        <v>0</v>
      </c>
      <c r="BD53" s="737">
        <v>0</v>
      </c>
      <c r="BE53" s="708"/>
    </row>
    <row r="54" spans="1:57" x14ac:dyDescent="0.3">
      <c r="A54" s="741"/>
      <c r="B54" s="743"/>
      <c r="C54" s="743"/>
      <c r="D54" s="743"/>
      <c r="E54" s="744"/>
      <c r="F54" s="430"/>
      <c r="G54" s="430"/>
      <c r="H54" s="726"/>
      <c r="I54" s="726"/>
      <c r="J54" s="727"/>
      <c r="K54" s="728"/>
      <c r="L54" s="742"/>
      <c r="M54" s="730"/>
      <c r="N54" s="731">
        <v>0</v>
      </c>
      <c r="O54" s="732">
        <v>0</v>
      </c>
      <c r="P54" s="978">
        <f>IFERROR((MIN((VLOOKUP($B54,'Anexo I - Auxiliar'!$A$16:$V$75,9,FALSE)*($N54)),$O54)),0)</f>
        <v>0</v>
      </c>
      <c r="Q54" s="732">
        <v>0</v>
      </c>
      <c r="R54" s="733">
        <v>0</v>
      </c>
      <c r="S54" s="978">
        <f>IFERROR((MIN(((VLOOKUP($B54,'Anexo I - Auxiliar'!$A$16:$V$75,10,FALSE)*(N54))*R54),Q54)),0)</f>
        <v>0</v>
      </c>
      <c r="T54" s="732">
        <v>0</v>
      </c>
      <c r="U54" s="979">
        <f>IFERROR((MIN((VLOOKUP($B54,'Anexo I - Auxiliar'!$A$16:$Y$277,12,FALSE)*(N54)),T54)),0)</f>
        <v>0</v>
      </c>
      <c r="V54" s="732">
        <v>0</v>
      </c>
      <c r="W54" s="979">
        <f>IFERROR((MIN((VLOOKUP($B54,'Anexo I - Auxiliar'!$A$16:$Y$277,14,FALSE)*(N54)),V54)),0)</f>
        <v>0</v>
      </c>
      <c r="X54" s="732">
        <v>0</v>
      </c>
      <c r="Y54" s="979">
        <f>IFERROR((MIN((VLOOKUP($B54,'Anexo I - Auxiliar'!$A$16:$Y$277,16,FALSE)*(N54)),X54)),0)</f>
        <v>0</v>
      </c>
      <c r="Z54" s="732">
        <v>0</v>
      </c>
      <c r="AA54" s="979">
        <f>IFERROR((MIN((VLOOKUP($B54,'Anexo I - Auxiliar'!$A$16:$Y$277,18,FALSE)*(N54)),Z54)),0)</f>
        <v>0</v>
      </c>
      <c r="AB54" s="732">
        <v>0</v>
      </c>
      <c r="AC54" s="979">
        <f>IFERROR((MIN((VLOOKUP($B54,'Anexo I - Auxiliar'!$A$16:$Y$277,20,FALSE)*(N54)),AB54)),0)</f>
        <v>0</v>
      </c>
      <c r="AD54" s="732">
        <v>0</v>
      </c>
      <c r="AE54" s="979">
        <f>IFERROR((MIN((VLOOKUP($B54,'Anexo I - Auxiliar'!$A$16:$Y$277,22,FALSE)*(N54)),AD54)),0)</f>
        <v>0</v>
      </c>
      <c r="AF54" s="732">
        <v>0</v>
      </c>
      <c r="AG54" s="979">
        <f>IFERROR((MIN((VLOOKUP($B54,'Anexo I - Auxiliar'!$A$16:$Y$277,24,FALSE)*(N54)),AF54)),0)</f>
        <v>0</v>
      </c>
      <c r="AH54" s="732">
        <v>0</v>
      </c>
      <c r="AI54" s="980">
        <f>IFERROR((MIN((VLOOKUP(($B54&amp;$G54),'CALCULADORA IT CON S.SOCIAL'!$AE$4:$AG$94,2,FALSE)),AH54)),0)</f>
        <v>0</v>
      </c>
      <c r="AJ54" s="732">
        <v>0</v>
      </c>
      <c r="AK54" s="981">
        <f>IFERROR((MIN((((VLOOKUP($B54,'Anexo I - Auxiliar'!$A$16:$AK$277,37,FALSE)))),AJ54)),0)</f>
        <v>0</v>
      </c>
      <c r="AL54" s="982">
        <f t="shared" si="9"/>
        <v>0</v>
      </c>
      <c r="AM54" s="734">
        <v>0</v>
      </c>
      <c r="AN54" s="983">
        <f t="shared" si="10"/>
        <v>0</v>
      </c>
      <c r="AO54" s="735">
        <v>0</v>
      </c>
      <c r="AP54" s="982">
        <f t="shared" si="11"/>
        <v>0</v>
      </c>
      <c r="AQ54" s="984">
        <f t="shared" si="12"/>
        <v>0</v>
      </c>
      <c r="AR54" s="735">
        <v>0</v>
      </c>
      <c r="AS54" s="985">
        <f t="shared" si="13"/>
        <v>0</v>
      </c>
      <c r="AT54" s="735">
        <v>0</v>
      </c>
      <c r="AU54" s="985">
        <f>IFERROR(((MIN((AS54*(VLOOKUP(B54,'Anexo I - Auxiliar'!$A$16:$V$75,8,FALSE))),AT54))),0)</f>
        <v>0</v>
      </c>
      <c r="AV54" s="980">
        <f>IFERROR((VLOOKUP(($B54&amp;$G54),'CALCULADORA IT CON S.SOCIAL'!$AE$4:$AG$94,3,FALSE)),0)</f>
        <v>0</v>
      </c>
      <c r="AW54" s="986">
        <f t="shared" si="14"/>
        <v>0</v>
      </c>
      <c r="AX54" s="987">
        <f>IFERROR((((IF((VLOOKUP(B54,'Anexo I - Auxiliar'!$A$16:$V$75,5,FALSE)=12),(AN54+AQ54+AW54),(AN54+AW54))))+(AK54*AM54)+(AI54*AM54)),0)</f>
        <v>0</v>
      </c>
      <c r="AY54" s="1000">
        <f t="shared" si="7"/>
        <v>0</v>
      </c>
      <c r="AZ54" s="736">
        <v>0</v>
      </c>
      <c r="BA54" s="736">
        <v>0</v>
      </c>
      <c r="BB54" s="711"/>
      <c r="BC54" s="1001">
        <f t="shared" si="8"/>
        <v>0</v>
      </c>
      <c r="BD54" s="737">
        <v>0</v>
      </c>
      <c r="BE54" s="708"/>
    </row>
    <row r="55" spans="1:57" x14ac:dyDescent="0.3">
      <c r="A55" s="741"/>
      <c r="B55" s="743"/>
      <c r="C55" s="743"/>
      <c r="D55" s="743"/>
      <c r="E55" s="744"/>
      <c r="F55" s="430"/>
      <c r="G55" s="430"/>
      <c r="H55" s="726"/>
      <c r="I55" s="726"/>
      <c r="J55" s="727"/>
      <c r="K55" s="728"/>
      <c r="L55" s="742"/>
      <c r="M55" s="730"/>
      <c r="N55" s="731">
        <v>0</v>
      </c>
      <c r="O55" s="732">
        <v>0</v>
      </c>
      <c r="P55" s="978">
        <f>IFERROR((MIN((VLOOKUP($B55,'Anexo I - Auxiliar'!$A$16:$V$75,9,FALSE)*($N55)),$O55)),0)</f>
        <v>0</v>
      </c>
      <c r="Q55" s="732">
        <v>0</v>
      </c>
      <c r="R55" s="733">
        <v>0</v>
      </c>
      <c r="S55" s="978">
        <f>IFERROR((MIN(((VLOOKUP($B55,'Anexo I - Auxiliar'!$A$16:$V$75,10,FALSE)*(N55))*R55),Q55)),0)</f>
        <v>0</v>
      </c>
      <c r="T55" s="732">
        <v>0</v>
      </c>
      <c r="U55" s="979">
        <f>IFERROR((MIN((VLOOKUP($B55,'Anexo I - Auxiliar'!$A$16:$Y$277,12,FALSE)*(N55)),T55)),0)</f>
        <v>0</v>
      </c>
      <c r="V55" s="732">
        <v>0</v>
      </c>
      <c r="W55" s="979">
        <f>IFERROR((MIN((VLOOKUP($B55,'Anexo I - Auxiliar'!$A$16:$Y$277,14,FALSE)*(N55)),V55)),0)</f>
        <v>0</v>
      </c>
      <c r="X55" s="732">
        <v>0</v>
      </c>
      <c r="Y55" s="979">
        <f>IFERROR((MIN((VLOOKUP($B55,'Anexo I - Auxiliar'!$A$16:$Y$277,16,FALSE)*(N55)),X55)),0)</f>
        <v>0</v>
      </c>
      <c r="Z55" s="732">
        <v>0</v>
      </c>
      <c r="AA55" s="979">
        <f>IFERROR((MIN((VLOOKUP($B55,'Anexo I - Auxiliar'!$A$16:$Y$277,18,FALSE)*(N55)),Z55)),0)</f>
        <v>0</v>
      </c>
      <c r="AB55" s="732">
        <v>0</v>
      </c>
      <c r="AC55" s="979">
        <f>IFERROR((MIN((VLOOKUP($B55,'Anexo I - Auxiliar'!$A$16:$Y$277,20,FALSE)*(N55)),AB55)),0)</f>
        <v>0</v>
      </c>
      <c r="AD55" s="732">
        <v>0</v>
      </c>
      <c r="AE55" s="979">
        <f>IFERROR((MIN((VLOOKUP($B55,'Anexo I - Auxiliar'!$A$16:$Y$277,22,FALSE)*(N55)),AD55)),0)</f>
        <v>0</v>
      </c>
      <c r="AF55" s="732">
        <v>0</v>
      </c>
      <c r="AG55" s="979">
        <f>IFERROR((MIN((VLOOKUP($B55,'Anexo I - Auxiliar'!$A$16:$Y$277,24,FALSE)*(N55)),AF55)),0)</f>
        <v>0</v>
      </c>
      <c r="AH55" s="732">
        <v>0</v>
      </c>
      <c r="AI55" s="980">
        <f>IFERROR((MIN((VLOOKUP(($B55&amp;$G55),'CALCULADORA IT CON S.SOCIAL'!$AE$4:$AG$94,2,FALSE)),AH55)),0)</f>
        <v>0</v>
      </c>
      <c r="AJ55" s="732">
        <v>0</v>
      </c>
      <c r="AK55" s="981">
        <f>IFERROR((MIN((((VLOOKUP($B55,'Anexo I - Auxiliar'!$A$16:$AK$277,37,FALSE)))),AJ55)),0)</f>
        <v>0</v>
      </c>
      <c r="AL55" s="982">
        <f t="shared" si="9"/>
        <v>0</v>
      </c>
      <c r="AM55" s="734">
        <v>0</v>
      </c>
      <c r="AN55" s="983">
        <f t="shared" si="10"/>
        <v>0</v>
      </c>
      <c r="AO55" s="735">
        <v>0</v>
      </c>
      <c r="AP55" s="982">
        <f t="shared" si="11"/>
        <v>0</v>
      </c>
      <c r="AQ55" s="984">
        <f t="shared" si="12"/>
        <v>0</v>
      </c>
      <c r="AR55" s="735">
        <v>0</v>
      </c>
      <c r="AS55" s="985">
        <f t="shared" si="13"/>
        <v>0</v>
      </c>
      <c r="AT55" s="735">
        <v>0</v>
      </c>
      <c r="AU55" s="985">
        <f>IFERROR(((MIN((AS55*(VLOOKUP(B55,'Anexo I - Auxiliar'!$A$16:$V$75,8,FALSE))),AT55))),0)</f>
        <v>0</v>
      </c>
      <c r="AV55" s="980">
        <f>IFERROR((VLOOKUP(($B55&amp;$G55),'CALCULADORA IT CON S.SOCIAL'!$AE$4:$AG$94,3,FALSE)),0)</f>
        <v>0</v>
      </c>
      <c r="AW55" s="986">
        <f t="shared" si="14"/>
        <v>0</v>
      </c>
      <c r="AX55" s="987">
        <f>IFERROR((((IF((VLOOKUP(B55,'Anexo I - Auxiliar'!$A$16:$V$75,5,FALSE)=12),(AN55+AQ55+AW55),(AN55+AW55))))+(AK55*AM55)+(AI55*AM55)),0)</f>
        <v>0</v>
      </c>
      <c r="AY55" s="1000">
        <f t="shared" si="7"/>
        <v>0</v>
      </c>
      <c r="AZ55" s="736">
        <v>0</v>
      </c>
      <c r="BA55" s="736">
        <v>0</v>
      </c>
      <c r="BB55" s="711"/>
      <c r="BC55" s="1001">
        <f t="shared" si="8"/>
        <v>0</v>
      </c>
      <c r="BD55" s="737">
        <v>0</v>
      </c>
      <c r="BE55" s="708"/>
    </row>
    <row r="56" spans="1:57" x14ac:dyDescent="0.3">
      <c r="A56" s="741"/>
      <c r="B56" s="743"/>
      <c r="C56" s="743"/>
      <c r="D56" s="743"/>
      <c r="E56" s="744"/>
      <c r="F56" s="430"/>
      <c r="G56" s="430"/>
      <c r="H56" s="726"/>
      <c r="I56" s="726"/>
      <c r="J56" s="727"/>
      <c r="K56" s="728"/>
      <c r="L56" s="742"/>
      <c r="M56" s="730"/>
      <c r="N56" s="731">
        <v>0</v>
      </c>
      <c r="O56" s="732">
        <v>0</v>
      </c>
      <c r="P56" s="978">
        <f>IFERROR((MIN((VLOOKUP($B56,'Anexo I - Auxiliar'!$A$16:$V$75,9,FALSE)*($N56)),$O56)),0)</f>
        <v>0</v>
      </c>
      <c r="Q56" s="732">
        <v>0</v>
      </c>
      <c r="R56" s="733">
        <v>0</v>
      </c>
      <c r="S56" s="978">
        <f>IFERROR((MIN(((VLOOKUP($B56,'Anexo I - Auxiliar'!$A$16:$V$75,10,FALSE)*(N56))*R56),Q56)),0)</f>
        <v>0</v>
      </c>
      <c r="T56" s="732">
        <v>0</v>
      </c>
      <c r="U56" s="979">
        <f>IFERROR((MIN((VLOOKUP($B56,'Anexo I - Auxiliar'!$A$16:$Y$277,12,FALSE)*(N56)),T56)),0)</f>
        <v>0</v>
      </c>
      <c r="V56" s="732">
        <v>0</v>
      </c>
      <c r="W56" s="979">
        <f>IFERROR((MIN((VLOOKUP($B56,'Anexo I - Auxiliar'!$A$16:$Y$277,14,FALSE)*(N56)),V56)),0)</f>
        <v>0</v>
      </c>
      <c r="X56" s="732">
        <v>0</v>
      </c>
      <c r="Y56" s="979">
        <f>IFERROR((MIN((VLOOKUP($B56,'Anexo I - Auxiliar'!$A$16:$Y$277,16,FALSE)*(N56)),X56)),0)</f>
        <v>0</v>
      </c>
      <c r="Z56" s="732">
        <v>0</v>
      </c>
      <c r="AA56" s="979">
        <f>IFERROR((MIN((VLOOKUP($B56,'Anexo I - Auxiliar'!$A$16:$Y$277,18,FALSE)*(N56)),Z56)),0)</f>
        <v>0</v>
      </c>
      <c r="AB56" s="732">
        <v>0</v>
      </c>
      <c r="AC56" s="979">
        <f>IFERROR((MIN((VLOOKUP($B56,'Anexo I - Auxiliar'!$A$16:$Y$277,20,FALSE)*(N56)),AB56)),0)</f>
        <v>0</v>
      </c>
      <c r="AD56" s="732">
        <v>0</v>
      </c>
      <c r="AE56" s="979">
        <f>IFERROR((MIN((VLOOKUP($B56,'Anexo I - Auxiliar'!$A$16:$Y$277,22,FALSE)*(N56)),AD56)),0)</f>
        <v>0</v>
      </c>
      <c r="AF56" s="732">
        <v>0</v>
      </c>
      <c r="AG56" s="979">
        <f>IFERROR((MIN((VLOOKUP($B56,'Anexo I - Auxiliar'!$A$16:$Y$277,24,FALSE)*(N56)),AF56)),0)</f>
        <v>0</v>
      </c>
      <c r="AH56" s="732">
        <v>0</v>
      </c>
      <c r="AI56" s="980">
        <f>IFERROR((MIN((VLOOKUP(($B56&amp;$G56),'CALCULADORA IT CON S.SOCIAL'!$AE$4:$AG$94,2,FALSE)),AH56)),0)</f>
        <v>0</v>
      </c>
      <c r="AJ56" s="732">
        <v>0</v>
      </c>
      <c r="AK56" s="981">
        <f>IFERROR((MIN((((VLOOKUP($B56,'Anexo I - Auxiliar'!$A$16:$AK$277,37,FALSE)))),AJ56)),0)</f>
        <v>0</v>
      </c>
      <c r="AL56" s="982">
        <f t="shared" si="9"/>
        <v>0</v>
      </c>
      <c r="AM56" s="734">
        <v>0</v>
      </c>
      <c r="AN56" s="983">
        <f t="shared" si="10"/>
        <v>0</v>
      </c>
      <c r="AO56" s="735">
        <v>0</v>
      </c>
      <c r="AP56" s="982">
        <f t="shared" si="11"/>
        <v>0</v>
      </c>
      <c r="AQ56" s="984">
        <f t="shared" si="12"/>
        <v>0</v>
      </c>
      <c r="AR56" s="735">
        <v>0</v>
      </c>
      <c r="AS56" s="985">
        <f t="shared" si="13"/>
        <v>0</v>
      </c>
      <c r="AT56" s="735">
        <v>0</v>
      </c>
      <c r="AU56" s="985">
        <f>IFERROR(((MIN((AS56*(VLOOKUP(B56,'Anexo I - Auxiliar'!$A$16:$V$75,8,FALSE))),AT56))),0)</f>
        <v>0</v>
      </c>
      <c r="AV56" s="980">
        <f>IFERROR((VLOOKUP(($B56&amp;$G56),'CALCULADORA IT CON S.SOCIAL'!$AE$4:$AG$94,3,FALSE)),0)</f>
        <v>0</v>
      </c>
      <c r="AW56" s="986">
        <f t="shared" si="14"/>
        <v>0</v>
      </c>
      <c r="AX56" s="987">
        <f>IFERROR((((IF((VLOOKUP(B56,'Anexo I - Auxiliar'!$A$16:$V$75,5,FALSE)=12),(AN56+AQ56+AW56),(AN56+AW56))))+(AK56*AM56)+(AI56*AM56)),0)</f>
        <v>0</v>
      </c>
      <c r="AY56" s="1000">
        <f t="shared" si="7"/>
        <v>0</v>
      </c>
      <c r="AZ56" s="736">
        <v>0</v>
      </c>
      <c r="BA56" s="736">
        <v>0</v>
      </c>
      <c r="BB56" s="711"/>
      <c r="BC56" s="1001">
        <f t="shared" si="8"/>
        <v>0</v>
      </c>
      <c r="BD56" s="737">
        <v>0</v>
      </c>
      <c r="BE56" s="708"/>
    </row>
    <row r="57" spans="1:57" x14ac:dyDescent="0.3">
      <c r="A57" s="741"/>
      <c r="B57" s="743"/>
      <c r="C57" s="743"/>
      <c r="D57" s="743"/>
      <c r="E57" s="744"/>
      <c r="F57" s="430"/>
      <c r="G57" s="430"/>
      <c r="H57" s="726"/>
      <c r="I57" s="726"/>
      <c r="J57" s="727"/>
      <c r="K57" s="728"/>
      <c r="L57" s="742"/>
      <c r="M57" s="730"/>
      <c r="N57" s="731">
        <v>0</v>
      </c>
      <c r="O57" s="732">
        <v>0</v>
      </c>
      <c r="P57" s="978">
        <f>IFERROR((MIN((VLOOKUP($B57,'Anexo I - Auxiliar'!$A$16:$V$75,9,FALSE)*($N57)),$O57)),0)</f>
        <v>0</v>
      </c>
      <c r="Q57" s="732">
        <v>0</v>
      </c>
      <c r="R57" s="733">
        <v>0</v>
      </c>
      <c r="S57" s="978">
        <f>IFERROR((MIN(((VLOOKUP($B57,'Anexo I - Auxiliar'!$A$16:$V$75,10,FALSE)*(N57))*R57),Q57)),0)</f>
        <v>0</v>
      </c>
      <c r="T57" s="732">
        <v>0</v>
      </c>
      <c r="U57" s="979">
        <f>IFERROR((MIN((VLOOKUP($B57,'Anexo I - Auxiliar'!$A$16:$Y$277,12,FALSE)*(N57)),T57)),0)</f>
        <v>0</v>
      </c>
      <c r="V57" s="732">
        <v>0</v>
      </c>
      <c r="W57" s="979">
        <f>IFERROR((MIN((VLOOKUP($B57,'Anexo I - Auxiliar'!$A$16:$Y$277,14,FALSE)*(N57)),V57)),0)</f>
        <v>0</v>
      </c>
      <c r="X57" s="732">
        <v>0</v>
      </c>
      <c r="Y57" s="979">
        <f>IFERROR((MIN((VLOOKUP($B57,'Anexo I - Auxiliar'!$A$16:$Y$277,16,FALSE)*(N57)),X57)),0)</f>
        <v>0</v>
      </c>
      <c r="Z57" s="732">
        <v>0</v>
      </c>
      <c r="AA57" s="979">
        <f>IFERROR((MIN((VLOOKUP($B57,'Anexo I - Auxiliar'!$A$16:$Y$277,18,FALSE)*(N57)),Z57)),0)</f>
        <v>0</v>
      </c>
      <c r="AB57" s="732">
        <v>0</v>
      </c>
      <c r="AC57" s="979">
        <f>IFERROR((MIN((VLOOKUP($B57,'Anexo I - Auxiliar'!$A$16:$Y$277,20,FALSE)*(N57)),AB57)),0)</f>
        <v>0</v>
      </c>
      <c r="AD57" s="732">
        <v>0</v>
      </c>
      <c r="AE57" s="979">
        <f>IFERROR((MIN((VLOOKUP($B57,'Anexo I - Auxiliar'!$A$16:$Y$277,22,FALSE)*(N57)),AD57)),0)</f>
        <v>0</v>
      </c>
      <c r="AF57" s="732">
        <v>0</v>
      </c>
      <c r="AG57" s="979">
        <f>IFERROR((MIN((VLOOKUP($B57,'Anexo I - Auxiliar'!$A$16:$Y$277,24,FALSE)*(N57)),AF57)),0)</f>
        <v>0</v>
      </c>
      <c r="AH57" s="732">
        <v>0</v>
      </c>
      <c r="AI57" s="980">
        <f>IFERROR((MIN((VLOOKUP(($B57&amp;$G57),'CALCULADORA IT CON S.SOCIAL'!$AE$4:$AG$94,2,FALSE)),AH57)),0)</f>
        <v>0</v>
      </c>
      <c r="AJ57" s="732">
        <v>0</v>
      </c>
      <c r="AK57" s="981">
        <f>IFERROR((MIN((((VLOOKUP($B57,'Anexo I - Auxiliar'!$A$16:$AK$277,37,FALSE)))),AJ57)),0)</f>
        <v>0</v>
      </c>
      <c r="AL57" s="982">
        <f t="shared" si="9"/>
        <v>0</v>
      </c>
      <c r="AM57" s="734">
        <v>0</v>
      </c>
      <c r="AN57" s="983">
        <f t="shared" si="10"/>
        <v>0</v>
      </c>
      <c r="AO57" s="735">
        <v>0</v>
      </c>
      <c r="AP57" s="982">
        <f t="shared" si="11"/>
        <v>0</v>
      </c>
      <c r="AQ57" s="984">
        <f t="shared" si="12"/>
        <v>0</v>
      </c>
      <c r="AR57" s="735">
        <v>0</v>
      </c>
      <c r="AS57" s="985">
        <f t="shared" si="13"/>
        <v>0</v>
      </c>
      <c r="AT57" s="735">
        <v>0</v>
      </c>
      <c r="AU57" s="985">
        <f>IFERROR(((MIN((AS57*(VLOOKUP(B57,'Anexo I - Auxiliar'!$A$16:$V$75,8,FALSE))),AT57))),0)</f>
        <v>0</v>
      </c>
      <c r="AV57" s="980">
        <f>IFERROR((VLOOKUP(($B57&amp;$G57),'CALCULADORA IT CON S.SOCIAL'!$AE$4:$AG$94,3,FALSE)),0)</f>
        <v>0</v>
      </c>
      <c r="AW57" s="986">
        <f t="shared" si="14"/>
        <v>0</v>
      </c>
      <c r="AX57" s="987">
        <f>IFERROR((((IF((VLOOKUP(B57,'Anexo I - Auxiliar'!$A$16:$V$75,5,FALSE)=12),(AN57+AQ57+AW57),(AN57+AW57))))+(AK57*AM57)+(AI57*AM57)),0)</f>
        <v>0</v>
      </c>
      <c r="AY57" s="1000">
        <f t="shared" si="7"/>
        <v>0</v>
      </c>
      <c r="AZ57" s="736">
        <v>0</v>
      </c>
      <c r="BA57" s="736">
        <v>0</v>
      </c>
      <c r="BB57" s="711"/>
      <c r="BC57" s="1001">
        <f t="shared" si="8"/>
        <v>0</v>
      </c>
      <c r="BD57" s="737">
        <v>0</v>
      </c>
      <c r="BE57" s="708"/>
    </row>
    <row r="58" spans="1:57" x14ac:dyDescent="0.3">
      <c r="A58" s="741"/>
      <c r="B58" s="743"/>
      <c r="C58" s="743"/>
      <c r="D58" s="743"/>
      <c r="E58" s="744"/>
      <c r="F58" s="430"/>
      <c r="G58" s="430"/>
      <c r="H58" s="726"/>
      <c r="I58" s="726"/>
      <c r="J58" s="727"/>
      <c r="K58" s="728"/>
      <c r="L58" s="742"/>
      <c r="M58" s="730"/>
      <c r="N58" s="731">
        <v>0</v>
      </c>
      <c r="O58" s="732">
        <v>0</v>
      </c>
      <c r="P58" s="978">
        <f>IFERROR((MIN((VLOOKUP($B58,'Anexo I - Auxiliar'!$A$16:$V$75,9,FALSE)*($N58)),$O58)),0)</f>
        <v>0</v>
      </c>
      <c r="Q58" s="732">
        <v>0</v>
      </c>
      <c r="R58" s="733">
        <v>0</v>
      </c>
      <c r="S58" s="978">
        <f>IFERROR((MIN(((VLOOKUP($B58,'Anexo I - Auxiliar'!$A$16:$V$75,10,FALSE)*(N58))*R58),Q58)),0)</f>
        <v>0</v>
      </c>
      <c r="T58" s="732">
        <v>0</v>
      </c>
      <c r="U58" s="979">
        <f>IFERROR((MIN((VLOOKUP($B58,'Anexo I - Auxiliar'!$A$16:$Y$277,12,FALSE)*(N58)),T58)),0)</f>
        <v>0</v>
      </c>
      <c r="V58" s="732">
        <v>0</v>
      </c>
      <c r="W58" s="979">
        <f>IFERROR((MIN((VLOOKUP($B58,'Anexo I - Auxiliar'!$A$16:$Y$277,14,FALSE)*(N58)),V58)),0)</f>
        <v>0</v>
      </c>
      <c r="X58" s="732">
        <v>0</v>
      </c>
      <c r="Y58" s="979">
        <f>IFERROR((MIN((VLOOKUP($B58,'Anexo I - Auxiliar'!$A$16:$Y$277,16,FALSE)*(N58)),X58)),0)</f>
        <v>0</v>
      </c>
      <c r="Z58" s="732">
        <v>0</v>
      </c>
      <c r="AA58" s="979">
        <f>IFERROR((MIN((VLOOKUP($B58,'Anexo I - Auxiliar'!$A$16:$Y$277,18,FALSE)*(N58)),Z58)),0)</f>
        <v>0</v>
      </c>
      <c r="AB58" s="732">
        <v>0</v>
      </c>
      <c r="AC58" s="979">
        <f>IFERROR((MIN((VLOOKUP($B58,'Anexo I - Auxiliar'!$A$16:$Y$277,20,FALSE)*(N58)),AB58)),0)</f>
        <v>0</v>
      </c>
      <c r="AD58" s="732">
        <v>0</v>
      </c>
      <c r="AE58" s="979">
        <f>IFERROR((MIN((VLOOKUP($B58,'Anexo I - Auxiliar'!$A$16:$Y$277,22,FALSE)*(N58)),AD58)),0)</f>
        <v>0</v>
      </c>
      <c r="AF58" s="732">
        <v>0</v>
      </c>
      <c r="AG58" s="979">
        <f>IFERROR((MIN((VLOOKUP($B58,'Anexo I - Auxiliar'!$A$16:$Y$277,24,FALSE)*(N58)),AF58)),0)</f>
        <v>0</v>
      </c>
      <c r="AH58" s="732">
        <v>0</v>
      </c>
      <c r="AI58" s="980">
        <f>IFERROR((MIN((VLOOKUP(($B58&amp;$G58),'CALCULADORA IT CON S.SOCIAL'!$AE$4:$AG$94,2,FALSE)),AH58)),0)</f>
        <v>0</v>
      </c>
      <c r="AJ58" s="732">
        <v>0</v>
      </c>
      <c r="AK58" s="981">
        <f>IFERROR((MIN((((VLOOKUP($B58,'Anexo I - Auxiliar'!$A$16:$AK$277,37,FALSE)))),AJ58)),0)</f>
        <v>0</v>
      </c>
      <c r="AL58" s="982">
        <f t="shared" si="9"/>
        <v>0</v>
      </c>
      <c r="AM58" s="734">
        <v>0</v>
      </c>
      <c r="AN58" s="983">
        <f t="shared" si="10"/>
        <v>0</v>
      </c>
      <c r="AO58" s="735">
        <v>0</v>
      </c>
      <c r="AP58" s="982">
        <f t="shared" si="11"/>
        <v>0</v>
      </c>
      <c r="AQ58" s="984">
        <f t="shared" si="12"/>
        <v>0</v>
      </c>
      <c r="AR58" s="735">
        <v>0</v>
      </c>
      <c r="AS58" s="985">
        <f t="shared" si="13"/>
        <v>0</v>
      </c>
      <c r="AT58" s="735">
        <v>0</v>
      </c>
      <c r="AU58" s="985">
        <f>IFERROR(((MIN((AS58*(VLOOKUP(B58,'Anexo I - Auxiliar'!$A$16:$V$75,8,FALSE))),AT58))),0)</f>
        <v>0</v>
      </c>
      <c r="AV58" s="980">
        <f>IFERROR((VLOOKUP(($B58&amp;$G58),'CALCULADORA IT CON S.SOCIAL'!$AE$4:$AG$94,3,FALSE)),0)</f>
        <v>0</v>
      </c>
      <c r="AW58" s="986">
        <f t="shared" si="14"/>
        <v>0</v>
      </c>
      <c r="AX58" s="987">
        <f>IFERROR((((IF((VLOOKUP(B58,'Anexo I - Auxiliar'!$A$16:$V$75,5,FALSE)=12),(AN58+AQ58+AW58),(AN58+AW58))))+(AK58*AM58)+(AI58*AM58)),0)</f>
        <v>0</v>
      </c>
      <c r="AY58" s="1000">
        <f t="shared" si="7"/>
        <v>0</v>
      </c>
      <c r="AZ58" s="736">
        <v>0</v>
      </c>
      <c r="BA58" s="736">
        <v>0</v>
      </c>
      <c r="BB58" s="711"/>
      <c r="BC58" s="1001">
        <f t="shared" si="8"/>
        <v>0</v>
      </c>
      <c r="BD58" s="737">
        <v>0</v>
      </c>
      <c r="BE58" s="708"/>
    </row>
    <row r="59" spans="1:57" x14ac:dyDescent="0.3">
      <c r="A59" s="741"/>
      <c r="B59" s="743"/>
      <c r="C59" s="743"/>
      <c r="D59" s="743"/>
      <c r="E59" s="744"/>
      <c r="F59" s="430"/>
      <c r="G59" s="430"/>
      <c r="H59" s="726"/>
      <c r="I59" s="726"/>
      <c r="J59" s="727"/>
      <c r="K59" s="728"/>
      <c r="L59" s="742"/>
      <c r="M59" s="730"/>
      <c r="N59" s="731">
        <v>0</v>
      </c>
      <c r="O59" s="732">
        <v>0</v>
      </c>
      <c r="P59" s="978">
        <f>IFERROR((MIN((VLOOKUP($B59,'Anexo I - Auxiliar'!$A$16:$V$75,9,FALSE)*($N59)),$O59)),0)</f>
        <v>0</v>
      </c>
      <c r="Q59" s="732">
        <v>0</v>
      </c>
      <c r="R59" s="733">
        <v>0</v>
      </c>
      <c r="S59" s="978">
        <f>IFERROR((MIN(((VLOOKUP($B59,'Anexo I - Auxiliar'!$A$16:$V$75,10,FALSE)*(N59))*R59),Q59)),0)</f>
        <v>0</v>
      </c>
      <c r="T59" s="732">
        <v>0</v>
      </c>
      <c r="U59" s="979">
        <f>IFERROR((MIN((VLOOKUP($B59,'Anexo I - Auxiliar'!$A$16:$Y$277,12,FALSE)*(N59)),T59)),0)</f>
        <v>0</v>
      </c>
      <c r="V59" s="732">
        <v>0</v>
      </c>
      <c r="W59" s="979">
        <f>IFERROR((MIN((VLOOKUP($B59,'Anexo I - Auxiliar'!$A$16:$Y$277,14,FALSE)*(N59)),V59)),0)</f>
        <v>0</v>
      </c>
      <c r="X59" s="732">
        <v>0</v>
      </c>
      <c r="Y59" s="979">
        <f>IFERROR((MIN((VLOOKUP($B59,'Anexo I - Auxiliar'!$A$16:$Y$277,16,FALSE)*(N59)),X59)),0)</f>
        <v>0</v>
      </c>
      <c r="Z59" s="732">
        <v>0</v>
      </c>
      <c r="AA59" s="979">
        <f>IFERROR((MIN((VLOOKUP($B59,'Anexo I - Auxiliar'!$A$16:$Y$277,18,FALSE)*(N59)),Z59)),0)</f>
        <v>0</v>
      </c>
      <c r="AB59" s="732">
        <v>0</v>
      </c>
      <c r="AC59" s="979">
        <f>IFERROR((MIN((VLOOKUP($B59,'Anexo I - Auxiliar'!$A$16:$Y$277,20,FALSE)*(N59)),AB59)),0)</f>
        <v>0</v>
      </c>
      <c r="AD59" s="732">
        <v>0</v>
      </c>
      <c r="AE59" s="979">
        <f>IFERROR((MIN((VLOOKUP($B59,'Anexo I - Auxiliar'!$A$16:$Y$277,22,FALSE)*(N59)),AD59)),0)</f>
        <v>0</v>
      </c>
      <c r="AF59" s="732">
        <v>0</v>
      </c>
      <c r="AG59" s="979">
        <f>IFERROR((MIN((VLOOKUP($B59,'Anexo I - Auxiliar'!$A$16:$Y$277,24,FALSE)*(N59)),AF59)),0)</f>
        <v>0</v>
      </c>
      <c r="AH59" s="732">
        <v>0</v>
      </c>
      <c r="AI59" s="980">
        <f>IFERROR((MIN((VLOOKUP(($B59&amp;$G59),'CALCULADORA IT CON S.SOCIAL'!$AE$4:$AG$94,2,FALSE)),AH59)),0)</f>
        <v>0</v>
      </c>
      <c r="AJ59" s="732">
        <v>0</v>
      </c>
      <c r="AK59" s="981">
        <f>IFERROR((MIN((((VLOOKUP($B59,'Anexo I - Auxiliar'!$A$16:$AK$277,37,FALSE)))),AJ59)),0)</f>
        <v>0</v>
      </c>
      <c r="AL59" s="982">
        <f t="shared" si="9"/>
        <v>0</v>
      </c>
      <c r="AM59" s="734">
        <v>0</v>
      </c>
      <c r="AN59" s="983">
        <f t="shared" si="10"/>
        <v>0</v>
      </c>
      <c r="AO59" s="735">
        <v>0</v>
      </c>
      <c r="AP59" s="982">
        <f t="shared" si="11"/>
        <v>0</v>
      </c>
      <c r="AQ59" s="984">
        <f t="shared" si="12"/>
        <v>0</v>
      </c>
      <c r="AR59" s="735">
        <v>0</v>
      </c>
      <c r="AS59" s="985">
        <f t="shared" si="13"/>
        <v>0</v>
      </c>
      <c r="AT59" s="735">
        <v>0</v>
      </c>
      <c r="AU59" s="985">
        <f>IFERROR(((MIN((AS59*(VLOOKUP(B59,'Anexo I - Auxiliar'!$A$16:$V$75,8,FALSE))),AT59))),0)</f>
        <v>0</v>
      </c>
      <c r="AV59" s="980">
        <f>IFERROR((VLOOKUP(($B59&amp;$G59),'CALCULADORA IT CON S.SOCIAL'!$AE$4:$AG$94,3,FALSE)),0)</f>
        <v>0</v>
      </c>
      <c r="AW59" s="986">
        <f t="shared" si="14"/>
        <v>0</v>
      </c>
      <c r="AX59" s="987">
        <f>IFERROR((((IF((VLOOKUP(B59,'Anexo I - Auxiliar'!$A$16:$V$75,5,FALSE)=12),(AN59+AQ59+AW59),(AN59+AW59))))+(AK59*AM59)+(AI59*AM59)),0)</f>
        <v>0</v>
      </c>
      <c r="AY59" s="1000">
        <f t="shared" si="7"/>
        <v>0</v>
      </c>
      <c r="AZ59" s="736">
        <v>0</v>
      </c>
      <c r="BA59" s="736">
        <v>0</v>
      </c>
      <c r="BB59" s="711"/>
      <c r="BC59" s="1001">
        <f t="shared" si="8"/>
        <v>0</v>
      </c>
      <c r="BD59" s="737">
        <v>0</v>
      </c>
      <c r="BE59" s="708"/>
    </row>
    <row r="60" spans="1:57" x14ac:dyDescent="0.3">
      <c r="A60" s="741"/>
      <c r="B60" s="743"/>
      <c r="C60" s="743"/>
      <c r="D60" s="743"/>
      <c r="E60" s="744"/>
      <c r="F60" s="430"/>
      <c r="G60" s="430"/>
      <c r="H60" s="726"/>
      <c r="I60" s="726"/>
      <c r="J60" s="727"/>
      <c r="K60" s="728"/>
      <c r="L60" s="742"/>
      <c r="M60" s="730"/>
      <c r="N60" s="731">
        <v>0</v>
      </c>
      <c r="O60" s="732">
        <v>0</v>
      </c>
      <c r="P60" s="978">
        <f>IFERROR((MIN((VLOOKUP($B60,'Anexo I - Auxiliar'!$A$16:$V$75,9,FALSE)*($N60)),$O60)),0)</f>
        <v>0</v>
      </c>
      <c r="Q60" s="732">
        <v>0</v>
      </c>
      <c r="R60" s="733">
        <v>0</v>
      </c>
      <c r="S60" s="978">
        <f>IFERROR((MIN(((VLOOKUP($B60,'Anexo I - Auxiliar'!$A$16:$V$75,10,FALSE)*(N60))*R60),Q60)),0)</f>
        <v>0</v>
      </c>
      <c r="T60" s="732">
        <v>0</v>
      </c>
      <c r="U60" s="979">
        <f>IFERROR((MIN((VLOOKUP($B60,'Anexo I - Auxiliar'!$A$16:$Y$277,12,FALSE)*(N60)),T60)),0)</f>
        <v>0</v>
      </c>
      <c r="V60" s="732">
        <v>0</v>
      </c>
      <c r="W60" s="979">
        <f>IFERROR((MIN((VLOOKUP($B60,'Anexo I - Auxiliar'!$A$16:$Y$277,14,FALSE)*(N60)),V60)),0)</f>
        <v>0</v>
      </c>
      <c r="X60" s="732">
        <v>0</v>
      </c>
      <c r="Y60" s="979">
        <f>IFERROR((MIN((VLOOKUP($B60,'Anexo I - Auxiliar'!$A$16:$Y$277,16,FALSE)*(N60)),X60)),0)</f>
        <v>0</v>
      </c>
      <c r="Z60" s="732">
        <v>0</v>
      </c>
      <c r="AA60" s="979">
        <f>IFERROR((MIN((VLOOKUP($B60,'Anexo I - Auxiliar'!$A$16:$Y$277,18,FALSE)*(N60)),Z60)),0)</f>
        <v>0</v>
      </c>
      <c r="AB60" s="732">
        <v>0</v>
      </c>
      <c r="AC60" s="979">
        <f>IFERROR((MIN((VLOOKUP($B60,'Anexo I - Auxiliar'!$A$16:$Y$277,20,FALSE)*(N60)),AB60)),0)</f>
        <v>0</v>
      </c>
      <c r="AD60" s="732">
        <v>0</v>
      </c>
      <c r="AE60" s="979">
        <f>IFERROR((MIN((VLOOKUP($B60,'Anexo I - Auxiliar'!$A$16:$Y$277,22,FALSE)*(N60)),AD60)),0)</f>
        <v>0</v>
      </c>
      <c r="AF60" s="732">
        <v>0</v>
      </c>
      <c r="AG60" s="979">
        <f>IFERROR((MIN((VLOOKUP($B60,'Anexo I - Auxiliar'!$A$16:$Y$277,24,FALSE)*(N60)),AF60)),0)</f>
        <v>0</v>
      </c>
      <c r="AH60" s="732">
        <v>0</v>
      </c>
      <c r="AI60" s="980">
        <f>IFERROR((MIN((VLOOKUP(($B60&amp;$G60),'CALCULADORA IT CON S.SOCIAL'!$AE$4:$AG$94,2,FALSE)),AH60)),0)</f>
        <v>0</v>
      </c>
      <c r="AJ60" s="732">
        <v>0</v>
      </c>
      <c r="AK60" s="981">
        <f>IFERROR((MIN((((VLOOKUP($B60,'Anexo I - Auxiliar'!$A$16:$AK$277,37,FALSE)))),AJ60)),0)</f>
        <v>0</v>
      </c>
      <c r="AL60" s="982">
        <f t="shared" si="9"/>
        <v>0</v>
      </c>
      <c r="AM60" s="734">
        <v>0</v>
      </c>
      <c r="AN60" s="983">
        <f t="shared" si="10"/>
        <v>0</v>
      </c>
      <c r="AO60" s="735">
        <v>0</v>
      </c>
      <c r="AP60" s="982">
        <f t="shared" si="11"/>
        <v>0</v>
      </c>
      <c r="AQ60" s="984">
        <f t="shared" si="12"/>
        <v>0</v>
      </c>
      <c r="AR60" s="735">
        <v>0</v>
      </c>
      <c r="AS60" s="985">
        <f t="shared" si="13"/>
        <v>0</v>
      </c>
      <c r="AT60" s="735">
        <v>0</v>
      </c>
      <c r="AU60" s="985">
        <f>IFERROR(((MIN((AS60*(VLOOKUP(B60,'Anexo I - Auxiliar'!$A$16:$V$75,8,FALSE))),AT60))),0)</f>
        <v>0</v>
      </c>
      <c r="AV60" s="980">
        <f>IFERROR((VLOOKUP(($B60&amp;$G60),'CALCULADORA IT CON S.SOCIAL'!$AE$4:$AG$94,3,FALSE)),0)</f>
        <v>0</v>
      </c>
      <c r="AW60" s="986">
        <f t="shared" si="14"/>
        <v>0</v>
      </c>
      <c r="AX60" s="987">
        <f>IFERROR((((IF((VLOOKUP(B60,'Anexo I - Auxiliar'!$A$16:$V$75,5,FALSE)=12),(AN60+AQ60+AW60),(AN60+AW60))))+(AK60*AM60)+(AI60*AM60)),0)</f>
        <v>0</v>
      </c>
      <c r="AY60" s="1000">
        <f t="shared" si="7"/>
        <v>0</v>
      </c>
      <c r="AZ60" s="736">
        <v>0</v>
      </c>
      <c r="BA60" s="736">
        <v>0</v>
      </c>
      <c r="BB60" s="711"/>
      <c r="BC60" s="1001">
        <f t="shared" si="8"/>
        <v>0</v>
      </c>
      <c r="BD60" s="737">
        <v>0</v>
      </c>
      <c r="BE60" s="708"/>
    </row>
    <row r="61" spans="1:57" x14ac:dyDescent="0.3">
      <c r="A61" s="741"/>
      <c r="B61" s="743"/>
      <c r="C61" s="743"/>
      <c r="D61" s="743"/>
      <c r="E61" s="744"/>
      <c r="F61" s="430"/>
      <c r="G61" s="430"/>
      <c r="H61" s="726"/>
      <c r="I61" s="726"/>
      <c r="J61" s="727"/>
      <c r="K61" s="728"/>
      <c r="L61" s="742"/>
      <c r="M61" s="730"/>
      <c r="N61" s="731">
        <v>0</v>
      </c>
      <c r="O61" s="732">
        <v>0</v>
      </c>
      <c r="P61" s="978">
        <f>IFERROR((MIN((VLOOKUP($B61,'Anexo I - Auxiliar'!$A$16:$V$75,9,FALSE)*($N61)),$O61)),0)</f>
        <v>0</v>
      </c>
      <c r="Q61" s="732">
        <v>0</v>
      </c>
      <c r="R61" s="733">
        <v>0</v>
      </c>
      <c r="S61" s="978">
        <f>IFERROR((MIN(((VLOOKUP($B61,'Anexo I - Auxiliar'!$A$16:$V$75,10,FALSE)*(N61))*R61),Q61)),0)</f>
        <v>0</v>
      </c>
      <c r="T61" s="732">
        <v>0</v>
      </c>
      <c r="U61" s="979">
        <f>IFERROR((MIN((VLOOKUP($B61,'Anexo I - Auxiliar'!$A$16:$Y$277,12,FALSE)*(N61)),T61)),0)</f>
        <v>0</v>
      </c>
      <c r="V61" s="732">
        <v>0</v>
      </c>
      <c r="W61" s="979">
        <f>IFERROR((MIN((VLOOKUP($B61,'Anexo I - Auxiliar'!$A$16:$Y$277,14,FALSE)*(N61)),V61)),0)</f>
        <v>0</v>
      </c>
      <c r="X61" s="732">
        <v>0</v>
      </c>
      <c r="Y61" s="979">
        <f>IFERROR((MIN((VLOOKUP($B61,'Anexo I - Auxiliar'!$A$16:$Y$277,16,FALSE)*(N61)),X61)),0)</f>
        <v>0</v>
      </c>
      <c r="Z61" s="732">
        <v>0</v>
      </c>
      <c r="AA61" s="979">
        <f>IFERROR((MIN((VLOOKUP($B61,'Anexo I - Auxiliar'!$A$16:$Y$277,18,FALSE)*(N61)),Z61)),0)</f>
        <v>0</v>
      </c>
      <c r="AB61" s="732">
        <v>0</v>
      </c>
      <c r="AC61" s="979">
        <f>IFERROR((MIN((VLOOKUP($B61,'Anexo I - Auxiliar'!$A$16:$Y$277,20,FALSE)*(N61)),AB61)),0)</f>
        <v>0</v>
      </c>
      <c r="AD61" s="732">
        <v>0</v>
      </c>
      <c r="AE61" s="979">
        <f>IFERROR((MIN((VLOOKUP($B61,'Anexo I - Auxiliar'!$A$16:$Y$277,22,FALSE)*(N61)),AD61)),0)</f>
        <v>0</v>
      </c>
      <c r="AF61" s="732">
        <v>0</v>
      </c>
      <c r="AG61" s="979">
        <f>IFERROR((MIN((VLOOKUP($B61,'Anexo I - Auxiliar'!$A$16:$Y$277,24,FALSE)*(N61)),AF61)),0)</f>
        <v>0</v>
      </c>
      <c r="AH61" s="732">
        <v>0</v>
      </c>
      <c r="AI61" s="980">
        <f>IFERROR((MIN((VLOOKUP(($B61&amp;$G61),'CALCULADORA IT CON S.SOCIAL'!$AE$4:$AG$94,2,FALSE)),AH61)),0)</f>
        <v>0</v>
      </c>
      <c r="AJ61" s="732">
        <v>0</v>
      </c>
      <c r="AK61" s="981">
        <f>IFERROR((MIN((((VLOOKUP($B61,'Anexo I - Auxiliar'!$A$16:$AK$277,37,FALSE)))),AJ61)),0)</f>
        <v>0</v>
      </c>
      <c r="AL61" s="982">
        <f t="shared" si="9"/>
        <v>0</v>
      </c>
      <c r="AM61" s="734">
        <v>0</v>
      </c>
      <c r="AN61" s="983">
        <f t="shared" si="10"/>
        <v>0</v>
      </c>
      <c r="AO61" s="735">
        <v>0</v>
      </c>
      <c r="AP61" s="982">
        <f t="shared" si="11"/>
        <v>0</v>
      </c>
      <c r="AQ61" s="984">
        <f t="shared" si="12"/>
        <v>0</v>
      </c>
      <c r="AR61" s="735">
        <v>0</v>
      </c>
      <c r="AS61" s="985">
        <f t="shared" si="13"/>
        <v>0</v>
      </c>
      <c r="AT61" s="735">
        <v>0</v>
      </c>
      <c r="AU61" s="985">
        <f>IFERROR(((MIN((AS61*(VLOOKUP(B61,'Anexo I - Auxiliar'!$A$16:$V$75,8,FALSE))),AT61))),0)</f>
        <v>0</v>
      </c>
      <c r="AV61" s="980">
        <f>IFERROR((VLOOKUP(($B61&amp;$G61),'CALCULADORA IT CON S.SOCIAL'!$AE$4:$AG$94,3,FALSE)),0)</f>
        <v>0</v>
      </c>
      <c r="AW61" s="986">
        <f t="shared" si="14"/>
        <v>0</v>
      </c>
      <c r="AX61" s="987">
        <f>IFERROR((((IF((VLOOKUP(B61,'Anexo I - Auxiliar'!$A$16:$V$75,5,FALSE)=12),(AN61+AQ61+AW61),(AN61+AW61))))+(AK61*AM61)+(AI61*AM61)),0)</f>
        <v>0</v>
      </c>
      <c r="AY61" s="1000">
        <f t="shared" si="7"/>
        <v>0</v>
      </c>
      <c r="AZ61" s="736">
        <v>0</v>
      </c>
      <c r="BA61" s="736">
        <v>0</v>
      </c>
      <c r="BB61" s="711"/>
      <c r="BC61" s="1001">
        <f t="shared" si="8"/>
        <v>0</v>
      </c>
      <c r="BD61" s="737">
        <v>0</v>
      </c>
      <c r="BE61" s="708"/>
    </row>
    <row r="62" spans="1:57" x14ac:dyDescent="0.3">
      <c r="A62" s="741"/>
      <c r="B62" s="743"/>
      <c r="C62" s="743"/>
      <c r="D62" s="743"/>
      <c r="E62" s="744"/>
      <c r="F62" s="430"/>
      <c r="G62" s="430"/>
      <c r="H62" s="726"/>
      <c r="I62" s="726"/>
      <c r="J62" s="727"/>
      <c r="K62" s="728"/>
      <c r="L62" s="742"/>
      <c r="M62" s="730"/>
      <c r="N62" s="731">
        <v>0</v>
      </c>
      <c r="O62" s="732">
        <v>0</v>
      </c>
      <c r="P62" s="978">
        <f>IFERROR((MIN((VLOOKUP($B62,'Anexo I - Auxiliar'!$A$16:$V$75,9,FALSE)*($N62)),$O62)),0)</f>
        <v>0</v>
      </c>
      <c r="Q62" s="732">
        <v>0</v>
      </c>
      <c r="R62" s="733">
        <v>0</v>
      </c>
      <c r="S62" s="978">
        <f>IFERROR((MIN(((VLOOKUP($B62,'Anexo I - Auxiliar'!$A$16:$V$75,10,FALSE)*(N62))*R62),Q62)),0)</f>
        <v>0</v>
      </c>
      <c r="T62" s="732">
        <v>0</v>
      </c>
      <c r="U62" s="979">
        <f>IFERROR((MIN((VLOOKUP($B62,'Anexo I - Auxiliar'!$A$16:$Y$277,12,FALSE)*(N62)),T62)),0)</f>
        <v>0</v>
      </c>
      <c r="V62" s="732">
        <v>0</v>
      </c>
      <c r="W62" s="979">
        <f>IFERROR((MIN((VLOOKUP($B62,'Anexo I - Auxiliar'!$A$16:$Y$277,14,FALSE)*(N62)),V62)),0)</f>
        <v>0</v>
      </c>
      <c r="X62" s="732">
        <v>0</v>
      </c>
      <c r="Y62" s="979">
        <f>IFERROR((MIN((VLOOKUP($B62,'Anexo I - Auxiliar'!$A$16:$Y$277,16,FALSE)*(N62)),X62)),0)</f>
        <v>0</v>
      </c>
      <c r="Z62" s="732">
        <v>0</v>
      </c>
      <c r="AA62" s="979">
        <f>IFERROR((MIN((VLOOKUP($B62,'Anexo I - Auxiliar'!$A$16:$Y$277,18,FALSE)*(N62)),Z62)),0)</f>
        <v>0</v>
      </c>
      <c r="AB62" s="732">
        <v>0</v>
      </c>
      <c r="AC62" s="979">
        <f>IFERROR((MIN((VLOOKUP($B62,'Anexo I - Auxiliar'!$A$16:$Y$277,20,FALSE)*(N62)),AB62)),0)</f>
        <v>0</v>
      </c>
      <c r="AD62" s="732">
        <v>0</v>
      </c>
      <c r="AE62" s="979">
        <f>IFERROR((MIN((VLOOKUP($B62,'Anexo I - Auxiliar'!$A$16:$Y$277,22,FALSE)*(N62)),AD62)),0)</f>
        <v>0</v>
      </c>
      <c r="AF62" s="732">
        <v>0</v>
      </c>
      <c r="AG62" s="979">
        <f>IFERROR((MIN((VLOOKUP($B62,'Anexo I - Auxiliar'!$A$16:$Y$277,24,FALSE)*(N62)),AF62)),0)</f>
        <v>0</v>
      </c>
      <c r="AH62" s="732">
        <v>0</v>
      </c>
      <c r="AI62" s="980">
        <f>IFERROR((MIN((VLOOKUP(($B62&amp;$G62),'CALCULADORA IT CON S.SOCIAL'!$AE$4:$AG$94,2,FALSE)),AH62)),0)</f>
        <v>0</v>
      </c>
      <c r="AJ62" s="732">
        <v>0</v>
      </c>
      <c r="AK62" s="981">
        <f>IFERROR((MIN((((VLOOKUP($B62,'Anexo I - Auxiliar'!$A$16:$AK$277,37,FALSE)))),AJ62)),0)</f>
        <v>0</v>
      </c>
      <c r="AL62" s="982">
        <f t="shared" si="9"/>
        <v>0</v>
      </c>
      <c r="AM62" s="734">
        <v>0</v>
      </c>
      <c r="AN62" s="983">
        <f t="shared" si="10"/>
        <v>0</v>
      </c>
      <c r="AO62" s="735">
        <v>0</v>
      </c>
      <c r="AP62" s="982">
        <f t="shared" si="11"/>
        <v>0</v>
      </c>
      <c r="AQ62" s="984">
        <f t="shared" si="12"/>
        <v>0</v>
      </c>
      <c r="AR62" s="735">
        <v>0</v>
      </c>
      <c r="AS62" s="985">
        <f t="shared" si="13"/>
        <v>0</v>
      </c>
      <c r="AT62" s="735">
        <v>0</v>
      </c>
      <c r="AU62" s="985">
        <f>IFERROR(((MIN((AS62*(VLOOKUP(B62,'Anexo I - Auxiliar'!$A$16:$V$75,8,FALSE))),AT62))),0)</f>
        <v>0</v>
      </c>
      <c r="AV62" s="980">
        <f>IFERROR((VLOOKUP(($B62&amp;$G62),'CALCULADORA IT CON S.SOCIAL'!$AE$4:$AG$94,3,FALSE)),0)</f>
        <v>0</v>
      </c>
      <c r="AW62" s="986">
        <f t="shared" si="14"/>
        <v>0</v>
      </c>
      <c r="AX62" s="987">
        <f>IFERROR((((IF((VLOOKUP(B62,'Anexo I - Auxiliar'!$A$16:$V$75,5,FALSE)=12),(AN62+AQ62+AW62),(AN62+AW62))))+(AK62*AM62)+(AI62*AM62)),0)</f>
        <v>0</v>
      </c>
      <c r="AY62" s="1000">
        <f t="shared" si="7"/>
        <v>0</v>
      </c>
      <c r="AZ62" s="736">
        <v>0</v>
      </c>
      <c r="BA62" s="736">
        <v>0</v>
      </c>
      <c r="BB62" s="711"/>
      <c r="BC62" s="1001">
        <f t="shared" si="8"/>
        <v>0</v>
      </c>
      <c r="BD62" s="737">
        <v>0</v>
      </c>
      <c r="BE62" s="708"/>
    </row>
    <row r="63" spans="1:57" x14ac:dyDescent="0.3">
      <c r="A63" s="741"/>
      <c r="B63" s="743"/>
      <c r="C63" s="743"/>
      <c r="D63" s="743"/>
      <c r="E63" s="744"/>
      <c r="F63" s="430"/>
      <c r="G63" s="430"/>
      <c r="H63" s="726"/>
      <c r="I63" s="726"/>
      <c r="J63" s="727"/>
      <c r="K63" s="728"/>
      <c r="L63" s="742"/>
      <c r="M63" s="730"/>
      <c r="N63" s="731">
        <v>0</v>
      </c>
      <c r="O63" s="732">
        <v>0</v>
      </c>
      <c r="P63" s="978">
        <f>IFERROR((MIN((VLOOKUP($B63,'Anexo I - Auxiliar'!$A$16:$V$75,9,FALSE)*($N63)),$O63)),0)</f>
        <v>0</v>
      </c>
      <c r="Q63" s="732">
        <v>0</v>
      </c>
      <c r="R63" s="733">
        <v>0</v>
      </c>
      <c r="S63" s="978">
        <f>IFERROR((MIN(((VLOOKUP($B63,'Anexo I - Auxiliar'!$A$16:$V$75,10,FALSE)*(N63))*R63),Q63)),0)</f>
        <v>0</v>
      </c>
      <c r="T63" s="732">
        <v>0</v>
      </c>
      <c r="U63" s="979">
        <f>IFERROR((MIN((VLOOKUP($B63,'Anexo I - Auxiliar'!$A$16:$Y$277,12,FALSE)*(N63)),T63)),0)</f>
        <v>0</v>
      </c>
      <c r="V63" s="732">
        <v>0</v>
      </c>
      <c r="W63" s="979">
        <f>IFERROR((MIN((VLOOKUP($B63,'Anexo I - Auxiliar'!$A$16:$Y$277,14,FALSE)*(N63)),V63)),0)</f>
        <v>0</v>
      </c>
      <c r="X63" s="732">
        <v>0</v>
      </c>
      <c r="Y63" s="979">
        <f>IFERROR((MIN((VLOOKUP($B63,'Anexo I - Auxiliar'!$A$16:$Y$277,16,FALSE)*(N63)),X63)),0)</f>
        <v>0</v>
      </c>
      <c r="Z63" s="732">
        <v>0</v>
      </c>
      <c r="AA63" s="979">
        <f>IFERROR((MIN((VLOOKUP($B63,'Anexo I - Auxiliar'!$A$16:$Y$277,18,FALSE)*(N63)),Z63)),0)</f>
        <v>0</v>
      </c>
      <c r="AB63" s="732">
        <v>0</v>
      </c>
      <c r="AC63" s="979">
        <f>IFERROR((MIN((VLOOKUP($B63,'Anexo I - Auxiliar'!$A$16:$Y$277,20,FALSE)*(N63)),AB63)),0)</f>
        <v>0</v>
      </c>
      <c r="AD63" s="732">
        <v>0</v>
      </c>
      <c r="AE63" s="979">
        <f>IFERROR((MIN((VLOOKUP($B63,'Anexo I - Auxiliar'!$A$16:$Y$277,22,FALSE)*(N63)),AD63)),0)</f>
        <v>0</v>
      </c>
      <c r="AF63" s="732">
        <v>0</v>
      </c>
      <c r="AG63" s="979">
        <f>IFERROR((MIN((VLOOKUP($B63,'Anexo I - Auxiliar'!$A$16:$Y$277,24,FALSE)*(N63)),AF63)),0)</f>
        <v>0</v>
      </c>
      <c r="AH63" s="732">
        <v>0</v>
      </c>
      <c r="AI63" s="980">
        <f>IFERROR((MIN((VLOOKUP(($B63&amp;$G63),'CALCULADORA IT CON S.SOCIAL'!$AE$4:$AG$94,2,FALSE)),AH63)),0)</f>
        <v>0</v>
      </c>
      <c r="AJ63" s="732">
        <v>0</v>
      </c>
      <c r="AK63" s="981">
        <f>IFERROR((MIN((((VLOOKUP($B63,'Anexo I - Auxiliar'!$A$16:$AK$277,37,FALSE)))),AJ63)),0)</f>
        <v>0</v>
      </c>
      <c r="AL63" s="982">
        <f t="shared" si="9"/>
        <v>0</v>
      </c>
      <c r="AM63" s="734">
        <v>0</v>
      </c>
      <c r="AN63" s="983">
        <f t="shared" si="10"/>
        <v>0</v>
      </c>
      <c r="AO63" s="735">
        <v>0</v>
      </c>
      <c r="AP63" s="982">
        <f t="shared" si="11"/>
        <v>0</v>
      </c>
      <c r="AQ63" s="984">
        <f t="shared" si="12"/>
        <v>0</v>
      </c>
      <c r="AR63" s="735">
        <v>0</v>
      </c>
      <c r="AS63" s="985">
        <f t="shared" si="13"/>
        <v>0</v>
      </c>
      <c r="AT63" s="735">
        <v>0</v>
      </c>
      <c r="AU63" s="985">
        <f>IFERROR(((MIN((AS63*(VLOOKUP(B63,'Anexo I - Auxiliar'!$A$16:$V$75,8,FALSE))),AT63))),0)</f>
        <v>0</v>
      </c>
      <c r="AV63" s="980">
        <f>IFERROR((VLOOKUP(($B63&amp;$G63),'CALCULADORA IT CON S.SOCIAL'!$AE$4:$AG$94,3,FALSE)),0)</f>
        <v>0</v>
      </c>
      <c r="AW63" s="986">
        <f t="shared" si="14"/>
        <v>0</v>
      </c>
      <c r="AX63" s="987">
        <f>IFERROR((((IF((VLOOKUP(B63,'Anexo I - Auxiliar'!$A$16:$V$75,5,FALSE)=12),(AN63+AQ63+AW63),(AN63+AW63))))+(AK63*AM63)+(AI63*AM63)),0)</f>
        <v>0</v>
      </c>
      <c r="AY63" s="1000">
        <f t="shared" si="7"/>
        <v>0</v>
      </c>
      <c r="AZ63" s="736">
        <v>0</v>
      </c>
      <c r="BA63" s="736">
        <v>0</v>
      </c>
      <c r="BB63" s="711"/>
      <c r="BC63" s="1001">
        <f t="shared" si="8"/>
        <v>0</v>
      </c>
      <c r="BD63" s="737">
        <v>0</v>
      </c>
      <c r="BE63" s="708"/>
    </row>
    <row r="64" spans="1:57" x14ac:dyDescent="0.3">
      <c r="A64" s="741"/>
      <c r="B64" s="743"/>
      <c r="C64" s="743"/>
      <c r="D64" s="743"/>
      <c r="E64" s="744"/>
      <c r="F64" s="430"/>
      <c r="G64" s="430"/>
      <c r="H64" s="726"/>
      <c r="I64" s="726"/>
      <c r="J64" s="727"/>
      <c r="K64" s="728"/>
      <c r="L64" s="742"/>
      <c r="M64" s="730"/>
      <c r="N64" s="731">
        <v>0</v>
      </c>
      <c r="O64" s="732">
        <v>0</v>
      </c>
      <c r="P64" s="978">
        <f>IFERROR((MIN((VLOOKUP($B64,'Anexo I - Auxiliar'!$A$16:$V$75,9,FALSE)*($N64)),$O64)),0)</f>
        <v>0</v>
      </c>
      <c r="Q64" s="732">
        <v>0</v>
      </c>
      <c r="R64" s="733">
        <v>0</v>
      </c>
      <c r="S64" s="978">
        <f>IFERROR((MIN(((VLOOKUP($B64,'Anexo I - Auxiliar'!$A$16:$V$75,10,FALSE)*(N64))*R64),Q64)),0)</f>
        <v>0</v>
      </c>
      <c r="T64" s="732">
        <v>0</v>
      </c>
      <c r="U64" s="979">
        <f>IFERROR((MIN((VLOOKUP($B64,'Anexo I - Auxiliar'!$A$16:$Y$277,12,FALSE)*(N64)),T64)),0)</f>
        <v>0</v>
      </c>
      <c r="V64" s="732">
        <v>0</v>
      </c>
      <c r="W64" s="979">
        <f>IFERROR((MIN((VLOOKUP($B64,'Anexo I - Auxiliar'!$A$16:$Y$277,14,FALSE)*(N64)),V64)),0)</f>
        <v>0</v>
      </c>
      <c r="X64" s="732">
        <v>0</v>
      </c>
      <c r="Y64" s="979">
        <f>IFERROR((MIN((VLOOKUP($B64,'Anexo I - Auxiliar'!$A$16:$Y$277,16,FALSE)*(N64)),X64)),0)</f>
        <v>0</v>
      </c>
      <c r="Z64" s="732">
        <v>0</v>
      </c>
      <c r="AA64" s="979">
        <f>IFERROR((MIN((VLOOKUP($B64,'Anexo I - Auxiliar'!$A$16:$Y$277,18,FALSE)*(N64)),Z64)),0)</f>
        <v>0</v>
      </c>
      <c r="AB64" s="732">
        <v>0</v>
      </c>
      <c r="AC64" s="979">
        <f>IFERROR((MIN((VLOOKUP($B64,'Anexo I - Auxiliar'!$A$16:$Y$277,20,FALSE)*(N64)),AB64)),0)</f>
        <v>0</v>
      </c>
      <c r="AD64" s="732">
        <v>0</v>
      </c>
      <c r="AE64" s="979">
        <f>IFERROR((MIN((VLOOKUP($B64,'Anexo I - Auxiliar'!$A$16:$Y$277,22,FALSE)*(N64)),AD64)),0)</f>
        <v>0</v>
      </c>
      <c r="AF64" s="732">
        <v>0</v>
      </c>
      <c r="AG64" s="979">
        <f>IFERROR((MIN((VLOOKUP($B64,'Anexo I - Auxiliar'!$A$16:$Y$277,24,FALSE)*(N64)),AF64)),0)</f>
        <v>0</v>
      </c>
      <c r="AH64" s="732">
        <v>0</v>
      </c>
      <c r="AI64" s="980">
        <f>IFERROR((MIN((VLOOKUP(($B64&amp;$G64),'CALCULADORA IT CON S.SOCIAL'!$AE$4:$AG$94,2,FALSE)),AH64)),0)</f>
        <v>0</v>
      </c>
      <c r="AJ64" s="732">
        <v>0</v>
      </c>
      <c r="AK64" s="981">
        <f>IFERROR((MIN((((VLOOKUP($B64,'Anexo I - Auxiliar'!$A$16:$AK$277,37,FALSE)))),AJ64)),0)</f>
        <v>0</v>
      </c>
      <c r="AL64" s="982">
        <f t="shared" si="9"/>
        <v>0</v>
      </c>
      <c r="AM64" s="734">
        <v>0</v>
      </c>
      <c r="AN64" s="983">
        <f t="shared" si="10"/>
        <v>0</v>
      </c>
      <c r="AO64" s="735">
        <v>0</v>
      </c>
      <c r="AP64" s="982">
        <f t="shared" si="11"/>
        <v>0</v>
      </c>
      <c r="AQ64" s="984">
        <f t="shared" si="12"/>
        <v>0</v>
      </c>
      <c r="AR64" s="735">
        <v>0</v>
      </c>
      <c r="AS64" s="985">
        <f t="shared" si="13"/>
        <v>0</v>
      </c>
      <c r="AT64" s="735">
        <v>0</v>
      </c>
      <c r="AU64" s="985">
        <f>IFERROR(((MIN((AS64*(VLOOKUP(B64,'Anexo I - Auxiliar'!$A$16:$V$75,8,FALSE))),AT64))),0)</f>
        <v>0</v>
      </c>
      <c r="AV64" s="980">
        <f>IFERROR((VLOOKUP(($B64&amp;$G64),'CALCULADORA IT CON S.SOCIAL'!$AE$4:$AG$94,3,FALSE)),0)</f>
        <v>0</v>
      </c>
      <c r="AW64" s="986">
        <f t="shared" si="14"/>
        <v>0</v>
      </c>
      <c r="AX64" s="987">
        <f>IFERROR((((IF((VLOOKUP(B64,'Anexo I - Auxiliar'!$A$16:$V$75,5,FALSE)=12),(AN64+AQ64+AW64),(AN64+AW64))))+(AK64*AM64)+(AI64*AM64)),0)</f>
        <v>0</v>
      </c>
      <c r="AY64" s="1000">
        <f t="shared" si="7"/>
        <v>0</v>
      </c>
      <c r="AZ64" s="736">
        <v>0</v>
      </c>
      <c r="BA64" s="736">
        <v>0</v>
      </c>
      <c r="BB64" s="711"/>
      <c r="BC64" s="1001">
        <f t="shared" si="8"/>
        <v>0</v>
      </c>
      <c r="BD64" s="737">
        <v>0</v>
      </c>
      <c r="BE64" s="708"/>
    </row>
    <row r="65" spans="1:57" x14ac:dyDescent="0.3">
      <c r="A65" s="741"/>
      <c r="B65" s="743"/>
      <c r="C65" s="743"/>
      <c r="D65" s="743"/>
      <c r="E65" s="744"/>
      <c r="F65" s="430"/>
      <c r="G65" s="430"/>
      <c r="H65" s="726"/>
      <c r="I65" s="726"/>
      <c r="J65" s="727"/>
      <c r="K65" s="728"/>
      <c r="L65" s="742"/>
      <c r="M65" s="730"/>
      <c r="N65" s="731">
        <v>0</v>
      </c>
      <c r="O65" s="732">
        <v>0</v>
      </c>
      <c r="P65" s="978">
        <f>IFERROR((MIN((VLOOKUP($B65,'Anexo I - Auxiliar'!$A$16:$V$75,9,FALSE)*($N65)),$O65)),0)</f>
        <v>0</v>
      </c>
      <c r="Q65" s="732">
        <v>0</v>
      </c>
      <c r="R65" s="733">
        <v>0</v>
      </c>
      <c r="S65" s="978">
        <f>IFERROR((MIN(((VLOOKUP($B65,'Anexo I - Auxiliar'!$A$16:$V$75,10,FALSE)*(N65))*R65),Q65)),0)</f>
        <v>0</v>
      </c>
      <c r="T65" s="732">
        <v>0</v>
      </c>
      <c r="U65" s="979">
        <f>IFERROR((MIN((VLOOKUP($B65,'Anexo I - Auxiliar'!$A$16:$Y$277,12,FALSE)*(N65)),T65)),0)</f>
        <v>0</v>
      </c>
      <c r="V65" s="732">
        <v>0</v>
      </c>
      <c r="W65" s="979">
        <f>IFERROR((MIN((VLOOKUP($B65,'Anexo I - Auxiliar'!$A$16:$Y$277,14,FALSE)*(N65)),V65)),0)</f>
        <v>0</v>
      </c>
      <c r="X65" s="732">
        <v>0</v>
      </c>
      <c r="Y65" s="979">
        <f>IFERROR((MIN((VLOOKUP($B65,'Anexo I - Auxiliar'!$A$16:$Y$277,16,FALSE)*(N65)),X65)),0)</f>
        <v>0</v>
      </c>
      <c r="Z65" s="732">
        <v>0</v>
      </c>
      <c r="AA65" s="979">
        <f>IFERROR((MIN((VLOOKUP($B65,'Anexo I - Auxiliar'!$A$16:$Y$277,18,FALSE)*(N65)),Z65)),0)</f>
        <v>0</v>
      </c>
      <c r="AB65" s="732">
        <v>0</v>
      </c>
      <c r="AC65" s="979">
        <f>IFERROR((MIN((VLOOKUP($B65,'Anexo I - Auxiliar'!$A$16:$Y$277,20,FALSE)*(N65)),AB65)),0)</f>
        <v>0</v>
      </c>
      <c r="AD65" s="732">
        <v>0</v>
      </c>
      <c r="AE65" s="979">
        <f>IFERROR((MIN((VLOOKUP($B65,'Anexo I - Auxiliar'!$A$16:$Y$277,22,FALSE)*(N65)),AD65)),0)</f>
        <v>0</v>
      </c>
      <c r="AF65" s="732">
        <v>0</v>
      </c>
      <c r="AG65" s="979">
        <f>IFERROR((MIN((VLOOKUP($B65,'Anexo I - Auxiliar'!$A$16:$Y$277,24,FALSE)*(N65)),AF65)),0)</f>
        <v>0</v>
      </c>
      <c r="AH65" s="732">
        <v>0</v>
      </c>
      <c r="AI65" s="980">
        <f>IFERROR((MIN((VLOOKUP(($B65&amp;$G65),'CALCULADORA IT CON S.SOCIAL'!$AE$4:$AG$94,2,FALSE)),AH65)),0)</f>
        <v>0</v>
      </c>
      <c r="AJ65" s="732">
        <v>0</v>
      </c>
      <c r="AK65" s="981">
        <f>IFERROR((MIN((((VLOOKUP($B65,'Anexo I - Auxiliar'!$A$16:$AK$277,37,FALSE)))),AJ65)),0)</f>
        <v>0</v>
      </c>
      <c r="AL65" s="982">
        <f t="shared" si="9"/>
        <v>0</v>
      </c>
      <c r="AM65" s="734">
        <v>0</v>
      </c>
      <c r="AN65" s="983">
        <f t="shared" si="10"/>
        <v>0</v>
      </c>
      <c r="AO65" s="735">
        <v>0</v>
      </c>
      <c r="AP65" s="982">
        <f t="shared" si="11"/>
        <v>0</v>
      </c>
      <c r="AQ65" s="984">
        <f t="shared" si="12"/>
        <v>0</v>
      </c>
      <c r="AR65" s="735">
        <v>0</v>
      </c>
      <c r="AS65" s="985">
        <f t="shared" si="13"/>
        <v>0</v>
      </c>
      <c r="AT65" s="735">
        <v>0</v>
      </c>
      <c r="AU65" s="985">
        <f>IFERROR(((MIN((AS65*(VLOOKUP(B65,'Anexo I - Auxiliar'!$A$16:$V$75,8,FALSE))),AT65))),0)</f>
        <v>0</v>
      </c>
      <c r="AV65" s="980">
        <f>IFERROR((VLOOKUP(($B65&amp;$G65),'CALCULADORA IT CON S.SOCIAL'!$AE$4:$AG$94,3,FALSE)),0)</f>
        <v>0</v>
      </c>
      <c r="AW65" s="986">
        <f t="shared" si="14"/>
        <v>0</v>
      </c>
      <c r="AX65" s="987">
        <f>IFERROR((((IF((VLOOKUP(B65,'Anexo I - Auxiliar'!$A$16:$V$75,5,FALSE)=12),(AN65+AQ65+AW65),(AN65+AW65))))+(AK65*AM65)+(AI65*AM65)),0)</f>
        <v>0</v>
      </c>
      <c r="AY65" s="1000">
        <f t="shared" si="7"/>
        <v>0</v>
      </c>
      <c r="AZ65" s="736">
        <v>0</v>
      </c>
      <c r="BA65" s="736">
        <v>0</v>
      </c>
      <c r="BB65" s="711"/>
      <c r="BC65" s="1001">
        <f t="shared" si="8"/>
        <v>0</v>
      </c>
      <c r="BD65" s="737">
        <v>0</v>
      </c>
      <c r="BE65" s="708"/>
    </row>
    <row r="66" spans="1:57" x14ac:dyDescent="0.3">
      <c r="A66" s="741"/>
      <c r="B66" s="743"/>
      <c r="C66" s="743"/>
      <c r="D66" s="743"/>
      <c r="E66" s="744"/>
      <c r="F66" s="430"/>
      <c r="G66" s="430"/>
      <c r="H66" s="726"/>
      <c r="I66" s="726"/>
      <c r="J66" s="727"/>
      <c r="K66" s="728"/>
      <c r="L66" s="742"/>
      <c r="M66" s="730"/>
      <c r="N66" s="731">
        <v>0</v>
      </c>
      <c r="O66" s="732">
        <v>0</v>
      </c>
      <c r="P66" s="978">
        <f>IFERROR((MIN((VLOOKUP($B66,'Anexo I - Auxiliar'!$A$16:$V$75,9,FALSE)*($N66)),$O66)),0)</f>
        <v>0</v>
      </c>
      <c r="Q66" s="732">
        <v>0</v>
      </c>
      <c r="R66" s="733">
        <v>0</v>
      </c>
      <c r="S66" s="978">
        <f>IFERROR((MIN(((VLOOKUP($B66,'Anexo I - Auxiliar'!$A$16:$V$75,10,FALSE)*(N66))*R66),Q66)),0)</f>
        <v>0</v>
      </c>
      <c r="T66" s="732">
        <v>0</v>
      </c>
      <c r="U66" s="979">
        <f>IFERROR((MIN((VLOOKUP($B66,'Anexo I - Auxiliar'!$A$16:$Y$277,12,FALSE)*(N66)),T66)),0)</f>
        <v>0</v>
      </c>
      <c r="V66" s="732">
        <v>0</v>
      </c>
      <c r="W66" s="979">
        <f>IFERROR((MIN((VLOOKUP($B66,'Anexo I - Auxiliar'!$A$16:$Y$277,14,FALSE)*(N66)),V66)),0)</f>
        <v>0</v>
      </c>
      <c r="X66" s="732">
        <v>0</v>
      </c>
      <c r="Y66" s="979">
        <f>IFERROR((MIN((VLOOKUP($B66,'Anexo I - Auxiliar'!$A$16:$Y$277,16,FALSE)*(N66)),X66)),0)</f>
        <v>0</v>
      </c>
      <c r="Z66" s="732">
        <v>0</v>
      </c>
      <c r="AA66" s="979">
        <f>IFERROR((MIN((VLOOKUP($B66,'Anexo I - Auxiliar'!$A$16:$Y$277,18,FALSE)*(N66)),Z66)),0)</f>
        <v>0</v>
      </c>
      <c r="AB66" s="732">
        <v>0</v>
      </c>
      <c r="AC66" s="979">
        <f>IFERROR((MIN((VLOOKUP($B66,'Anexo I - Auxiliar'!$A$16:$Y$277,20,FALSE)*(N66)),AB66)),0)</f>
        <v>0</v>
      </c>
      <c r="AD66" s="732">
        <v>0</v>
      </c>
      <c r="AE66" s="979">
        <f>IFERROR((MIN((VLOOKUP($B66,'Anexo I - Auxiliar'!$A$16:$Y$277,22,FALSE)*(N66)),AD66)),0)</f>
        <v>0</v>
      </c>
      <c r="AF66" s="732">
        <v>0</v>
      </c>
      <c r="AG66" s="979">
        <f>IFERROR((MIN((VLOOKUP($B66,'Anexo I - Auxiliar'!$A$16:$Y$277,24,FALSE)*(N66)),AF66)),0)</f>
        <v>0</v>
      </c>
      <c r="AH66" s="732">
        <v>0</v>
      </c>
      <c r="AI66" s="980">
        <f>IFERROR((MIN((VLOOKUP(($B66&amp;$G66),'CALCULADORA IT CON S.SOCIAL'!$AE$4:$AG$94,2,FALSE)),AH66)),0)</f>
        <v>0</v>
      </c>
      <c r="AJ66" s="732">
        <v>0</v>
      </c>
      <c r="AK66" s="981">
        <f>IFERROR((MIN((((VLOOKUP($B66,'Anexo I - Auxiliar'!$A$16:$AK$277,37,FALSE)))),AJ66)),0)</f>
        <v>0</v>
      </c>
      <c r="AL66" s="982">
        <f t="shared" si="9"/>
        <v>0</v>
      </c>
      <c r="AM66" s="734">
        <v>0</v>
      </c>
      <c r="AN66" s="983">
        <f t="shared" si="10"/>
        <v>0</v>
      </c>
      <c r="AO66" s="735">
        <v>0</v>
      </c>
      <c r="AP66" s="982">
        <f t="shared" si="11"/>
        <v>0</v>
      </c>
      <c r="AQ66" s="984">
        <f t="shared" si="12"/>
        <v>0</v>
      </c>
      <c r="AR66" s="735">
        <v>0</v>
      </c>
      <c r="AS66" s="985">
        <f t="shared" si="13"/>
        <v>0</v>
      </c>
      <c r="AT66" s="735">
        <v>0</v>
      </c>
      <c r="AU66" s="985">
        <f>IFERROR(((MIN((AS66*(VLOOKUP(B66,'Anexo I - Auxiliar'!$A$16:$V$75,8,FALSE))),AT66))),0)</f>
        <v>0</v>
      </c>
      <c r="AV66" s="980">
        <f>IFERROR((VLOOKUP(($B66&amp;$G66),'CALCULADORA IT CON S.SOCIAL'!$AE$4:$AG$94,3,FALSE)),0)</f>
        <v>0</v>
      </c>
      <c r="AW66" s="986">
        <f t="shared" si="14"/>
        <v>0</v>
      </c>
      <c r="AX66" s="987">
        <f>IFERROR((((IF((VLOOKUP(B66,'Anexo I - Auxiliar'!$A$16:$V$75,5,FALSE)=12),(AN66+AQ66+AW66),(AN66+AW66))))+(AK66*AM66)+(AI66*AM66)),0)</f>
        <v>0</v>
      </c>
      <c r="AY66" s="1000">
        <f t="shared" si="7"/>
        <v>0</v>
      </c>
      <c r="AZ66" s="736">
        <v>0</v>
      </c>
      <c r="BA66" s="736">
        <v>0</v>
      </c>
      <c r="BB66" s="711"/>
      <c r="BC66" s="1001">
        <f t="shared" si="8"/>
        <v>0</v>
      </c>
      <c r="BD66" s="737">
        <v>0</v>
      </c>
      <c r="BE66" s="708"/>
    </row>
    <row r="67" spans="1:57" x14ac:dyDescent="0.3">
      <c r="A67" s="741"/>
      <c r="B67" s="743"/>
      <c r="C67" s="743"/>
      <c r="D67" s="743"/>
      <c r="E67" s="744"/>
      <c r="F67" s="430"/>
      <c r="G67" s="430"/>
      <c r="H67" s="726"/>
      <c r="I67" s="726"/>
      <c r="J67" s="727"/>
      <c r="K67" s="728"/>
      <c r="L67" s="742"/>
      <c r="M67" s="730"/>
      <c r="N67" s="731">
        <v>0</v>
      </c>
      <c r="O67" s="732">
        <v>0</v>
      </c>
      <c r="P67" s="978">
        <f>IFERROR((MIN((VLOOKUP($B67,'Anexo I - Auxiliar'!$A$16:$V$75,9,FALSE)*($N67)),$O67)),0)</f>
        <v>0</v>
      </c>
      <c r="Q67" s="732">
        <v>0</v>
      </c>
      <c r="R67" s="733">
        <v>0</v>
      </c>
      <c r="S67" s="978">
        <f>IFERROR((MIN(((VLOOKUP($B67,'Anexo I - Auxiliar'!$A$16:$V$75,10,FALSE)*(N67))*R67),Q67)),0)</f>
        <v>0</v>
      </c>
      <c r="T67" s="732">
        <v>0</v>
      </c>
      <c r="U67" s="979">
        <f>IFERROR((MIN((VLOOKUP($B67,'Anexo I - Auxiliar'!$A$16:$Y$277,12,FALSE)*(N67)),T67)),0)</f>
        <v>0</v>
      </c>
      <c r="V67" s="732">
        <v>0</v>
      </c>
      <c r="W67" s="979">
        <f>IFERROR((MIN((VLOOKUP($B67,'Anexo I - Auxiliar'!$A$16:$Y$277,14,FALSE)*(N67)),V67)),0)</f>
        <v>0</v>
      </c>
      <c r="X67" s="732">
        <v>0</v>
      </c>
      <c r="Y67" s="979">
        <f>IFERROR((MIN((VLOOKUP($B67,'Anexo I - Auxiliar'!$A$16:$Y$277,16,FALSE)*(N67)),X67)),0)</f>
        <v>0</v>
      </c>
      <c r="Z67" s="732">
        <v>0</v>
      </c>
      <c r="AA67" s="979">
        <f>IFERROR((MIN((VLOOKUP($B67,'Anexo I - Auxiliar'!$A$16:$Y$277,18,FALSE)*(N67)),Z67)),0)</f>
        <v>0</v>
      </c>
      <c r="AB67" s="732">
        <v>0</v>
      </c>
      <c r="AC67" s="979">
        <f>IFERROR((MIN((VLOOKUP($B67,'Anexo I - Auxiliar'!$A$16:$Y$277,20,FALSE)*(N67)),AB67)),0)</f>
        <v>0</v>
      </c>
      <c r="AD67" s="732">
        <v>0</v>
      </c>
      <c r="AE67" s="979">
        <f>IFERROR((MIN((VLOOKUP($B67,'Anexo I - Auxiliar'!$A$16:$Y$277,22,FALSE)*(N67)),AD67)),0)</f>
        <v>0</v>
      </c>
      <c r="AF67" s="732">
        <v>0</v>
      </c>
      <c r="AG67" s="979">
        <f>IFERROR((MIN((VLOOKUP($B67,'Anexo I - Auxiliar'!$A$16:$Y$277,24,FALSE)*(N67)),AF67)),0)</f>
        <v>0</v>
      </c>
      <c r="AH67" s="732">
        <v>0</v>
      </c>
      <c r="AI67" s="980">
        <f>IFERROR((MIN((VLOOKUP(($B67&amp;$G67),'CALCULADORA IT CON S.SOCIAL'!$AE$4:$AG$94,2,FALSE)),AH67)),0)</f>
        <v>0</v>
      </c>
      <c r="AJ67" s="732">
        <v>0</v>
      </c>
      <c r="AK67" s="981">
        <f>IFERROR((MIN((((VLOOKUP($B67,'Anexo I - Auxiliar'!$A$16:$AK$277,37,FALSE)))),AJ67)),0)</f>
        <v>0</v>
      </c>
      <c r="AL67" s="982">
        <f t="shared" si="9"/>
        <v>0</v>
      </c>
      <c r="AM67" s="734">
        <v>0</v>
      </c>
      <c r="AN67" s="983">
        <f t="shared" si="10"/>
        <v>0</v>
      </c>
      <c r="AO67" s="735">
        <v>0</v>
      </c>
      <c r="AP67" s="982">
        <f t="shared" si="11"/>
        <v>0</v>
      </c>
      <c r="AQ67" s="984">
        <f t="shared" si="12"/>
        <v>0</v>
      </c>
      <c r="AR67" s="735">
        <v>0</v>
      </c>
      <c r="AS67" s="985">
        <f t="shared" si="13"/>
        <v>0</v>
      </c>
      <c r="AT67" s="735">
        <v>0</v>
      </c>
      <c r="AU67" s="985">
        <f>IFERROR(((MIN((AS67*(VLOOKUP(B67,'Anexo I - Auxiliar'!$A$16:$V$75,8,FALSE))),AT67))),0)</f>
        <v>0</v>
      </c>
      <c r="AV67" s="980">
        <f>IFERROR((VLOOKUP(($B67&amp;$G67),'CALCULADORA IT CON S.SOCIAL'!$AE$4:$AG$94,3,FALSE)),0)</f>
        <v>0</v>
      </c>
      <c r="AW67" s="986">
        <f t="shared" si="14"/>
        <v>0</v>
      </c>
      <c r="AX67" s="987">
        <f>IFERROR((((IF((VLOOKUP(B67,'Anexo I - Auxiliar'!$A$16:$V$75,5,FALSE)=12),(AN67+AQ67+AW67),(AN67+AW67))))+(AK67*AM67)+(AI67*AM67)),0)</f>
        <v>0</v>
      </c>
      <c r="AY67" s="1000">
        <f t="shared" si="7"/>
        <v>0</v>
      </c>
      <c r="AZ67" s="736">
        <v>0</v>
      </c>
      <c r="BA67" s="736">
        <v>0</v>
      </c>
      <c r="BB67" s="711"/>
      <c r="BC67" s="1001">
        <f t="shared" si="8"/>
        <v>0</v>
      </c>
      <c r="BD67" s="737">
        <v>0</v>
      </c>
      <c r="BE67" s="708"/>
    </row>
    <row r="68" spans="1:57" x14ac:dyDescent="0.3">
      <c r="A68" s="741"/>
      <c r="B68" s="743"/>
      <c r="C68" s="743"/>
      <c r="D68" s="743"/>
      <c r="E68" s="744"/>
      <c r="F68" s="430"/>
      <c r="G68" s="430"/>
      <c r="H68" s="726"/>
      <c r="I68" s="726"/>
      <c r="J68" s="727"/>
      <c r="K68" s="728"/>
      <c r="L68" s="742"/>
      <c r="M68" s="730"/>
      <c r="N68" s="731">
        <v>0</v>
      </c>
      <c r="O68" s="732">
        <v>0</v>
      </c>
      <c r="P68" s="978">
        <f>IFERROR((MIN((VLOOKUP($B68,'Anexo I - Auxiliar'!$A$16:$V$75,9,FALSE)*($N68)),$O68)),0)</f>
        <v>0</v>
      </c>
      <c r="Q68" s="732">
        <v>0</v>
      </c>
      <c r="R68" s="733">
        <v>0</v>
      </c>
      <c r="S68" s="978">
        <f>IFERROR((MIN(((VLOOKUP($B68,'Anexo I - Auxiliar'!$A$16:$V$75,10,FALSE)*(N68))*R68),Q68)),0)</f>
        <v>0</v>
      </c>
      <c r="T68" s="732">
        <v>0</v>
      </c>
      <c r="U68" s="979">
        <f>IFERROR((MIN((VLOOKUP($B68,'Anexo I - Auxiliar'!$A$16:$Y$277,12,FALSE)*(N68)),T68)),0)</f>
        <v>0</v>
      </c>
      <c r="V68" s="732">
        <v>0</v>
      </c>
      <c r="W68" s="979">
        <f>IFERROR((MIN((VLOOKUP($B68,'Anexo I - Auxiliar'!$A$16:$Y$277,14,FALSE)*(N68)),V68)),0)</f>
        <v>0</v>
      </c>
      <c r="X68" s="732">
        <v>0</v>
      </c>
      <c r="Y68" s="979">
        <f>IFERROR((MIN((VLOOKUP($B68,'Anexo I - Auxiliar'!$A$16:$Y$277,16,FALSE)*(N68)),X68)),0)</f>
        <v>0</v>
      </c>
      <c r="Z68" s="732">
        <v>0</v>
      </c>
      <c r="AA68" s="979">
        <f>IFERROR((MIN((VLOOKUP($B68,'Anexo I - Auxiliar'!$A$16:$Y$277,18,FALSE)*(N68)),Z68)),0)</f>
        <v>0</v>
      </c>
      <c r="AB68" s="732">
        <v>0</v>
      </c>
      <c r="AC68" s="979">
        <f>IFERROR((MIN((VLOOKUP($B68,'Anexo I - Auxiliar'!$A$16:$Y$277,20,FALSE)*(N68)),AB68)),0)</f>
        <v>0</v>
      </c>
      <c r="AD68" s="732">
        <v>0</v>
      </c>
      <c r="AE68" s="979">
        <f>IFERROR((MIN((VLOOKUP($B68,'Anexo I - Auxiliar'!$A$16:$Y$277,22,FALSE)*(N68)),AD68)),0)</f>
        <v>0</v>
      </c>
      <c r="AF68" s="732">
        <v>0</v>
      </c>
      <c r="AG68" s="979">
        <f>IFERROR((MIN((VLOOKUP($B68,'Anexo I - Auxiliar'!$A$16:$Y$277,24,FALSE)*(N68)),AF68)),0)</f>
        <v>0</v>
      </c>
      <c r="AH68" s="732">
        <v>0</v>
      </c>
      <c r="AI68" s="980">
        <f>IFERROR((MIN((VLOOKUP(($B68&amp;$G68),'CALCULADORA IT CON S.SOCIAL'!$AE$4:$AG$94,2,FALSE)),AH68)),0)</f>
        <v>0</v>
      </c>
      <c r="AJ68" s="732">
        <v>0</v>
      </c>
      <c r="AK68" s="981">
        <f>IFERROR((MIN((((VLOOKUP($B68,'Anexo I - Auxiliar'!$A$16:$AK$277,37,FALSE)))),AJ68)),0)</f>
        <v>0</v>
      </c>
      <c r="AL68" s="982">
        <f t="shared" si="9"/>
        <v>0</v>
      </c>
      <c r="AM68" s="734">
        <v>0</v>
      </c>
      <c r="AN68" s="983">
        <f t="shared" si="10"/>
        <v>0</v>
      </c>
      <c r="AO68" s="735">
        <v>0</v>
      </c>
      <c r="AP68" s="982">
        <f t="shared" si="11"/>
        <v>0</v>
      </c>
      <c r="AQ68" s="984">
        <f t="shared" si="12"/>
        <v>0</v>
      </c>
      <c r="AR68" s="735">
        <v>0</v>
      </c>
      <c r="AS68" s="985">
        <f t="shared" si="13"/>
        <v>0</v>
      </c>
      <c r="AT68" s="735">
        <v>0</v>
      </c>
      <c r="AU68" s="985">
        <f>IFERROR(((MIN((AS68*(VLOOKUP(B68,'Anexo I - Auxiliar'!$A$16:$V$75,8,FALSE))),AT68))),0)</f>
        <v>0</v>
      </c>
      <c r="AV68" s="980">
        <f>IFERROR((VLOOKUP(($B68&amp;$G68),'CALCULADORA IT CON S.SOCIAL'!$AE$4:$AG$94,3,FALSE)),0)</f>
        <v>0</v>
      </c>
      <c r="AW68" s="986">
        <f t="shared" si="14"/>
        <v>0</v>
      </c>
      <c r="AX68" s="987">
        <f>IFERROR((((IF((VLOOKUP(B68,'Anexo I - Auxiliar'!$A$16:$V$75,5,FALSE)=12),(AN68+AQ68+AW68),(AN68+AW68))))+(AK68*AM68)+(AI68*AM68)),0)</f>
        <v>0</v>
      </c>
      <c r="AY68" s="1000">
        <f t="shared" si="7"/>
        <v>0</v>
      </c>
      <c r="AZ68" s="736">
        <v>0</v>
      </c>
      <c r="BA68" s="736">
        <v>0</v>
      </c>
      <c r="BB68" s="711"/>
      <c r="BC68" s="1001">
        <f t="shared" si="8"/>
        <v>0</v>
      </c>
      <c r="BD68" s="737">
        <v>0</v>
      </c>
      <c r="BE68" s="708"/>
    </row>
    <row r="69" spans="1:57" x14ac:dyDescent="0.3">
      <c r="A69" s="741"/>
      <c r="B69" s="743"/>
      <c r="C69" s="743"/>
      <c r="D69" s="743"/>
      <c r="E69" s="744"/>
      <c r="F69" s="430"/>
      <c r="G69" s="430"/>
      <c r="H69" s="726"/>
      <c r="I69" s="726"/>
      <c r="J69" s="727"/>
      <c r="K69" s="728"/>
      <c r="L69" s="742"/>
      <c r="M69" s="730"/>
      <c r="N69" s="731">
        <v>0</v>
      </c>
      <c r="O69" s="732">
        <v>0</v>
      </c>
      <c r="P69" s="978">
        <f>IFERROR((MIN((VLOOKUP($B69,'Anexo I - Auxiliar'!$A$16:$V$75,9,FALSE)*($N69)),$O69)),0)</f>
        <v>0</v>
      </c>
      <c r="Q69" s="732">
        <v>0</v>
      </c>
      <c r="R69" s="733">
        <v>0</v>
      </c>
      <c r="S69" s="978">
        <f>IFERROR((MIN(((VLOOKUP($B69,'Anexo I - Auxiliar'!$A$16:$V$75,10,FALSE)*(N69))*R69),Q69)),0)</f>
        <v>0</v>
      </c>
      <c r="T69" s="732">
        <v>0</v>
      </c>
      <c r="U69" s="979">
        <f>IFERROR((MIN((VLOOKUP($B69,'Anexo I - Auxiliar'!$A$16:$Y$277,12,FALSE)*(N69)),T69)),0)</f>
        <v>0</v>
      </c>
      <c r="V69" s="732">
        <v>0</v>
      </c>
      <c r="W69" s="979">
        <f>IFERROR((MIN((VLOOKUP($B69,'Anexo I - Auxiliar'!$A$16:$Y$277,14,FALSE)*(N69)),V69)),0)</f>
        <v>0</v>
      </c>
      <c r="X69" s="732">
        <v>0</v>
      </c>
      <c r="Y69" s="979">
        <f>IFERROR((MIN((VLOOKUP($B69,'Anexo I - Auxiliar'!$A$16:$Y$277,16,FALSE)*(N69)),X69)),0)</f>
        <v>0</v>
      </c>
      <c r="Z69" s="732">
        <v>0</v>
      </c>
      <c r="AA69" s="979">
        <f>IFERROR((MIN((VLOOKUP($B69,'Anexo I - Auxiliar'!$A$16:$Y$277,18,FALSE)*(N69)),Z69)),0)</f>
        <v>0</v>
      </c>
      <c r="AB69" s="732">
        <v>0</v>
      </c>
      <c r="AC69" s="979">
        <f>IFERROR((MIN((VLOOKUP($B69,'Anexo I - Auxiliar'!$A$16:$Y$277,20,FALSE)*(N69)),AB69)),0)</f>
        <v>0</v>
      </c>
      <c r="AD69" s="732">
        <v>0</v>
      </c>
      <c r="AE69" s="979">
        <f>IFERROR((MIN((VLOOKUP($B69,'Anexo I - Auxiliar'!$A$16:$Y$277,22,FALSE)*(N69)),AD69)),0)</f>
        <v>0</v>
      </c>
      <c r="AF69" s="732">
        <v>0</v>
      </c>
      <c r="AG69" s="979">
        <f>IFERROR((MIN((VLOOKUP($B69,'Anexo I - Auxiliar'!$A$16:$Y$277,24,FALSE)*(N69)),AF69)),0)</f>
        <v>0</v>
      </c>
      <c r="AH69" s="732">
        <v>0</v>
      </c>
      <c r="AI69" s="980">
        <f>IFERROR((MIN((VLOOKUP(($B69&amp;$G69),'CALCULADORA IT CON S.SOCIAL'!$AE$4:$AG$94,2,FALSE)),AH69)),0)</f>
        <v>0</v>
      </c>
      <c r="AJ69" s="732">
        <v>0</v>
      </c>
      <c r="AK69" s="981">
        <f>IFERROR((MIN((((VLOOKUP($B69,'Anexo I - Auxiliar'!$A$16:$AK$277,37,FALSE)))),AJ69)),0)</f>
        <v>0</v>
      </c>
      <c r="AL69" s="982">
        <f t="shared" si="9"/>
        <v>0</v>
      </c>
      <c r="AM69" s="734">
        <v>0</v>
      </c>
      <c r="AN69" s="983">
        <f t="shared" si="10"/>
        <v>0</v>
      </c>
      <c r="AO69" s="735">
        <v>0</v>
      </c>
      <c r="AP69" s="982">
        <f t="shared" si="11"/>
        <v>0</v>
      </c>
      <c r="AQ69" s="984">
        <f t="shared" si="12"/>
        <v>0</v>
      </c>
      <c r="AR69" s="735">
        <v>0</v>
      </c>
      <c r="AS69" s="985">
        <f t="shared" si="13"/>
        <v>0</v>
      </c>
      <c r="AT69" s="735">
        <v>0</v>
      </c>
      <c r="AU69" s="985">
        <f>IFERROR(((MIN((AS69*(VLOOKUP(B69,'Anexo I - Auxiliar'!$A$16:$V$75,8,FALSE))),AT69))),0)</f>
        <v>0</v>
      </c>
      <c r="AV69" s="980">
        <f>IFERROR((VLOOKUP(($B69&amp;$G69),'CALCULADORA IT CON S.SOCIAL'!$AE$4:$AG$94,3,FALSE)),0)</f>
        <v>0</v>
      </c>
      <c r="AW69" s="986">
        <f t="shared" si="14"/>
        <v>0</v>
      </c>
      <c r="AX69" s="987">
        <f>IFERROR((((IF((VLOOKUP(B69,'Anexo I - Auxiliar'!$A$16:$V$75,5,FALSE)=12),(AN69+AQ69+AW69),(AN69+AW69))))+(AK69*AM69)+(AI69*AM69)),0)</f>
        <v>0</v>
      </c>
      <c r="AY69" s="1000">
        <f t="shared" si="7"/>
        <v>0</v>
      </c>
      <c r="AZ69" s="736">
        <v>0</v>
      </c>
      <c r="BA69" s="736">
        <v>0</v>
      </c>
      <c r="BB69" s="711"/>
      <c r="BC69" s="1001">
        <f t="shared" si="8"/>
        <v>0</v>
      </c>
      <c r="BD69" s="737">
        <v>0</v>
      </c>
      <c r="BE69" s="708"/>
    </row>
    <row r="70" spans="1:57" x14ac:dyDescent="0.3">
      <c r="A70" s="741"/>
      <c r="B70" s="743"/>
      <c r="C70" s="743"/>
      <c r="D70" s="743"/>
      <c r="E70" s="744"/>
      <c r="F70" s="430"/>
      <c r="G70" s="430"/>
      <c r="H70" s="726"/>
      <c r="I70" s="726"/>
      <c r="J70" s="727"/>
      <c r="K70" s="728"/>
      <c r="L70" s="742"/>
      <c r="M70" s="730"/>
      <c r="N70" s="731">
        <v>0</v>
      </c>
      <c r="O70" s="732">
        <v>0</v>
      </c>
      <c r="P70" s="978">
        <f>IFERROR((MIN((VLOOKUP($B70,'Anexo I - Auxiliar'!$A$16:$V$75,9,FALSE)*($N70)),$O70)),0)</f>
        <v>0</v>
      </c>
      <c r="Q70" s="732">
        <v>0</v>
      </c>
      <c r="R70" s="733">
        <v>0</v>
      </c>
      <c r="S70" s="978">
        <f>IFERROR((MIN(((VLOOKUP($B70,'Anexo I - Auxiliar'!$A$16:$V$75,10,FALSE)*(N70))*R70),Q70)),0)</f>
        <v>0</v>
      </c>
      <c r="T70" s="732">
        <v>0</v>
      </c>
      <c r="U70" s="979">
        <f>IFERROR((MIN((VLOOKUP($B70,'Anexo I - Auxiliar'!$A$16:$Y$277,12,FALSE)*(N70)),T70)),0)</f>
        <v>0</v>
      </c>
      <c r="V70" s="732">
        <v>0</v>
      </c>
      <c r="W70" s="979">
        <f>IFERROR((MIN((VLOOKUP($B70,'Anexo I - Auxiliar'!$A$16:$Y$277,14,FALSE)*(N70)),V70)),0)</f>
        <v>0</v>
      </c>
      <c r="X70" s="732">
        <v>0</v>
      </c>
      <c r="Y70" s="979">
        <f>IFERROR((MIN((VLOOKUP($B70,'Anexo I - Auxiliar'!$A$16:$Y$277,16,FALSE)*(N70)),X70)),0)</f>
        <v>0</v>
      </c>
      <c r="Z70" s="732">
        <v>0</v>
      </c>
      <c r="AA70" s="979">
        <f>IFERROR((MIN((VLOOKUP($B70,'Anexo I - Auxiliar'!$A$16:$Y$277,18,FALSE)*(N70)),Z70)),0)</f>
        <v>0</v>
      </c>
      <c r="AB70" s="732">
        <v>0</v>
      </c>
      <c r="AC70" s="979">
        <f>IFERROR((MIN((VLOOKUP($B70,'Anexo I - Auxiliar'!$A$16:$Y$277,20,FALSE)*(N70)),AB70)),0)</f>
        <v>0</v>
      </c>
      <c r="AD70" s="732">
        <v>0</v>
      </c>
      <c r="AE70" s="979">
        <f>IFERROR((MIN((VLOOKUP($B70,'Anexo I - Auxiliar'!$A$16:$Y$277,22,FALSE)*(N70)),AD70)),0)</f>
        <v>0</v>
      </c>
      <c r="AF70" s="732">
        <v>0</v>
      </c>
      <c r="AG70" s="979">
        <f>IFERROR((MIN((VLOOKUP($B70,'Anexo I - Auxiliar'!$A$16:$Y$277,24,FALSE)*(N70)),AF70)),0)</f>
        <v>0</v>
      </c>
      <c r="AH70" s="732">
        <v>0</v>
      </c>
      <c r="AI70" s="980">
        <f>IFERROR((MIN((VLOOKUP(($B70&amp;$G70),'CALCULADORA IT CON S.SOCIAL'!$AE$4:$AG$94,2,FALSE)),AH70)),0)</f>
        <v>0</v>
      </c>
      <c r="AJ70" s="732">
        <v>0</v>
      </c>
      <c r="AK70" s="981">
        <f>IFERROR((MIN((((VLOOKUP($B70,'Anexo I - Auxiliar'!$A$16:$AK$277,37,FALSE)))),AJ70)),0)</f>
        <v>0</v>
      </c>
      <c r="AL70" s="982">
        <f t="shared" si="9"/>
        <v>0</v>
      </c>
      <c r="AM70" s="734">
        <v>0</v>
      </c>
      <c r="AN70" s="983">
        <f t="shared" si="10"/>
        <v>0</v>
      </c>
      <c r="AO70" s="735">
        <v>0</v>
      </c>
      <c r="AP70" s="982">
        <f t="shared" si="11"/>
        <v>0</v>
      </c>
      <c r="AQ70" s="984">
        <f t="shared" si="12"/>
        <v>0</v>
      </c>
      <c r="AR70" s="735">
        <v>0</v>
      </c>
      <c r="AS70" s="985">
        <f t="shared" si="13"/>
        <v>0</v>
      </c>
      <c r="AT70" s="735">
        <v>0</v>
      </c>
      <c r="AU70" s="985">
        <f>IFERROR(((MIN((AS70*(VLOOKUP(B70,'Anexo I - Auxiliar'!$A$16:$V$75,8,FALSE))),AT70))),0)</f>
        <v>0</v>
      </c>
      <c r="AV70" s="980">
        <f>IFERROR((VLOOKUP(($B70&amp;$G70),'CALCULADORA IT CON S.SOCIAL'!$AE$4:$AG$94,3,FALSE)),0)</f>
        <v>0</v>
      </c>
      <c r="AW70" s="986">
        <f t="shared" si="14"/>
        <v>0</v>
      </c>
      <c r="AX70" s="987">
        <f>IFERROR((((IF((VLOOKUP(B70,'Anexo I - Auxiliar'!$A$16:$V$75,5,FALSE)=12),(AN70+AQ70+AW70),(AN70+AW70))))+(AK70*AM70)+(AI70*AM70)),0)</f>
        <v>0</v>
      </c>
      <c r="AY70" s="1000">
        <f t="shared" si="7"/>
        <v>0</v>
      </c>
      <c r="AZ70" s="736">
        <v>0</v>
      </c>
      <c r="BA70" s="736">
        <v>0</v>
      </c>
      <c r="BB70" s="711"/>
      <c r="BC70" s="1001">
        <f t="shared" si="8"/>
        <v>0</v>
      </c>
      <c r="BD70" s="737">
        <v>0</v>
      </c>
      <c r="BE70" s="708"/>
    </row>
    <row r="71" spans="1:57" x14ac:dyDescent="0.3">
      <c r="A71" s="741"/>
      <c r="B71" s="743"/>
      <c r="C71" s="743"/>
      <c r="D71" s="743"/>
      <c r="E71" s="744"/>
      <c r="F71" s="430"/>
      <c r="G71" s="430"/>
      <c r="H71" s="726"/>
      <c r="I71" s="726"/>
      <c r="J71" s="727"/>
      <c r="K71" s="728"/>
      <c r="L71" s="742"/>
      <c r="M71" s="730"/>
      <c r="N71" s="731">
        <v>0</v>
      </c>
      <c r="O71" s="732">
        <v>0</v>
      </c>
      <c r="P71" s="978">
        <f>IFERROR((MIN((VLOOKUP($B71,'Anexo I - Auxiliar'!$A$16:$V$75,9,FALSE)*($N71)),$O71)),0)</f>
        <v>0</v>
      </c>
      <c r="Q71" s="732">
        <v>0</v>
      </c>
      <c r="R71" s="733">
        <v>0</v>
      </c>
      <c r="S71" s="978">
        <f>IFERROR((MIN(((VLOOKUP($B71,'Anexo I - Auxiliar'!$A$16:$V$75,10,FALSE)*(N71))*R71),Q71)),0)</f>
        <v>0</v>
      </c>
      <c r="T71" s="732">
        <v>0</v>
      </c>
      <c r="U71" s="979">
        <f>IFERROR((MIN((VLOOKUP($B71,'Anexo I - Auxiliar'!$A$16:$Y$277,12,FALSE)*(N71)),T71)),0)</f>
        <v>0</v>
      </c>
      <c r="V71" s="732">
        <v>0</v>
      </c>
      <c r="W71" s="979">
        <f>IFERROR((MIN((VLOOKUP($B71,'Anexo I - Auxiliar'!$A$16:$Y$277,14,FALSE)*(N71)),V71)),0)</f>
        <v>0</v>
      </c>
      <c r="X71" s="732">
        <v>0</v>
      </c>
      <c r="Y71" s="979">
        <f>IFERROR((MIN((VLOOKUP($B71,'Anexo I - Auxiliar'!$A$16:$Y$277,16,FALSE)*(N71)),X71)),0)</f>
        <v>0</v>
      </c>
      <c r="Z71" s="732">
        <v>0</v>
      </c>
      <c r="AA71" s="979">
        <f>IFERROR((MIN((VLOOKUP($B71,'Anexo I - Auxiliar'!$A$16:$Y$277,18,FALSE)*(N71)),Z71)),0)</f>
        <v>0</v>
      </c>
      <c r="AB71" s="732">
        <v>0</v>
      </c>
      <c r="AC71" s="979">
        <f>IFERROR((MIN((VLOOKUP($B71,'Anexo I - Auxiliar'!$A$16:$Y$277,20,FALSE)*(N71)),AB71)),0)</f>
        <v>0</v>
      </c>
      <c r="AD71" s="732">
        <v>0</v>
      </c>
      <c r="AE71" s="979">
        <f>IFERROR((MIN((VLOOKUP($B71,'Anexo I - Auxiliar'!$A$16:$Y$277,22,FALSE)*(N71)),AD71)),0)</f>
        <v>0</v>
      </c>
      <c r="AF71" s="732">
        <v>0</v>
      </c>
      <c r="AG71" s="979">
        <f>IFERROR((MIN((VLOOKUP($B71,'Anexo I - Auxiliar'!$A$16:$Y$277,24,FALSE)*(N71)),AF71)),0)</f>
        <v>0</v>
      </c>
      <c r="AH71" s="732">
        <v>0</v>
      </c>
      <c r="AI71" s="980">
        <f>IFERROR((MIN((VLOOKUP(($B71&amp;$G71),'CALCULADORA IT CON S.SOCIAL'!$AE$4:$AG$94,2,FALSE)),AH71)),0)</f>
        <v>0</v>
      </c>
      <c r="AJ71" s="732">
        <v>0</v>
      </c>
      <c r="AK71" s="981">
        <f>IFERROR((MIN((((VLOOKUP($B71,'Anexo I - Auxiliar'!$A$16:$AK$277,37,FALSE)))),AJ71)),0)</f>
        <v>0</v>
      </c>
      <c r="AL71" s="982">
        <f t="shared" si="9"/>
        <v>0</v>
      </c>
      <c r="AM71" s="734">
        <v>0</v>
      </c>
      <c r="AN71" s="983">
        <f t="shared" si="10"/>
        <v>0</v>
      </c>
      <c r="AO71" s="735">
        <v>0</v>
      </c>
      <c r="AP71" s="982">
        <f t="shared" si="11"/>
        <v>0</v>
      </c>
      <c r="AQ71" s="984">
        <f t="shared" si="12"/>
        <v>0</v>
      </c>
      <c r="AR71" s="735">
        <v>0</v>
      </c>
      <c r="AS71" s="985">
        <f t="shared" si="13"/>
        <v>0</v>
      </c>
      <c r="AT71" s="735">
        <v>0</v>
      </c>
      <c r="AU71" s="985">
        <f>IFERROR(((MIN((AS71*(VLOOKUP(B71,'Anexo I - Auxiliar'!$A$16:$V$75,8,FALSE))),AT71))),0)</f>
        <v>0</v>
      </c>
      <c r="AV71" s="980">
        <f>IFERROR((VLOOKUP(($B71&amp;$G71),'CALCULADORA IT CON S.SOCIAL'!$AE$4:$AG$94,3,FALSE)),0)</f>
        <v>0</v>
      </c>
      <c r="AW71" s="986">
        <f t="shared" si="14"/>
        <v>0</v>
      </c>
      <c r="AX71" s="987">
        <f>IFERROR((((IF((VLOOKUP(B71,'Anexo I - Auxiliar'!$A$16:$V$75,5,FALSE)=12),(AN71+AQ71+AW71),(AN71+AW71))))+(AK71*AM71)+(AI71*AM71)),0)</f>
        <v>0</v>
      </c>
      <c r="AY71" s="1000">
        <f t="shared" si="7"/>
        <v>0</v>
      </c>
      <c r="AZ71" s="736">
        <v>0</v>
      </c>
      <c r="BA71" s="736">
        <v>0</v>
      </c>
      <c r="BB71" s="711"/>
      <c r="BC71" s="1001">
        <f t="shared" si="8"/>
        <v>0</v>
      </c>
      <c r="BD71" s="737">
        <v>0</v>
      </c>
      <c r="BE71" s="708"/>
    </row>
    <row r="72" spans="1:57" x14ac:dyDescent="0.3">
      <c r="A72" s="741"/>
      <c r="B72" s="743"/>
      <c r="C72" s="743"/>
      <c r="D72" s="743"/>
      <c r="E72" s="744"/>
      <c r="F72" s="430"/>
      <c r="G72" s="430"/>
      <c r="H72" s="726"/>
      <c r="I72" s="726"/>
      <c r="J72" s="727"/>
      <c r="K72" s="728"/>
      <c r="L72" s="742"/>
      <c r="M72" s="730"/>
      <c r="N72" s="731">
        <v>0</v>
      </c>
      <c r="O72" s="732">
        <v>0</v>
      </c>
      <c r="P72" s="978">
        <f>IFERROR((MIN((VLOOKUP($B72,'Anexo I - Auxiliar'!$A$16:$V$75,9,FALSE)*($N72)),$O72)),0)</f>
        <v>0</v>
      </c>
      <c r="Q72" s="732">
        <v>0</v>
      </c>
      <c r="R72" s="733">
        <v>0</v>
      </c>
      <c r="S72" s="978">
        <f>IFERROR((MIN(((VLOOKUP($B72,'Anexo I - Auxiliar'!$A$16:$V$75,10,FALSE)*(N72))*R72),Q72)),0)</f>
        <v>0</v>
      </c>
      <c r="T72" s="732">
        <v>0</v>
      </c>
      <c r="U72" s="979">
        <f>IFERROR((MIN((VLOOKUP($B72,'Anexo I - Auxiliar'!$A$16:$Y$277,12,FALSE)*(N72)),T72)),0)</f>
        <v>0</v>
      </c>
      <c r="V72" s="732">
        <v>0</v>
      </c>
      <c r="W72" s="979">
        <f>IFERROR((MIN((VLOOKUP($B72,'Anexo I - Auxiliar'!$A$16:$Y$277,14,FALSE)*(N72)),V72)),0)</f>
        <v>0</v>
      </c>
      <c r="X72" s="732">
        <v>0</v>
      </c>
      <c r="Y72" s="979">
        <f>IFERROR((MIN((VLOOKUP($B72,'Anexo I - Auxiliar'!$A$16:$Y$277,16,FALSE)*(N72)),X72)),0)</f>
        <v>0</v>
      </c>
      <c r="Z72" s="732">
        <v>0</v>
      </c>
      <c r="AA72" s="979">
        <f>IFERROR((MIN((VLOOKUP($B72,'Anexo I - Auxiliar'!$A$16:$Y$277,18,FALSE)*(N72)),Z72)),0)</f>
        <v>0</v>
      </c>
      <c r="AB72" s="732">
        <v>0</v>
      </c>
      <c r="AC72" s="979">
        <f>IFERROR((MIN((VLOOKUP($B72,'Anexo I - Auxiliar'!$A$16:$Y$277,20,FALSE)*(N72)),AB72)),0)</f>
        <v>0</v>
      </c>
      <c r="AD72" s="732">
        <v>0</v>
      </c>
      <c r="AE72" s="979">
        <f>IFERROR((MIN((VLOOKUP($B72,'Anexo I - Auxiliar'!$A$16:$Y$277,22,FALSE)*(N72)),AD72)),0)</f>
        <v>0</v>
      </c>
      <c r="AF72" s="732">
        <v>0</v>
      </c>
      <c r="AG72" s="979">
        <f>IFERROR((MIN((VLOOKUP($B72,'Anexo I - Auxiliar'!$A$16:$Y$277,24,FALSE)*(N72)),AF72)),0)</f>
        <v>0</v>
      </c>
      <c r="AH72" s="732">
        <v>0</v>
      </c>
      <c r="AI72" s="980">
        <f>IFERROR((MIN((VLOOKUP(($B72&amp;$G72),'CALCULADORA IT CON S.SOCIAL'!$AE$4:$AG$94,2,FALSE)),AH72)),0)</f>
        <v>0</v>
      </c>
      <c r="AJ72" s="732">
        <v>0</v>
      </c>
      <c r="AK72" s="981">
        <f>IFERROR((MIN((((VLOOKUP($B72,'Anexo I - Auxiliar'!$A$16:$AK$277,37,FALSE)))),AJ72)),0)</f>
        <v>0</v>
      </c>
      <c r="AL72" s="982">
        <f t="shared" si="9"/>
        <v>0</v>
      </c>
      <c r="AM72" s="734">
        <v>0</v>
      </c>
      <c r="AN72" s="983">
        <f t="shared" si="10"/>
        <v>0</v>
      </c>
      <c r="AO72" s="735">
        <v>0</v>
      </c>
      <c r="AP72" s="982">
        <f t="shared" si="11"/>
        <v>0</v>
      </c>
      <c r="AQ72" s="984">
        <f t="shared" si="12"/>
        <v>0</v>
      </c>
      <c r="AR72" s="735">
        <v>0</v>
      </c>
      <c r="AS72" s="985">
        <f t="shared" si="13"/>
        <v>0</v>
      </c>
      <c r="AT72" s="735">
        <v>0</v>
      </c>
      <c r="AU72" s="985">
        <f>IFERROR(((MIN((AS72*(VLOOKUP(B72,'Anexo I - Auxiliar'!$A$16:$V$75,8,FALSE))),AT72))),0)</f>
        <v>0</v>
      </c>
      <c r="AV72" s="980">
        <f>IFERROR((VLOOKUP(($B72&amp;$G72),'CALCULADORA IT CON S.SOCIAL'!$AE$4:$AG$94,3,FALSE)),0)</f>
        <v>0</v>
      </c>
      <c r="AW72" s="986">
        <f t="shared" si="14"/>
        <v>0</v>
      </c>
      <c r="AX72" s="987">
        <f>IFERROR((((IF((VLOOKUP(B72,'Anexo I - Auxiliar'!$A$16:$V$75,5,FALSE)=12),(AN72+AQ72+AW72),(AN72+AW72))))+(AK72*AM72)+(AI72*AM72)),0)</f>
        <v>0</v>
      </c>
      <c r="AY72" s="1000">
        <f t="shared" si="7"/>
        <v>0</v>
      </c>
      <c r="AZ72" s="736">
        <v>0</v>
      </c>
      <c r="BA72" s="736">
        <v>0</v>
      </c>
      <c r="BB72" s="711"/>
      <c r="BC72" s="1001">
        <f t="shared" si="8"/>
        <v>0</v>
      </c>
      <c r="BD72" s="737">
        <v>0</v>
      </c>
      <c r="BE72" s="708"/>
    </row>
    <row r="73" spans="1:57" x14ac:dyDescent="0.3">
      <c r="A73" s="741"/>
      <c r="B73" s="743"/>
      <c r="C73" s="743"/>
      <c r="D73" s="743"/>
      <c r="E73" s="744"/>
      <c r="F73" s="430"/>
      <c r="G73" s="430"/>
      <c r="H73" s="726"/>
      <c r="I73" s="726"/>
      <c r="J73" s="727"/>
      <c r="K73" s="728"/>
      <c r="L73" s="742"/>
      <c r="M73" s="730"/>
      <c r="N73" s="731">
        <v>0</v>
      </c>
      <c r="O73" s="732">
        <v>0</v>
      </c>
      <c r="P73" s="978">
        <f>IFERROR((MIN((VLOOKUP($B73,'Anexo I - Auxiliar'!$A$16:$V$75,9,FALSE)*($N73)),$O73)),0)</f>
        <v>0</v>
      </c>
      <c r="Q73" s="732">
        <v>0</v>
      </c>
      <c r="R73" s="733">
        <v>0</v>
      </c>
      <c r="S73" s="978">
        <f>IFERROR((MIN(((VLOOKUP($B73,'Anexo I - Auxiliar'!$A$16:$V$75,10,FALSE)*(N73))*R73),Q73)),0)</f>
        <v>0</v>
      </c>
      <c r="T73" s="732">
        <v>0</v>
      </c>
      <c r="U73" s="979">
        <f>IFERROR((MIN((VLOOKUP($B73,'Anexo I - Auxiliar'!$A$16:$Y$277,12,FALSE)*(N73)),T73)),0)</f>
        <v>0</v>
      </c>
      <c r="V73" s="732">
        <v>0</v>
      </c>
      <c r="W73" s="979">
        <f>IFERROR((MIN((VLOOKUP($B73,'Anexo I - Auxiliar'!$A$16:$Y$277,14,FALSE)*(N73)),V73)),0)</f>
        <v>0</v>
      </c>
      <c r="X73" s="732">
        <v>0</v>
      </c>
      <c r="Y73" s="979">
        <f>IFERROR((MIN((VLOOKUP($B73,'Anexo I - Auxiliar'!$A$16:$Y$277,16,FALSE)*(N73)),X73)),0)</f>
        <v>0</v>
      </c>
      <c r="Z73" s="732">
        <v>0</v>
      </c>
      <c r="AA73" s="979">
        <f>IFERROR((MIN((VLOOKUP($B73,'Anexo I - Auxiliar'!$A$16:$Y$277,18,FALSE)*(N73)),Z73)),0)</f>
        <v>0</v>
      </c>
      <c r="AB73" s="732">
        <v>0</v>
      </c>
      <c r="AC73" s="979">
        <f>IFERROR((MIN((VLOOKUP($B73,'Anexo I - Auxiliar'!$A$16:$Y$277,20,FALSE)*(N73)),AB73)),0)</f>
        <v>0</v>
      </c>
      <c r="AD73" s="732">
        <v>0</v>
      </c>
      <c r="AE73" s="979">
        <f>IFERROR((MIN((VLOOKUP($B73,'Anexo I - Auxiliar'!$A$16:$Y$277,22,FALSE)*(N73)),AD73)),0)</f>
        <v>0</v>
      </c>
      <c r="AF73" s="732">
        <v>0</v>
      </c>
      <c r="AG73" s="979">
        <f>IFERROR((MIN((VLOOKUP($B73,'Anexo I - Auxiliar'!$A$16:$Y$277,24,FALSE)*(N73)),AF73)),0)</f>
        <v>0</v>
      </c>
      <c r="AH73" s="732">
        <v>0</v>
      </c>
      <c r="AI73" s="980">
        <f>IFERROR((MIN((VLOOKUP(($B73&amp;$G73),'CALCULADORA IT CON S.SOCIAL'!$AE$4:$AG$94,2,FALSE)),AH73)),0)</f>
        <v>0</v>
      </c>
      <c r="AJ73" s="732">
        <v>0</v>
      </c>
      <c r="AK73" s="981">
        <f>IFERROR((MIN((((VLOOKUP($B73,'Anexo I - Auxiliar'!$A$16:$AK$277,37,FALSE)))),AJ73)),0)</f>
        <v>0</v>
      </c>
      <c r="AL73" s="982">
        <f t="shared" si="9"/>
        <v>0</v>
      </c>
      <c r="AM73" s="734">
        <v>0</v>
      </c>
      <c r="AN73" s="983">
        <f t="shared" si="10"/>
        <v>0</v>
      </c>
      <c r="AO73" s="735">
        <v>0</v>
      </c>
      <c r="AP73" s="982">
        <f t="shared" si="11"/>
        <v>0</v>
      </c>
      <c r="AQ73" s="984">
        <f t="shared" si="12"/>
        <v>0</v>
      </c>
      <c r="AR73" s="735">
        <v>0</v>
      </c>
      <c r="AS73" s="985">
        <f t="shared" si="13"/>
        <v>0</v>
      </c>
      <c r="AT73" s="735">
        <v>0</v>
      </c>
      <c r="AU73" s="985">
        <f>IFERROR(((MIN((AS73*(VLOOKUP(B73,'Anexo I - Auxiliar'!$A$16:$V$75,8,FALSE))),AT73))),0)</f>
        <v>0</v>
      </c>
      <c r="AV73" s="980">
        <f>IFERROR((VLOOKUP(($B73&amp;$G73),'CALCULADORA IT CON S.SOCIAL'!$AE$4:$AG$94,3,FALSE)),0)</f>
        <v>0</v>
      </c>
      <c r="AW73" s="986">
        <f t="shared" si="14"/>
        <v>0</v>
      </c>
      <c r="AX73" s="987">
        <f>IFERROR((((IF((VLOOKUP(B73,'Anexo I - Auxiliar'!$A$16:$V$75,5,FALSE)=12),(AN73+AQ73+AW73),(AN73+AW73))))+(AK73*AM73)+(AI73*AM73)),0)</f>
        <v>0</v>
      </c>
      <c r="AY73" s="1000">
        <f t="shared" si="7"/>
        <v>0</v>
      </c>
      <c r="AZ73" s="736">
        <v>0</v>
      </c>
      <c r="BA73" s="736">
        <v>0</v>
      </c>
      <c r="BB73" s="711"/>
      <c r="BC73" s="1001">
        <f t="shared" si="8"/>
        <v>0</v>
      </c>
      <c r="BD73" s="737">
        <v>0</v>
      </c>
      <c r="BE73" s="708"/>
    </row>
    <row r="74" spans="1:57" x14ac:dyDescent="0.3">
      <c r="A74" s="741"/>
      <c r="B74" s="743"/>
      <c r="C74" s="743"/>
      <c r="D74" s="743"/>
      <c r="E74" s="744"/>
      <c r="F74" s="430"/>
      <c r="G74" s="430"/>
      <c r="H74" s="726"/>
      <c r="I74" s="726"/>
      <c r="J74" s="727"/>
      <c r="K74" s="728"/>
      <c r="L74" s="742"/>
      <c r="M74" s="730"/>
      <c r="N74" s="731">
        <v>0</v>
      </c>
      <c r="O74" s="732">
        <v>0</v>
      </c>
      <c r="P74" s="978">
        <f>IFERROR((MIN((VLOOKUP($B74,'Anexo I - Auxiliar'!$A$16:$V$75,9,FALSE)*($N74)),$O74)),0)</f>
        <v>0</v>
      </c>
      <c r="Q74" s="732">
        <v>0</v>
      </c>
      <c r="R74" s="733">
        <v>0</v>
      </c>
      <c r="S74" s="978">
        <f>IFERROR((MIN(((VLOOKUP($B74,'Anexo I - Auxiliar'!$A$16:$V$75,10,FALSE)*(N74))*R74),Q74)),0)</f>
        <v>0</v>
      </c>
      <c r="T74" s="732">
        <v>0</v>
      </c>
      <c r="U74" s="979">
        <f>IFERROR((MIN((VLOOKUP($B74,'Anexo I - Auxiliar'!$A$16:$Y$277,12,FALSE)*(N74)),T74)),0)</f>
        <v>0</v>
      </c>
      <c r="V74" s="732">
        <v>0</v>
      </c>
      <c r="W74" s="979">
        <f>IFERROR((MIN((VLOOKUP($B74,'Anexo I - Auxiliar'!$A$16:$Y$277,14,FALSE)*(N74)),V74)),0)</f>
        <v>0</v>
      </c>
      <c r="X74" s="732">
        <v>0</v>
      </c>
      <c r="Y74" s="979">
        <f>IFERROR((MIN((VLOOKUP($B74,'Anexo I - Auxiliar'!$A$16:$Y$277,16,FALSE)*(N74)),X74)),0)</f>
        <v>0</v>
      </c>
      <c r="Z74" s="732">
        <v>0</v>
      </c>
      <c r="AA74" s="979">
        <f>IFERROR((MIN((VLOOKUP($B74,'Anexo I - Auxiliar'!$A$16:$Y$277,18,FALSE)*(N74)),Z74)),0)</f>
        <v>0</v>
      </c>
      <c r="AB74" s="732">
        <v>0</v>
      </c>
      <c r="AC74" s="979">
        <f>IFERROR((MIN((VLOOKUP($B74,'Anexo I - Auxiliar'!$A$16:$Y$277,20,FALSE)*(N74)),AB74)),0)</f>
        <v>0</v>
      </c>
      <c r="AD74" s="732">
        <v>0</v>
      </c>
      <c r="AE74" s="979">
        <f>IFERROR((MIN((VLOOKUP($B74,'Anexo I - Auxiliar'!$A$16:$Y$277,22,FALSE)*(N74)),AD74)),0)</f>
        <v>0</v>
      </c>
      <c r="AF74" s="732">
        <v>0</v>
      </c>
      <c r="AG74" s="979">
        <f>IFERROR((MIN((VLOOKUP($B74,'Anexo I - Auxiliar'!$A$16:$Y$277,24,FALSE)*(N74)),AF74)),0)</f>
        <v>0</v>
      </c>
      <c r="AH74" s="732">
        <v>0</v>
      </c>
      <c r="AI74" s="980">
        <f>IFERROR((MIN((VLOOKUP(($B74&amp;$G74),'CALCULADORA IT CON S.SOCIAL'!$AE$4:$AG$94,2,FALSE)),AH74)),0)</f>
        <v>0</v>
      </c>
      <c r="AJ74" s="732">
        <v>0</v>
      </c>
      <c r="AK74" s="981">
        <f>IFERROR((MIN((((VLOOKUP($B74,'Anexo I - Auxiliar'!$A$16:$AK$277,37,FALSE)))),AJ74)),0)</f>
        <v>0</v>
      </c>
      <c r="AL74" s="982">
        <f t="shared" si="9"/>
        <v>0</v>
      </c>
      <c r="AM74" s="734">
        <v>0</v>
      </c>
      <c r="AN74" s="983">
        <f t="shared" si="10"/>
        <v>0</v>
      </c>
      <c r="AO74" s="735">
        <v>0</v>
      </c>
      <c r="AP74" s="982">
        <f t="shared" si="11"/>
        <v>0</v>
      </c>
      <c r="AQ74" s="984">
        <f t="shared" si="12"/>
        <v>0</v>
      </c>
      <c r="AR74" s="735">
        <v>0</v>
      </c>
      <c r="AS74" s="985">
        <f t="shared" si="13"/>
        <v>0</v>
      </c>
      <c r="AT74" s="735">
        <v>0</v>
      </c>
      <c r="AU74" s="985">
        <f>IFERROR(((MIN((AS74*(VLOOKUP(B74,'Anexo I - Auxiliar'!$A$16:$V$75,8,FALSE))),AT74))),0)</f>
        <v>0</v>
      </c>
      <c r="AV74" s="980">
        <f>IFERROR((VLOOKUP(($B74&amp;$G74),'CALCULADORA IT CON S.SOCIAL'!$AE$4:$AG$94,3,FALSE)),0)</f>
        <v>0</v>
      </c>
      <c r="AW74" s="986">
        <f t="shared" si="14"/>
        <v>0</v>
      </c>
      <c r="AX74" s="987">
        <f>IFERROR((((IF((VLOOKUP(B74,'Anexo I - Auxiliar'!$A$16:$V$75,5,FALSE)=12),(AN74+AQ74+AW74),(AN74+AW74))))+(AK74*AM74)+(AI74*AM74)),0)</f>
        <v>0</v>
      </c>
      <c r="AY74" s="1000">
        <f t="shared" si="7"/>
        <v>0</v>
      </c>
      <c r="AZ74" s="736">
        <v>0</v>
      </c>
      <c r="BA74" s="736">
        <v>0</v>
      </c>
      <c r="BB74" s="711"/>
      <c r="BC74" s="1001">
        <f t="shared" si="8"/>
        <v>0</v>
      </c>
      <c r="BD74" s="737">
        <v>0</v>
      </c>
      <c r="BE74" s="708"/>
    </row>
    <row r="75" spans="1:57" x14ac:dyDescent="0.3">
      <c r="A75" s="741"/>
      <c r="B75" s="743"/>
      <c r="C75" s="743"/>
      <c r="D75" s="743"/>
      <c r="E75" s="744"/>
      <c r="F75" s="430"/>
      <c r="G75" s="430"/>
      <c r="H75" s="726"/>
      <c r="I75" s="726"/>
      <c r="J75" s="727"/>
      <c r="K75" s="728"/>
      <c r="L75" s="742"/>
      <c r="M75" s="730"/>
      <c r="N75" s="731">
        <v>0</v>
      </c>
      <c r="O75" s="732">
        <v>0</v>
      </c>
      <c r="P75" s="978">
        <f>IFERROR((MIN((VLOOKUP($B75,'Anexo I - Auxiliar'!$A$16:$V$75,9,FALSE)*($N75)),$O75)),0)</f>
        <v>0</v>
      </c>
      <c r="Q75" s="732">
        <v>0</v>
      </c>
      <c r="R75" s="733">
        <v>0</v>
      </c>
      <c r="S75" s="978">
        <f>IFERROR((MIN(((VLOOKUP($B75,'Anexo I - Auxiliar'!$A$16:$V$75,10,FALSE)*(N75))*R75),Q75)),0)</f>
        <v>0</v>
      </c>
      <c r="T75" s="732">
        <v>0</v>
      </c>
      <c r="U75" s="979">
        <f>IFERROR((MIN((VLOOKUP($B75,'Anexo I - Auxiliar'!$A$16:$Y$277,12,FALSE)*(N75)),T75)),0)</f>
        <v>0</v>
      </c>
      <c r="V75" s="732">
        <v>0</v>
      </c>
      <c r="W75" s="979">
        <f>IFERROR((MIN((VLOOKUP($B75,'Anexo I - Auxiliar'!$A$16:$Y$277,14,FALSE)*(N75)),V75)),0)</f>
        <v>0</v>
      </c>
      <c r="X75" s="732">
        <v>0</v>
      </c>
      <c r="Y75" s="979">
        <f>IFERROR((MIN((VLOOKUP($B75,'Anexo I - Auxiliar'!$A$16:$Y$277,16,FALSE)*(N75)),X75)),0)</f>
        <v>0</v>
      </c>
      <c r="Z75" s="732">
        <v>0</v>
      </c>
      <c r="AA75" s="979">
        <f>IFERROR((MIN((VLOOKUP($B75,'Anexo I - Auxiliar'!$A$16:$Y$277,18,FALSE)*(N75)),Z75)),0)</f>
        <v>0</v>
      </c>
      <c r="AB75" s="732">
        <v>0</v>
      </c>
      <c r="AC75" s="979">
        <f>IFERROR((MIN((VLOOKUP($B75,'Anexo I - Auxiliar'!$A$16:$Y$277,20,FALSE)*(N75)),AB75)),0)</f>
        <v>0</v>
      </c>
      <c r="AD75" s="732">
        <v>0</v>
      </c>
      <c r="AE75" s="979">
        <f>IFERROR((MIN((VLOOKUP($B75,'Anexo I - Auxiliar'!$A$16:$Y$277,22,FALSE)*(N75)),AD75)),0)</f>
        <v>0</v>
      </c>
      <c r="AF75" s="732">
        <v>0</v>
      </c>
      <c r="AG75" s="979">
        <f>IFERROR((MIN((VLOOKUP($B75,'Anexo I - Auxiliar'!$A$16:$Y$277,24,FALSE)*(N75)),AF75)),0)</f>
        <v>0</v>
      </c>
      <c r="AH75" s="732">
        <v>0</v>
      </c>
      <c r="AI75" s="980">
        <f>IFERROR((MIN((VLOOKUP(($B75&amp;$G75),'CALCULADORA IT CON S.SOCIAL'!$AE$4:$AG$94,2,FALSE)),AH75)),0)</f>
        <v>0</v>
      </c>
      <c r="AJ75" s="732">
        <v>0</v>
      </c>
      <c r="AK75" s="981">
        <f>IFERROR((MIN((((VLOOKUP($B75,'Anexo I - Auxiliar'!$A$16:$AK$277,37,FALSE)))),AJ75)),0)</f>
        <v>0</v>
      </c>
      <c r="AL75" s="982">
        <f t="shared" si="9"/>
        <v>0</v>
      </c>
      <c r="AM75" s="734">
        <v>0</v>
      </c>
      <c r="AN75" s="983">
        <f t="shared" si="10"/>
        <v>0</v>
      </c>
      <c r="AO75" s="735">
        <v>0</v>
      </c>
      <c r="AP75" s="982">
        <f t="shared" si="11"/>
        <v>0</v>
      </c>
      <c r="AQ75" s="984">
        <f t="shared" si="12"/>
        <v>0</v>
      </c>
      <c r="AR75" s="735">
        <v>0</v>
      </c>
      <c r="AS75" s="985">
        <f t="shared" si="13"/>
        <v>0</v>
      </c>
      <c r="AT75" s="735">
        <v>0</v>
      </c>
      <c r="AU75" s="985">
        <f>IFERROR(((MIN((AS75*(VLOOKUP(B75,'Anexo I - Auxiliar'!$A$16:$V$75,8,FALSE))),AT75))),0)</f>
        <v>0</v>
      </c>
      <c r="AV75" s="980">
        <f>IFERROR((VLOOKUP(($B75&amp;$G75),'CALCULADORA IT CON S.SOCIAL'!$AE$4:$AG$94,3,FALSE)),0)</f>
        <v>0</v>
      </c>
      <c r="AW75" s="986">
        <f t="shared" si="14"/>
        <v>0</v>
      </c>
      <c r="AX75" s="987">
        <f>IFERROR((((IF((VLOOKUP(B75,'Anexo I - Auxiliar'!$A$16:$V$75,5,FALSE)=12),(AN75+AQ75+AW75),(AN75+AW75))))+(AK75*AM75)+(AI75*AM75)),0)</f>
        <v>0</v>
      </c>
      <c r="AY75" s="1000">
        <f t="shared" si="7"/>
        <v>0</v>
      </c>
      <c r="AZ75" s="736">
        <v>0</v>
      </c>
      <c r="BA75" s="736">
        <v>0</v>
      </c>
      <c r="BB75" s="711"/>
      <c r="BC75" s="1001">
        <f t="shared" si="8"/>
        <v>0</v>
      </c>
      <c r="BD75" s="737">
        <v>0</v>
      </c>
      <c r="BE75" s="708"/>
    </row>
    <row r="76" spans="1:57" x14ac:dyDescent="0.3">
      <c r="A76" s="741"/>
      <c r="B76" s="743"/>
      <c r="C76" s="743"/>
      <c r="D76" s="743"/>
      <c r="E76" s="744"/>
      <c r="F76" s="430"/>
      <c r="G76" s="430"/>
      <c r="H76" s="726"/>
      <c r="I76" s="726"/>
      <c r="J76" s="727"/>
      <c r="K76" s="728"/>
      <c r="L76" s="742"/>
      <c r="M76" s="730"/>
      <c r="N76" s="731">
        <v>0</v>
      </c>
      <c r="O76" s="732">
        <v>0</v>
      </c>
      <c r="P76" s="978">
        <f>IFERROR((MIN((VLOOKUP($B76,'Anexo I - Auxiliar'!$A$16:$V$75,9,FALSE)*($N76)),$O76)),0)</f>
        <v>0</v>
      </c>
      <c r="Q76" s="732">
        <v>0</v>
      </c>
      <c r="R76" s="733">
        <v>0</v>
      </c>
      <c r="S76" s="978">
        <f>IFERROR((MIN(((VLOOKUP($B76,'Anexo I - Auxiliar'!$A$16:$V$75,10,FALSE)*(N76))*R76),Q76)),0)</f>
        <v>0</v>
      </c>
      <c r="T76" s="732">
        <v>0</v>
      </c>
      <c r="U76" s="979">
        <f>IFERROR((MIN((VLOOKUP($B76,'Anexo I - Auxiliar'!$A$16:$Y$277,12,FALSE)*(N76)),T76)),0)</f>
        <v>0</v>
      </c>
      <c r="V76" s="732">
        <v>0</v>
      </c>
      <c r="W76" s="979">
        <f>IFERROR((MIN((VLOOKUP($B76,'Anexo I - Auxiliar'!$A$16:$Y$277,14,FALSE)*(N76)),V76)),0)</f>
        <v>0</v>
      </c>
      <c r="X76" s="732">
        <v>0</v>
      </c>
      <c r="Y76" s="979">
        <f>IFERROR((MIN((VLOOKUP($B76,'Anexo I - Auxiliar'!$A$16:$Y$277,16,FALSE)*(N76)),X76)),0)</f>
        <v>0</v>
      </c>
      <c r="Z76" s="732">
        <v>0</v>
      </c>
      <c r="AA76" s="979">
        <f>IFERROR((MIN((VLOOKUP($B76,'Anexo I - Auxiliar'!$A$16:$Y$277,18,FALSE)*(N76)),Z76)),0)</f>
        <v>0</v>
      </c>
      <c r="AB76" s="732">
        <v>0</v>
      </c>
      <c r="AC76" s="979">
        <f>IFERROR((MIN((VLOOKUP($B76,'Anexo I - Auxiliar'!$A$16:$Y$277,20,FALSE)*(N76)),AB76)),0)</f>
        <v>0</v>
      </c>
      <c r="AD76" s="732">
        <v>0</v>
      </c>
      <c r="AE76" s="979">
        <f>IFERROR((MIN((VLOOKUP($B76,'Anexo I - Auxiliar'!$A$16:$Y$277,22,FALSE)*(N76)),AD76)),0)</f>
        <v>0</v>
      </c>
      <c r="AF76" s="732">
        <v>0</v>
      </c>
      <c r="AG76" s="979">
        <f>IFERROR((MIN((VLOOKUP($B76,'Anexo I - Auxiliar'!$A$16:$Y$277,24,FALSE)*(N76)),AF76)),0)</f>
        <v>0</v>
      </c>
      <c r="AH76" s="732">
        <v>0</v>
      </c>
      <c r="AI76" s="980">
        <f>IFERROR((MIN((VLOOKUP(($B76&amp;$G76),'CALCULADORA IT CON S.SOCIAL'!$AE$4:$AG$94,2,FALSE)),AH76)),0)</f>
        <v>0</v>
      </c>
      <c r="AJ76" s="732">
        <v>0</v>
      </c>
      <c r="AK76" s="981">
        <f>IFERROR((MIN((((VLOOKUP($B76,'Anexo I - Auxiliar'!$A$16:$AK$277,37,FALSE)))),AJ76)),0)</f>
        <v>0</v>
      </c>
      <c r="AL76" s="982">
        <f t="shared" si="9"/>
        <v>0</v>
      </c>
      <c r="AM76" s="734">
        <v>0</v>
      </c>
      <c r="AN76" s="983">
        <f t="shared" si="10"/>
        <v>0</v>
      </c>
      <c r="AO76" s="735">
        <v>0</v>
      </c>
      <c r="AP76" s="982">
        <f t="shared" si="11"/>
        <v>0</v>
      </c>
      <c r="AQ76" s="984">
        <f t="shared" si="12"/>
        <v>0</v>
      </c>
      <c r="AR76" s="735">
        <v>0</v>
      </c>
      <c r="AS76" s="985">
        <f t="shared" si="13"/>
        <v>0</v>
      </c>
      <c r="AT76" s="735">
        <v>0</v>
      </c>
      <c r="AU76" s="985">
        <f>IFERROR(((MIN((AS76*(VLOOKUP(B76,'Anexo I - Auxiliar'!$A$16:$V$75,8,FALSE))),AT76))),0)</f>
        <v>0</v>
      </c>
      <c r="AV76" s="980">
        <f>IFERROR((VLOOKUP(($B76&amp;$G76),'CALCULADORA IT CON S.SOCIAL'!$AE$4:$AG$94,3,FALSE)),0)</f>
        <v>0</v>
      </c>
      <c r="AW76" s="986">
        <f t="shared" si="14"/>
        <v>0</v>
      </c>
      <c r="AX76" s="987">
        <f>IFERROR((((IF((VLOOKUP(B76,'Anexo I - Auxiliar'!$A$16:$V$75,5,FALSE)=12),(AN76+AQ76+AW76),(AN76+AW76))))+(AK76*AM76)+(AI76*AM76)),0)</f>
        <v>0</v>
      </c>
      <c r="AY76" s="1000">
        <f t="shared" si="7"/>
        <v>0</v>
      </c>
      <c r="AZ76" s="736">
        <v>0</v>
      </c>
      <c r="BA76" s="736">
        <v>0</v>
      </c>
      <c r="BB76" s="711"/>
      <c r="BC76" s="1001">
        <f t="shared" si="8"/>
        <v>0</v>
      </c>
      <c r="BD76" s="737">
        <v>0</v>
      </c>
      <c r="BE76" s="708"/>
    </row>
    <row r="77" spans="1:57" x14ac:dyDescent="0.3">
      <c r="A77" s="741"/>
      <c r="B77" s="743"/>
      <c r="C77" s="743"/>
      <c r="D77" s="743"/>
      <c r="E77" s="744"/>
      <c r="F77" s="430"/>
      <c r="G77" s="430"/>
      <c r="H77" s="726"/>
      <c r="I77" s="726"/>
      <c r="J77" s="727"/>
      <c r="K77" s="728"/>
      <c r="L77" s="742"/>
      <c r="M77" s="730"/>
      <c r="N77" s="731">
        <v>0</v>
      </c>
      <c r="O77" s="732">
        <v>0</v>
      </c>
      <c r="P77" s="978">
        <f>IFERROR((MIN((VLOOKUP($B77,'Anexo I - Auxiliar'!$A$16:$V$75,9,FALSE)*($N77)),$O77)),0)</f>
        <v>0</v>
      </c>
      <c r="Q77" s="732">
        <v>0</v>
      </c>
      <c r="R77" s="733">
        <v>0</v>
      </c>
      <c r="S77" s="978">
        <f>IFERROR((MIN(((VLOOKUP($B77,'Anexo I - Auxiliar'!$A$16:$V$75,10,FALSE)*(N77))*R77),Q77)),0)</f>
        <v>0</v>
      </c>
      <c r="T77" s="732">
        <v>0</v>
      </c>
      <c r="U77" s="979">
        <f>IFERROR((MIN((VLOOKUP($B77,'Anexo I - Auxiliar'!$A$16:$Y$277,12,FALSE)*(N77)),T77)),0)</f>
        <v>0</v>
      </c>
      <c r="V77" s="732">
        <v>0</v>
      </c>
      <c r="W77" s="979">
        <f>IFERROR((MIN((VLOOKUP($B77,'Anexo I - Auxiliar'!$A$16:$Y$277,14,FALSE)*(N77)),V77)),0)</f>
        <v>0</v>
      </c>
      <c r="X77" s="732">
        <v>0</v>
      </c>
      <c r="Y77" s="979">
        <f>IFERROR((MIN((VLOOKUP($B77,'Anexo I - Auxiliar'!$A$16:$Y$277,16,FALSE)*(N77)),X77)),0)</f>
        <v>0</v>
      </c>
      <c r="Z77" s="732">
        <v>0</v>
      </c>
      <c r="AA77" s="979">
        <f>IFERROR((MIN((VLOOKUP($B77,'Anexo I - Auxiliar'!$A$16:$Y$277,18,FALSE)*(N77)),Z77)),0)</f>
        <v>0</v>
      </c>
      <c r="AB77" s="732">
        <v>0</v>
      </c>
      <c r="AC77" s="979">
        <f>IFERROR((MIN((VLOOKUP($B77,'Anexo I - Auxiliar'!$A$16:$Y$277,20,FALSE)*(N77)),AB77)),0)</f>
        <v>0</v>
      </c>
      <c r="AD77" s="732">
        <v>0</v>
      </c>
      <c r="AE77" s="979">
        <f>IFERROR((MIN((VLOOKUP($B77,'Anexo I - Auxiliar'!$A$16:$Y$277,22,FALSE)*(N77)),AD77)),0)</f>
        <v>0</v>
      </c>
      <c r="AF77" s="732">
        <v>0</v>
      </c>
      <c r="AG77" s="979">
        <f>IFERROR((MIN((VLOOKUP($B77,'Anexo I - Auxiliar'!$A$16:$Y$277,24,FALSE)*(N77)),AF77)),0)</f>
        <v>0</v>
      </c>
      <c r="AH77" s="732">
        <v>0</v>
      </c>
      <c r="AI77" s="980">
        <f>IFERROR((MIN((VLOOKUP(($B77&amp;$G77),'CALCULADORA IT CON S.SOCIAL'!$AE$4:$AG$94,2,FALSE)),AH77)),0)</f>
        <v>0</v>
      </c>
      <c r="AJ77" s="732">
        <v>0</v>
      </c>
      <c r="AK77" s="981">
        <f>IFERROR((MIN((((VLOOKUP($B77,'Anexo I - Auxiliar'!$A$16:$AK$277,37,FALSE)))),AJ77)),0)</f>
        <v>0</v>
      </c>
      <c r="AL77" s="982">
        <f t="shared" si="9"/>
        <v>0</v>
      </c>
      <c r="AM77" s="734">
        <v>0</v>
      </c>
      <c r="AN77" s="983">
        <f t="shared" si="10"/>
        <v>0</v>
      </c>
      <c r="AO77" s="735">
        <v>0</v>
      </c>
      <c r="AP77" s="982">
        <f t="shared" si="11"/>
        <v>0</v>
      </c>
      <c r="AQ77" s="984">
        <f t="shared" si="12"/>
        <v>0</v>
      </c>
      <c r="AR77" s="735">
        <v>0</v>
      </c>
      <c r="AS77" s="985">
        <f t="shared" si="13"/>
        <v>0</v>
      </c>
      <c r="AT77" s="735">
        <v>0</v>
      </c>
      <c r="AU77" s="985">
        <f>IFERROR(((MIN((AS77*(VLOOKUP(B77,'Anexo I - Auxiliar'!$A$16:$V$75,8,FALSE))),AT77))),0)</f>
        <v>0</v>
      </c>
      <c r="AV77" s="980">
        <f>IFERROR((VLOOKUP(($B77&amp;$G77),'CALCULADORA IT CON S.SOCIAL'!$AE$4:$AG$94,3,FALSE)),0)</f>
        <v>0</v>
      </c>
      <c r="AW77" s="986">
        <f t="shared" si="14"/>
        <v>0</v>
      </c>
      <c r="AX77" s="987">
        <f>IFERROR((((IF((VLOOKUP(B77,'Anexo I - Auxiliar'!$A$16:$V$75,5,FALSE)=12),(AN77+AQ77+AW77),(AN77+AW77))))+(AK77*AM77)+(AI77*AM77)),0)</f>
        <v>0</v>
      </c>
      <c r="AY77" s="1000">
        <f t="shared" si="7"/>
        <v>0</v>
      </c>
      <c r="AZ77" s="736">
        <v>0</v>
      </c>
      <c r="BA77" s="736">
        <v>0</v>
      </c>
      <c r="BB77" s="711"/>
      <c r="BC77" s="1001">
        <f t="shared" si="8"/>
        <v>0</v>
      </c>
      <c r="BD77" s="737">
        <v>0</v>
      </c>
      <c r="BE77" s="708"/>
    </row>
    <row r="78" spans="1:57" x14ac:dyDescent="0.3">
      <c r="A78" s="741"/>
      <c r="B78" s="743"/>
      <c r="C78" s="743"/>
      <c r="D78" s="743"/>
      <c r="E78" s="744"/>
      <c r="F78" s="430"/>
      <c r="G78" s="430"/>
      <c r="H78" s="726"/>
      <c r="I78" s="726"/>
      <c r="J78" s="727"/>
      <c r="K78" s="728"/>
      <c r="L78" s="742"/>
      <c r="M78" s="730"/>
      <c r="N78" s="731">
        <v>0</v>
      </c>
      <c r="O78" s="732">
        <v>0</v>
      </c>
      <c r="P78" s="978">
        <f>IFERROR((MIN((VLOOKUP($B78,'Anexo I - Auxiliar'!$A$16:$V$75,9,FALSE)*($N78)),$O78)),0)</f>
        <v>0</v>
      </c>
      <c r="Q78" s="732">
        <v>0</v>
      </c>
      <c r="R78" s="733">
        <v>0</v>
      </c>
      <c r="S78" s="978">
        <f>IFERROR((MIN(((VLOOKUP($B78,'Anexo I - Auxiliar'!$A$16:$V$75,10,FALSE)*(N78))*R78),Q78)),0)</f>
        <v>0</v>
      </c>
      <c r="T78" s="732">
        <v>0</v>
      </c>
      <c r="U78" s="979">
        <f>IFERROR((MIN((VLOOKUP($B78,'Anexo I - Auxiliar'!$A$16:$Y$277,12,FALSE)*(N78)),T78)),0)</f>
        <v>0</v>
      </c>
      <c r="V78" s="732">
        <v>0</v>
      </c>
      <c r="W78" s="979">
        <f>IFERROR((MIN((VLOOKUP($B78,'Anexo I - Auxiliar'!$A$16:$Y$277,14,FALSE)*(N78)),V78)),0)</f>
        <v>0</v>
      </c>
      <c r="X78" s="732">
        <v>0</v>
      </c>
      <c r="Y78" s="979">
        <f>IFERROR((MIN((VLOOKUP($B78,'Anexo I - Auxiliar'!$A$16:$Y$277,16,FALSE)*(N78)),X78)),0)</f>
        <v>0</v>
      </c>
      <c r="Z78" s="732">
        <v>0</v>
      </c>
      <c r="AA78" s="979">
        <f>IFERROR((MIN((VLOOKUP($B78,'Anexo I - Auxiliar'!$A$16:$Y$277,18,FALSE)*(N78)),Z78)),0)</f>
        <v>0</v>
      </c>
      <c r="AB78" s="732">
        <v>0</v>
      </c>
      <c r="AC78" s="979">
        <f>IFERROR((MIN((VLOOKUP($B78,'Anexo I - Auxiliar'!$A$16:$Y$277,20,FALSE)*(N78)),AB78)),0)</f>
        <v>0</v>
      </c>
      <c r="AD78" s="732">
        <v>0</v>
      </c>
      <c r="AE78" s="979">
        <f>IFERROR((MIN((VLOOKUP($B78,'Anexo I - Auxiliar'!$A$16:$Y$277,22,FALSE)*(N78)),AD78)),0)</f>
        <v>0</v>
      </c>
      <c r="AF78" s="732">
        <v>0</v>
      </c>
      <c r="AG78" s="979">
        <f>IFERROR((MIN((VLOOKUP($B78,'Anexo I - Auxiliar'!$A$16:$Y$277,24,FALSE)*(N78)),AF78)),0)</f>
        <v>0</v>
      </c>
      <c r="AH78" s="732">
        <v>0</v>
      </c>
      <c r="AI78" s="980">
        <f>IFERROR((MIN((VLOOKUP(($B78&amp;$G78),'CALCULADORA IT CON S.SOCIAL'!$AE$4:$AG$94,2,FALSE)),AH78)),0)</f>
        <v>0</v>
      </c>
      <c r="AJ78" s="732">
        <v>0</v>
      </c>
      <c r="AK78" s="981">
        <f>IFERROR((MIN((((VLOOKUP($B78,'Anexo I - Auxiliar'!$A$16:$AK$277,37,FALSE)))),AJ78)),0)</f>
        <v>0</v>
      </c>
      <c r="AL78" s="982">
        <f t="shared" si="9"/>
        <v>0</v>
      </c>
      <c r="AM78" s="734">
        <v>0</v>
      </c>
      <c r="AN78" s="983">
        <f t="shared" si="10"/>
        <v>0</v>
      </c>
      <c r="AO78" s="735">
        <v>0</v>
      </c>
      <c r="AP78" s="982">
        <f t="shared" si="11"/>
        <v>0</v>
      </c>
      <c r="AQ78" s="984">
        <f t="shared" si="12"/>
        <v>0</v>
      </c>
      <c r="AR78" s="735">
        <v>0</v>
      </c>
      <c r="AS78" s="985">
        <f t="shared" si="13"/>
        <v>0</v>
      </c>
      <c r="AT78" s="735">
        <v>0</v>
      </c>
      <c r="AU78" s="985">
        <f>IFERROR(((MIN((AS78*(VLOOKUP(B78,'Anexo I - Auxiliar'!$A$16:$V$75,8,FALSE))),AT78))),0)</f>
        <v>0</v>
      </c>
      <c r="AV78" s="980">
        <f>IFERROR((VLOOKUP(($B78&amp;$G78),'CALCULADORA IT CON S.SOCIAL'!$AE$4:$AG$94,3,FALSE)),0)</f>
        <v>0</v>
      </c>
      <c r="AW78" s="986">
        <f t="shared" si="14"/>
        <v>0</v>
      </c>
      <c r="AX78" s="987">
        <f>IFERROR((((IF((VLOOKUP(B78,'Anexo I - Auxiliar'!$A$16:$V$75,5,FALSE)=12),(AN78+AQ78+AW78),(AN78+AW78))))+(AK78*AM78)+(AI78*AM78)),0)</f>
        <v>0</v>
      </c>
      <c r="AY78" s="1000">
        <f t="shared" si="7"/>
        <v>0</v>
      </c>
      <c r="AZ78" s="736">
        <v>0</v>
      </c>
      <c r="BA78" s="736">
        <v>0</v>
      </c>
      <c r="BB78" s="711"/>
      <c r="BC78" s="1001">
        <f t="shared" si="8"/>
        <v>0</v>
      </c>
      <c r="BD78" s="737">
        <v>0</v>
      </c>
      <c r="BE78" s="708"/>
    </row>
    <row r="79" spans="1:57" x14ac:dyDescent="0.3">
      <c r="A79" s="741"/>
      <c r="B79" s="743"/>
      <c r="C79" s="743"/>
      <c r="D79" s="743"/>
      <c r="E79" s="744"/>
      <c r="F79" s="430"/>
      <c r="G79" s="430"/>
      <c r="H79" s="726"/>
      <c r="I79" s="726"/>
      <c r="J79" s="727"/>
      <c r="K79" s="728"/>
      <c r="L79" s="742"/>
      <c r="M79" s="730"/>
      <c r="N79" s="731">
        <v>0</v>
      </c>
      <c r="O79" s="732">
        <v>0</v>
      </c>
      <c r="P79" s="978">
        <f>IFERROR((MIN((VLOOKUP($B79,'Anexo I - Auxiliar'!$A$16:$V$75,9,FALSE)*($N79)),$O79)),0)</f>
        <v>0</v>
      </c>
      <c r="Q79" s="732">
        <v>0</v>
      </c>
      <c r="R79" s="733">
        <v>0</v>
      </c>
      <c r="S79" s="978">
        <f>IFERROR((MIN(((VLOOKUP($B79,'Anexo I - Auxiliar'!$A$16:$V$75,10,FALSE)*(N79))*R79),Q79)),0)</f>
        <v>0</v>
      </c>
      <c r="T79" s="732">
        <v>0</v>
      </c>
      <c r="U79" s="979">
        <f>IFERROR((MIN((VLOOKUP($B79,'Anexo I - Auxiliar'!$A$16:$Y$277,12,FALSE)*(N79)),T79)),0)</f>
        <v>0</v>
      </c>
      <c r="V79" s="732">
        <v>0</v>
      </c>
      <c r="W79" s="979">
        <f>IFERROR((MIN((VLOOKUP($B79,'Anexo I - Auxiliar'!$A$16:$Y$277,14,FALSE)*(N79)),V79)),0)</f>
        <v>0</v>
      </c>
      <c r="X79" s="732">
        <v>0</v>
      </c>
      <c r="Y79" s="979">
        <f>IFERROR((MIN((VLOOKUP($B79,'Anexo I - Auxiliar'!$A$16:$Y$277,16,FALSE)*(N79)),X79)),0)</f>
        <v>0</v>
      </c>
      <c r="Z79" s="732">
        <v>0</v>
      </c>
      <c r="AA79" s="979">
        <f>IFERROR((MIN((VLOOKUP($B79,'Anexo I - Auxiliar'!$A$16:$Y$277,18,FALSE)*(N79)),Z79)),0)</f>
        <v>0</v>
      </c>
      <c r="AB79" s="732">
        <v>0</v>
      </c>
      <c r="AC79" s="979">
        <f>IFERROR((MIN((VLOOKUP($B79,'Anexo I - Auxiliar'!$A$16:$Y$277,20,FALSE)*(N79)),AB79)),0)</f>
        <v>0</v>
      </c>
      <c r="AD79" s="732">
        <v>0</v>
      </c>
      <c r="AE79" s="979">
        <f>IFERROR((MIN((VLOOKUP($B79,'Anexo I - Auxiliar'!$A$16:$Y$277,22,FALSE)*(N79)),AD79)),0)</f>
        <v>0</v>
      </c>
      <c r="AF79" s="732">
        <v>0</v>
      </c>
      <c r="AG79" s="979">
        <f>IFERROR((MIN((VLOOKUP($B79,'Anexo I - Auxiliar'!$A$16:$Y$277,24,FALSE)*(N79)),AF79)),0)</f>
        <v>0</v>
      </c>
      <c r="AH79" s="732">
        <v>0</v>
      </c>
      <c r="AI79" s="980">
        <f>IFERROR((MIN((VLOOKUP(($B79&amp;$G79),'CALCULADORA IT CON S.SOCIAL'!$AE$4:$AG$94,2,FALSE)),AH79)),0)</f>
        <v>0</v>
      </c>
      <c r="AJ79" s="732">
        <v>0</v>
      </c>
      <c r="AK79" s="981">
        <f>IFERROR((MIN((((VLOOKUP($B79,'Anexo I - Auxiliar'!$A$16:$AK$277,37,FALSE)))),AJ79)),0)</f>
        <v>0</v>
      </c>
      <c r="AL79" s="982">
        <f t="shared" si="9"/>
        <v>0</v>
      </c>
      <c r="AM79" s="734">
        <v>0</v>
      </c>
      <c r="AN79" s="983">
        <f t="shared" si="10"/>
        <v>0</v>
      </c>
      <c r="AO79" s="735">
        <v>0</v>
      </c>
      <c r="AP79" s="982">
        <f t="shared" si="11"/>
        <v>0</v>
      </c>
      <c r="AQ79" s="984">
        <f t="shared" si="12"/>
        <v>0</v>
      </c>
      <c r="AR79" s="735">
        <v>0</v>
      </c>
      <c r="AS79" s="985">
        <f t="shared" si="13"/>
        <v>0</v>
      </c>
      <c r="AT79" s="735">
        <v>0</v>
      </c>
      <c r="AU79" s="985">
        <f>IFERROR(((MIN((AS79*(VLOOKUP(B79,'Anexo I - Auxiliar'!$A$16:$V$75,8,FALSE))),AT79))),0)</f>
        <v>0</v>
      </c>
      <c r="AV79" s="980">
        <f>IFERROR((VLOOKUP(($B79&amp;$G79),'CALCULADORA IT CON S.SOCIAL'!$AE$4:$AG$94,3,FALSE)),0)</f>
        <v>0</v>
      </c>
      <c r="AW79" s="986">
        <f t="shared" si="14"/>
        <v>0</v>
      </c>
      <c r="AX79" s="987">
        <f>IFERROR((((IF((VLOOKUP(B79,'Anexo I - Auxiliar'!$A$16:$V$75,5,FALSE)=12),(AN79+AQ79+AW79),(AN79+AW79))))+(AK79*AM79)+(AI79*AM79)),0)</f>
        <v>0</v>
      </c>
      <c r="AY79" s="1000">
        <f t="shared" si="7"/>
        <v>0</v>
      </c>
      <c r="AZ79" s="736">
        <v>0</v>
      </c>
      <c r="BA79" s="736">
        <v>0</v>
      </c>
      <c r="BB79" s="711"/>
      <c r="BC79" s="1001">
        <f t="shared" si="8"/>
        <v>0</v>
      </c>
      <c r="BD79" s="737">
        <v>0</v>
      </c>
      <c r="BE79" s="708"/>
    </row>
    <row r="80" spans="1:57" x14ac:dyDescent="0.3">
      <c r="A80" s="741"/>
      <c r="B80" s="743"/>
      <c r="C80" s="743"/>
      <c r="D80" s="743"/>
      <c r="E80" s="744"/>
      <c r="F80" s="430"/>
      <c r="G80" s="430"/>
      <c r="H80" s="726"/>
      <c r="I80" s="726"/>
      <c r="J80" s="727"/>
      <c r="K80" s="728"/>
      <c r="L80" s="742"/>
      <c r="M80" s="730"/>
      <c r="N80" s="731">
        <v>0</v>
      </c>
      <c r="O80" s="732">
        <v>0</v>
      </c>
      <c r="P80" s="978">
        <f>IFERROR((MIN((VLOOKUP($B80,'Anexo I - Auxiliar'!$A$16:$V$75,9,FALSE)*($N80)),$O80)),0)</f>
        <v>0</v>
      </c>
      <c r="Q80" s="732">
        <v>0</v>
      </c>
      <c r="R80" s="733">
        <v>0</v>
      </c>
      <c r="S80" s="978">
        <f>IFERROR((MIN(((VLOOKUP($B80,'Anexo I - Auxiliar'!$A$16:$V$75,10,FALSE)*(N80))*R80),Q80)),0)</f>
        <v>0</v>
      </c>
      <c r="T80" s="732">
        <v>0</v>
      </c>
      <c r="U80" s="979">
        <f>IFERROR((MIN((VLOOKUP($B80,'Anexo I - Auxiliar'!$A$16:$Y$277,12,FALSE)*(N80)),T80)),0)</f>
        <v>0</v>
      </c>
      <c r="V80" s="732">
        <v>0</v>
      </c>
      <c r="W80" s="979">
        <f>IFERROR((MIN((VLOOKUP($B80,'Anexo I - Auxiliar'!$A$16:$Y$277,14,FALSE)*(N80)),V80)),0)</f>
        <v>0</v>
      </c>
      <c r="X80" s="732">
        <v>0</v>
      </c>
      <c r="Y80" s="979">
        <f>IFERROR((MIN((VLOOKUP($B80,'Anexo I - Auxiliar'!$A$16:$Y$277,16,FALSE)*(N80)),X80)),0)</f>
        <v>0</v>
      </c>
      <c r="Z80" s="732">
        <v>0</v>
      </c>
      <c r="AA80" s="979">
        <f>IFERROR((MIN((VLOOKUP($B80,'Anexo I - Auxiliar'!$A$16:$Y$277,18,FALSE)*(N80)),Z80)),0)</f>
        <v>0</v>
      </c>
      <c r="AB80" s="732">
        <v>0</v>
      </c>
      <c r="AC80" s="979">
        <f>IFERROR((MIN((VLOOKUP($B80,'Anexo I - Auxiliar'!$A$16:$Y$277,20,FALSE)*(N80)),AB80)),0)</f>
        <v>0</v>
      </c>
      <c r="AD80" s="732">
        <v>0</v>
      </c>
      <c r="AE80" s="979">
        <f>IFERROR((MIN((VLOOKUP($B80,'Anexo I - Auxiliar'!$A$16:$Y$277,22,FALSE)*(N80)),AD80)),0)</f>
        <v>0</v>
      </c>
      <c r="AF80" s="732">
        <v>0</v>
      </c>
      <c r="AG80" s="979">
        <f>IFERROR((MIN((VLOOKUP($B80,'Anexo I - Auxiliar'!$A$16:$Y$277,24,FALSE)*(N80)),AF80)),0)</f>
        <v>0</v>
      </c>
      <c r="AH80" s="732">
        <v>0</v>
      </c>
      <c r="AI80" s="980">
        <f>IFERROR((MIN((VLOOKUP(($B80&amp;$G80),'CALCULADORA IT CON S.SOCIAL'!$AE$4:$AG$94,2,FALSE)),AH80)),0)</f>
        <v>0</v>
      </c>
      <c r="AJ80" s="732">
        <v>0</v>
      </c>
      <c r="AK80" s="981">
        <f>IFERROR((MIN((((VLOOKUP($B80,'Anexo I - Auxiliar'!$A$16:$AK$277,37,FALSE)))),AJ80)),0)</f>
        <v>0</v>
      </c>
      <c r="AL80" s="982">
        <f t="shared" si="9"/>
        <v>0</v>
      </c>
      <c r="AM80" s="734">
        <v>0</v>
      </c>
      <c r="AN80" s="983">
        <f t="shared" si="10"/>
        <v>0</v>
      </c>
      <c r="AO80" s="735">
        <v>0</v>
      </c>
      <c r="AP80" s="982">
        <f t="shared" si="11"/>
        <v>0</v>
      </c>
      <c r="AQ80" s="984">
        <f t="shared" si="12"/>
        <v>0</v>
      </c>
      <c r="AR80" s="735">
        <v>0</v>
      </c>
      <c r="AS80" s="985">
        <f t="shared" si="13"/>
        <v>0</v>
      </c>
      <c r="AT80" s="735">
        <v>0</v>
      </c>
      <c r="AU80" s="985">
        <f>IFERROR(((MIN((AS80*(VLOOKUP(B80,'Anexo I - Auxiliar'!$A$16:$V$75,8,FALSE))),AT80))),0)</f>
        <v>0</v>
      </c>
      <c r="AV80" s="980">
        <f>IFERROR((VLOOKUP(($B80&amp;$G80),'CALCULADORA IT CON S.SOCIAL'!$AE$4:$AG$94,3,FALSE)),0)</f>
        <v>0</v>
      </c>
      <c r="AW80" s="986">
        <f t="shared" si="14"/>
        <v>0</v>
      </c>
      <c r="AX80" s="987">
        <f>IFERROR((((IF((VLOOKUP(B80,'Anexo I - Auxiliar'!$A$16:$V$75,5,FALSE)=12),(AN80+AQ80+AW80),(AN80+AW80))))+(AK80*AM80)+(AI80*AM80)),0)</f>
        <v>0</v>
      </c>
      <c r="AY80" s="1000">
        <f t="shared" si="7"/>
        <v>0</v>
      </c>
      <c r="AZ80" s="736">
        <v>0</v>
      </c>
      <c r="BA80" s="736">
        <v>0</v>
      </c>
      <c r="BB80" s="711"/>
      <c r="BC80" s="1001">
        <f t="shared" si="8"/>
        <v>0</v>
      </c>
      <c r="BD80" s="737">
        <v>0</v>
      </c>
      <c r="BE80" s="708"/>
    </row>
    <row r="81" spans="1:57" x14ac:dyDescent="0.3">
      <c r="A81" s="741"/>
      <c r="B81" s="743"/>
      <c r="C81" s="743"/>
      <c r="D81" s="743"/>
      <c r="E81" s="744"/>
      <c r="F81" s="430"/>
      <c r="G81" s="430"/>
      <c r="H81" s="726"/>
      <c r="I81" s="726"/>
      <c r="J81" s="727"/>
      <c r="K81" s="728"/>
      <c r="L81" s="742"/>
      <c r="M81" s="730"/>
      <c r="N81" s="731">
        <v>0</v>
      </c>
      <c r="O81" s="732">
        <v>0</v>
      </c>
      <c r="P81" s="978">
        <f>IFERROR((MIN((VLOOKUP($B81,'Anexo I - Auxiliar'!$A$16:$V$75,9,FALSE)*($N81)),$O81)),0)</f>
        <v>0</v>
      </c>
      <c r="Q81" s="732">
        <v>0</v>
      </c>
      <c r="R81" s="733">
        <v>0</v>
      </c>
      <c r="S81" s="978">
        <f>IFERROR((MIN(((VLOOKUP($B81,'Anexo I - Auxiliar'!$A$16:$V$75,10,FALSE)*(N81))*R81),Q81)),0)</f>
        <v>0</v>
      </c>
      <c r="T81" s="732">
        <v>0</v>
      </c>
      <c r="U81" s="979">
        <f>IFERROR((MIN((VLOOKUP($B81,'Anexo I - Auxiliar'!$A$16:$Y$277,12,FALSE)*(N81)),T81)),0)</f>
        <v>0</v>
      </c>
      <c r="V81" s="732">
        <v>0</v>
      </c>
      <c r="W81" s="979">
        <f>IFERROR((MIN((VLOOKUP($B81,'Anexo I - Auxiliar'!$A$16:$Y$277,14,FALSE)*(N81)),V81)),0)</f>
        <v>0</v>
      </c>
      <c r="X81" s="732">
        <v>0</v>
      </c>
      <c r="Y81" s="979">
        <f>IFERROR((MIN((VLOOKUP($B81,'Anexo I - Auxiliar'!$A$16:$Y$277,16,FALSE)*(N81)),X81)),0)</f>
        <v>0</v>
      </c>
      <c r="Z81" s="732">
        <v>0</v>
      </c>
      <c r="AA81" s="979">
        <f>IFERROR((MIN((VLOOKUP($B81,'Anexo I - Auxiliar'!$A$16:$Y$277,18,FALSE)*(N81)),Z81)),0)</f>
        <v>0</v>
      </c>
      <c r="AB81" s="732">
        <v>0</v>
      </c>
      <c r="AC81" s="979">
        <f>IFERROR((MIN((VLOOKUP($B81,'Anexo I - Auxiliar'!$A$16:$Y$277,20,FALSE)*(N81)),AB81)),0)</f>
        <v>0</v>
      </c>
      <c r="AD81" s="732">
        <v>0</v>
      </c>
      <c r="AE81" s="979">
        <f>IFERROR((MIN((VLOOKUP($B81,'Anexo I - Auxiliar'!$A$16:$Y$277,22,FALSE)*(N81)),AD81)),0)</f>
        <v>0</v>
      </c>
      <c r="AF81" s="732">
        <v>0</v>
      </c>
      <c r="AG81" s="979">
        <f>IFERROR((MIN((VLOOKUP($B81,'Anexo I - Auxiliar'!$A$16:$Y$277,24,FALSE)*(N81)),AF81)),0)</f>
        <v>0</v>
      </c>
      <c r="AH81" s="732">
        <v>0</v>
      </c>
      <c r="AI81" s="980">
        <f>IFERROR((MIN((VLOOKUP(($B81&amp;$G81),'CALCULADORA IT CON S.SOCIAL'!$AE$4:$AG$94,2,FALSE)),AH81)),0)</f>
        <v>0</v>
      </c>
      <c r="AJ81" s="732">
        <v>0</v>
      </c>
      <c r="AK81" s="981">
        <f>IFERROR((MIN((((VLOOKUP($B81,'Anexo I - Auxiliar'!$A$16:$AK$277,37,FALSE)))),AJ81)),0)</f>
        <v>0</v>
      </c>
      <c r="AL81" s="982">
        <f t="shared" si="9"/>
        <v>0</v>
      </c>
      <c r="AM81" s="734">
        <v>0</v>
      </c>
      <c r="AN81" s="983">
        <f t="shared" si="10"/>
        <v>0</v>
      </c>
      <c r="AO81" s="735">
        <v>0</v>
      </c>
      <c r="AP81" s="982">
        <f t="shared" si="11"/>
        <v>0</v>
      </c>
      <c r="AQ81" s="984">
        <f t="shared" si="12"/>
        <v>0</v>
      </c>
      <c r="AR81" s="735">
        <v>0</v>
      </c>
      <c r="AS81" s="985">
        <f t="shared" si="13"/>
        <v>0</v>
      </c>
      <c r="AT81" s="735">
        <v>0</v>
      </c>
      <c r="AU81" s="985">
        <f>IFERROR(((MIN((AS81*(VLOOKUP(B81,'Anexo I - Auxiliar'!$A$16:$V$75,8,FALSE))),AT81))),0)</f>
        <v>0</v>
      </c>
      <c r="AV81" s="980">
        <f>IFERROR((VLOOKUP(($B81&amp;$G81),'CALCULADORA IT CON S.SOCIAL'!$AE$4:$AG$94,3,FALSE)),0)</f>
        <v>0</v>
      </c>
      <c r="AW81" s="986">
        <f t="shared" si="14"/>
        <v>0</v>
      </c>
      <c r="AX81" s="987">
        <f>IFERROR((((IF((VLOOKUP(B81,'Anexo I - Auxiliar'!$A$16:$V$75,5,FALSE)=12),(AN81+AQ81+AW81),(AN81+AW81))))+(AK81*AM81)+(AI81*AM81)),0)</f>
        <v>0</v>
      </c>
      <c r="AY81" s="1000">
        <f t="shared" si="7"/>
        <v>0</v>
      </c>
      <c r="AZ81" s="736">
        <v>0</v>
      </c>
      <c r="BA81" s="736">
        <v>0</v>
      </c>
      <c r="BB81" s="711"/>
      <c r="BC81" s="1001">
        <f t="shared" si="8"/>
        <v>0</v>
      </c>
      <c r="BD81" s="737">
        <v>0</v>
      </c>
      <c r="BE81" s="708"/>
    </row>
    <row r="82" spans="1:57" x14ac:dyDescent="0.3">
      <c r="A82" s="741"/>
      <c r="B82" s="743"/>
      <c r="C82" s="743"/>
      <c r="D82" s="743"/>
      <c r="E82" s="744"/>
      <c r="F82" s="430"/>
      <c r="G82" s="430"/>
      <c r="H82" s="726"/>
      <c r="I82" s="726"/>
      <c r="J82" s="727"/>
      <c r="K82" s="728"/>
      <c r="L82" s="742"/>
      <c r="M82" s="730"/>
      <c r="N82" s="731">
        <v>0</v>
      </c>
      <c r="O82" s="732">
        <v>0</v>
      </c>
      <c r="P82" s="978">
        <f>IFERROR((MIN((VLOOKUP($B82,'Anexo I - Auxiliar'!$A$16:$V$75,9,FALSE)*($N82)),$O82)),0)</f>
        <v>0</v>
      </c>
      <c r="Q82" s="732">
        <v>0</v>
      </c>
      <c r="R82" s="733">
        <v>0</v>
      </c>
      <c r="S82" s="978">
        <f>IFERROR((MIN(((VLOOKUP($B82,'Anexo I - Auxiliar'!$A$16:$V$75,10,FALSE)*(N82))*R82),Q82)),0)</f>
        <v>0</v>
      </c>
      <c r="T82" s="732">
        <v>0</v>
      </c>
      <c r="U82" s="979">
        <f>IFERROR((MIN((VLOOKUP($B82,'Anexo I - Auxiliar'!$A$16:$Y$277,12,FALSE)*(N82)),T82)),0)</f>
        <v>0</v>
      </c>
      <c r="V82" s="732">
        <v>0</v>
      </c>
      <c r="W82" s="979">
        <f>IFERROR((MIN((VLOOKUP($B82,'Anexo I - Auxiliar'!$A$16:$Y$277,14,FALSE)*(N82)),V82)),0)</f>
        <v>0</v>
      </c>
      <c r="X82" s="732">
        <v>0</v>
      </c>
      <c r="Y82" s="979">
        <f>IFERROR((MIN((VLOOKUP($B82,'Anexo I - Auxiliar'!$A$16:$Y$277,16,FALSE)*(N82)),X82)),0)</f>
        <v>0</v>
      </c>
      <c r="Z82" s="732">
        <v>0</v>
      </c>
      <c r="AA82" s="979">
        <f>IFERROR((MIN((VLOOKUP($B82,'Anexo I - Auxiliar'!$A$16:$Y$277,18,FALSE)*(N82)),Z82)),0)</f>
        <v>0</v>
      </c>
      <c r="AB82" s="732">
        <v>0</v>
      </c>
      <c r="AC82" s="979">
        <f>IFERROR((MIN((VLOOKUP($B82,'Anexo I - Auxiliar'!$A$16:$Y$277,20,FALSE)*(N82)),AB82)),0)</f>
        <v>0</v>
      </c>
      <c r="AD82" s="732">
        <v>0</v>
      </c>
      <c r="AE82" s="979">
        <f>IFERROR((MIN((VLOOKUP($B82,'Anexo I - Auxiliar'!$A$16:$Y$277,22,FALSE)*(N82)),AD82)),0)</f>
        <v>0</v>
      </c>
      <c r="AF82" s="732">
        <v>0</v>
      </c>
      <c r="AG82" s="979">
        <f>IFERROR((MIN((VLOOKUP($B82,'Anexo I - Auxiliar'!$A$16:$Y$277,24,FALSE)*(N82)),AF82)),0)</f>
        <v>0</v>
      </c>
      <c r="AH82" s="732">
        <v>0</v>
      </c>
      <c r="AI82" s="980">
        <f>IFERROR((MIN((VLOOKUP(($B82&amp;$G82),'CALCULADORA IT CON S.SOCIAL'!$AE$4:$AG$94,2,FALSE)),AH82)),0)</f>
        <v>0</v>
      </c>
      <c r="AJ82" s="732">
        <v>0</v>
      </c>
      <c r="AK82" s="981">
        <f>IFERROR((MIN((((VLOOKUP($B82,'Anexo I - Auxiliar'!$A$16:$AK$277,37,FALSE)))),AJ82)),0)</f>
        <v>0</v>
      </c>
      <c r="AL82" s="982">
        <f t="shared" si="9"/>
        <v>0</v>
      </c>
      <c r="AM82" s="734">
        <v>0</v>
      </c>
      <c r="AN82" s="983">
        <f t="shared" si="10"/>
        <v>0</v>
      </c>
      <c r="AO82" s="735">
        <v>0</v>
      </c>
      <c r="AP82" s="982">
        <f t="shared" si="11"/>
        <v>0</v>
      </c>
      <c r="AQ82" s="984">
        <f t="shared" si="12"/>
        <v>0</v>
      </c>
      <c r="AR82" s="735">
        <v>0</v>
      </c>
      <c r="AS82" s="985">
        <f t="shared" si="13"/>
        <v>0</v>
      </c>
      <c r="AT82" s="735">
        <v>0</v>
      </c>
      <c r="AU82" s="985">
        <f>IFERROR(((MIN((AS82*(VLOOKUP(B82,'Anexo I - Auxiliar'!$A$16:$V$75,8,FALSE))),AT82))),0)</f>
        <v>0</v>
      </c>
      <c r="AV82" s="980">
        <f>IFERROR((VLOOKUP(($B82&amp;$G82),'CALCULADORA IT CON S.SOCIAL'!$AE$4:$AG$94,3,FALSE)),0)</f>
        <v>0</v>
      </c>
      <c r="AW82" s="986">
        <f t="shared" si="14"/>
        <v>0</v>
      </c>
      <c r="AX82" s="987">
        <f>IFERROR((((IF((VLOOKUP(B82,'Anexo I - Auxiliar'!$A$16:$V$75,5,FALSE)=12),(AN82+AQ82+AW82),(AN82+AW82))))+(AK82*AM82)+(AI82*AM82)),0)</f>
        <v>0</v>
      </c>
      <c r="AY82" s="1000">
        <f t="shared" ref="AY82:AY145" si="15">IFERROR((MIN($AX82,$M82)),0)</f>
        <v>0</v>
      </c>
      <c r="AZ82" s="736">
        <v>0</v>
      </c>
      <c r="BA82" s="736">
        <v>0</v>
      </c>
      <c r="BB82" s="711"/>
      <c r="BC82" s="1001">
        <f t="shared" ref="BC82:BC145" si="16">IFERROR((MIN($AX82,$M82)),0)</f>
        <v>0</v>
      </c>
      <c r="BD82" s="737">
        <v>0</v>
      </c>
      <c r="BE82" s="708"/>
    </row>
    <row r="83" spans="1:57" x14ac:dyDescent="0.3">
      <c r="A83" s="741"/>
      <c r="B83" s="743"/>
      <c r="C83" s="743"/>
      <c r="D83" s="743"/>
      <c r="E83" s="744"/>
      <c r="F83" s="430"/>
      <c r="G83" s="430"/>
      <c r="H83" s="726"/>
      <c r="I83" s="726"/>
      <c r="J83" s="727"/>
      <c r="K83" s="728"/>
      <c r="L83" s="742"/>
      <c r="M83" s="730"/>
      <c r="N83" s="731">
        <v>0</v>
      </c>
      <c r="O83" s="732">
        <v>0</v>
      </c>
      <c r="P83" s="978">
        <f>IFERROR((MIN((VLOOKUP($B83,'Anexo I - Auxiliar'!$A$16:$V$75,9,FALSE)*($N83)),$O83)),0)</f>
        <v>0</v>
      </c>
      <c r="Q83" s="732">
        <v>0</v>
      </c>
      <c r="R83" s="733">
        <v>0</v>
      </c>
      <c r="S83" s="978">
        <f>IFERROR((MIN(((VLOOKUP($B83,'Anexo I - Auxiliar'!$A$16:$V$75,10,FALSE)*(N83))*R83),Q83)),0)</f>
        <v>0</v>
      </c>
      <c r="T83" s="732">
        <v>0</v>
      </c>
      <c r="U83" s="979">
        <f>IFERROR((MIN((VLOOKUP($B83,'Anexo I - Auxiliar'!$A$16:$Y$277,12,FALSE)*(N83)),T83)),0)</f>
        <v>0</v>
      </c>
      <c r="V83" s="732">
        <v>0</v>
      </c>
      <c r="W83" s="979">
        <f>IFERROR((MIN((VLOOKUP($B83,'Anexo I - Auxiliar'!$A$16:$Y$277,14,FALSE)*(N83)),V83)),0)</f>
        <v>0</v>
      </c>
      <c r="X83" s="732">
        <v>0</v>
      </c>
      <c r="Y83" s="979">
        <f>IFERROR((MIN((VLOOKUP($B83,'Anexo I - Auxiliar'!$A$16:$Y$277,16,FALSE)*(N83)),X83)),0)</f>
        <v>0</v>
      </c>
      <c r="Z83" s="732">
        <v>0</v>
      </c>
      <c r="AA83" s="979">
        <f>IFERROR((MIN((VLOOKUP($B83,'Anexo I - Auxiliar'!$A$16:$Y$277,18,FALSE)*(N83)),Z83)),0)</f>
        <v>0</v>
      </c>
      <c r="AB83" s="732">
        <v>0</v>
      </c>
      <c r="AC83" s="979">
        <f>IFERROR((MIN((VLOOKUP($B83,'Anexo I - Auxiliar'!$A$16:$Y$277,20,FALSE)*(N83)),AB83)),0)</f>
        <v>0</v>
      </c>
      <c r="AD83" s="732">
        <v>0</v>
      </c>
      <c r="AE83" s="979">
        <f>IFERROR((MIN((VLOOKUP($B83,'Anexo I - Auxiliar'!$A$16:$Y$277,22,FALSE)*(N83)),AD83)),0)</f>
        <v>0</v>
      </c>
      <c r="AF83" s="732">
        <v>0</v>
      </c>
      <c r="AG83" s="979">
        <f>IFERROR((MIN((VLOOKUP($B83,'Anexo I - Auxiliar'!$A$16:$Y$277,24,FALSE)*(N83)),AF83)),0)</f>
        <v>0</v>
      </c>
      <c r="AH83" s="732">
        <v>0</v>
      </c>
      <c r="AI83" s="980">
        <f>IFERROR((MIN((VLOOKUP(($B83&amp;$G83),'CALCULADORA IT CON S.SOCIAL'!$AE$4:$AG$94,2,FALSE)),AH83)),0)</f>
        <v>0</v>
      </c>
      <c r="AJ83" s="732">
        <v>0</v>
      </c>
      <c r="AK83" s="981">
        <f>IFERROR((MIN((((VLOOKUP($B83,'Anexo I - Auxiliar'!$A$16:$AK$277,37,FALSE)))),AJ83)),0)</f>
        <v>0</v>
      </c>
      <c r="AL83" s="982">
        <f t="shared" si="9"/>
        <v>0</v>
      </c>
      <c r="AM83" s="734">
        <v>0</v>
      </c>
      <c r="AN83" s="983">
        <f t="shared" si="10"/>
        <v>0</v>
      </c>
      <c r="AO83" s="735">
        <v>0</v>
      </c>
      <c r="AP83" s="982">
        <f t="shared" si="11"/>
        <v>0</v>
      </c>
      <c r="AQ83" s="984">
        <f t="shared" si="12"/>
        <v>0</v>
      </c>
      <c r="AR83" s="735">
        <v>0</v>
      </c>
      <c r="AS83" s="985">
        <f t="shared" si="13"/>
        <v>0</v>
      </c>
      <c r="AT83" s="735">
        <v>0</v>
      </c>
      <c r="AU83" s="985">
        <f>IFERROR(((MIN((AS83*(VLOOKUP(B83,'Anexo I - Auxiliar'!$A$16:$V$75,8,FALSE))),AT83))),0)</f>
        <v>0</v>
      </c>
      <c r="AV83" s="980">
        <f>IFERROR((VLOOKUP(($B83&amp;$G83),'CALCULADORA IT CON S.SOCIAL'!$AE$4:$AG$94,3,FALSE)),0)</f>
        <v>0</v>
      </c>
      <c r="AW83" s="986">
        <f t="shared" si="14"/>
        <v>0</v>
      </c>
      <c r="AX83" s="987">
        <f>IFERROR((((IF((VLOOKUP(B83,'Anexo I - Auxiliar'!$A$16:$V$75,5,FALSE)=12),(AN83+AQ83+AW83),(AN83+AW83))))+(AK83*AM83)+(AI83*AM83)),0)</f>
        <v>0</v>
      </c>
      <c r="AY83" s="1000">
        <f t="shared" si="15"/>
        <v>0</v>
      </c>
      <c r="AZ83" s="736">
        <v>0</v>
      </c>
      <c r="BA83" s="736">
        <v>0</v>
      </c>
      <c r="BB83" s="711"/>
      <c r="BC83" s="1001">
        <f t="shared" si="16"/>
        <v>0</v>
      </c>
      <c r="BD83" s="737">
        <v>0</v>
      </c>
      <c r="BE83" s="708"/>
    </row>
    <row r="84" spans="1:57" x14ac:dyDescent="0.3">
      <c r="A84" s="741"/>
      <c r="B84" s="743"/>
      <c r="C84" s="743"/>
      <c r="D84" s="743"/>
      <c r="E84" s="744"/>
      <c r="F84" s="430"/>
      <c r="G84" s="430"/>
      <c r="H84" s="726"/>
      <c r="I84" s="726"/>
      <c r="J84" s="727"/>
      <c r="K84" s="728"/>
      <c r="L84" s="742"/>
      <c r="M84" s="730"/>
      <c r="N84" s="731">
        <v>0</v>
      </c>
      <c r="O84" s="732">
        <v>0</v>
      </c>
      <c r="P84" s="978">
        <f>IFERROR((MIN((VLOOKUP($B84,'Anexo I - Auxiliar'!$A$16:$V$75,9,FALSE)*($N84)),$O84)),0)</f>
        <v>0</v>
      </c>
      <c r="Q84" s="732">
        <v>0</v>
      </c>
      <c r="R84" s="733">
        <v>0</v>
      </c>
      <c r="S84" s="978">
        <f>IFERROR((MIN(((VLOOKUP($B84,'Anexo I - Auxiliar'!$A$16:$V$75,10,FALSE)*(N84))*R84),Q84)),0)</f>
        <v>0</v>
      </c>
      <c r="T84" s="732">
        <v>0</v>
      </c>
      <c r="U84" s="979">
        <f>IFERROR((MIN((VLOOKUP($B84,'Anexo I - Auxiliar'!$A$16:$Y$277,12,FALSE)*(N84)),T84)),0)</f>
        <v>0</v>
      </c>
      <c r="V84" s="732">
        <v>0</v>
      </c>
      <c r="W84" s="979">
        <f>IFERROR((MIN((VLOOKUP($B84,'Anexo I - Auxiliar'!$A$16:$Y$277,14,FALSE)*(N84)),V84)),0)</f>
        <v>0</v>
      </c>
      <c r="X84" s="732">
        <v>0</v>
      </c>
      <c r="Y84" s="979">
        <f>IFERROR((MIN((VLOOKUP($B84,'Anexo I - Auxiliar'!$A$16:$Y$277,16,FALSE)*(N84)),X84)),0)</f>
        <v>0</v>
      </c>
      <c r="Z84" s="732">
        <v>0</v>
      </c>
      <c r="AA84" s="979">
        <f>IFERROR((MIN((VLOOKUP($B84,'Anexo I - Auxiliar'!$A$16:$Y$277,18,FALSE)*(N84)),Z84)),0)</f>
        <v>0</v>
      </c>
      <c r="AB84" s="732">
        <v>0</v>
      </c>
      <c r="AC84" s="979">
        <f>IFERROR((MIN((VLOOKUP($B84,'Anexo I - Auxiliar'!$A$16:$Y$277,20,FALSE)*(N84)),AB84)),0)</f>
        <v>0</v>
      </c>
      <c r="AD84" s="732">
        <v>0</v>
      </c>
      <c r="AE84" s="979">
        <f>IFERROR((MIN((VLOOKUP($B84,'Anexo I - Auxiliar'!$A$16:$Y$277,22,FALSE)*(N84)),AD84)),0)</f>
        <v>0</v>
      </c>
      <c r="AF84" s="732">
        <v>0</v>
      </c>
      <c r="AG84" s="979">
        <f>IFERROR((MIN((VLOOKUP($B84,'Anexo I - Auxiliar'!$A$16:$Y$277,24,FALSE)*(N84)),AF84)),0)</f>
        <v>0</v>
      </c>
      <c r="AH84" s="732">
        <v>0</v>
      </c>
      <c r="AI84" s="980">
        <f>IFERROR((MIN((VLOOKUP(($B84&amp;$G84),'CALCULADORA IT CON S.SOCIAL'!$AE$4:$AG$94,2,FALSE)),AH84)),0)</f>
        <v>0</v>
      </c>
      <c r="AJ84" s="732">
        <v>0</v>
      </c>
      <c r="AK84" s="981">
        <f>IFERROR((MIN((((VLOOKUP($B84,'Anexo I - Auxiliar'!$A$16:$AK$277,37,FALSE)))),AJ84)),0)</f>
        <v>0</v>
      </c>
      <c r="AL84" s="982">
        <f t="shared" si="9"/>
        <v>0</v>
      </c>
      <c r="AM84" s="734">
        <v>0</v>
      </c>
      <c r="AN84" s="983">
        <f t="shared" si="10"/>
        <v>0</v>
      </c>
      <c r="AO84" s="735">
        <v>0</v>
      </c>
      <c r="AP84" s="982">
        <f t="shared" si="11"/>
        <v>0</v>
      </c>
      <c r="AQ84" s="984">
        <f t="shared" si="12"/>
        <v>0</v>
      </c>
      <c r="AR84" s="735">
        <v>0</v>
      </c>
      <c r="AS84" s="985">
        <f t="shared" si="13"/>
        <v>0</v>
      </c>
      <c r="AT84" s="735">
        <v>0</v>
      </c>
      <c r="AU84" s="985">
        <f>IFERROR(((MIN((AS84*(VLOOKUP(B84,'Anexo I - Auxiliar'!$A$16:$V$75,8,FALSE))),AT84))),0)</f>
        <v>0</v>
      </c>
      <c r="AV84" s="980">
        <f>IFERROR((VLOOKUP(($B84&amp;$G84),'CALCULADORA IT CON S.SOCIAL'!$AE$4:$AG$94,3,FALSE)),0)</f>
        <v>0</v>
      </c>
      <c r="AW84" s="986">
        <f t="shared" si="14"/>
        <v>0</v>
      </c>
      <c r="AX84" s="987">
        <f>IFERROR((((IF((VLOOKUP(B84,'Anexo I - Auxiliar'!$A$16:$V$75,5,FALSE)=12),(AN84+AQ84+AW84),(AN84+AW84))))+(AK84*AM84)+(AI84*AM84)),0)</f>
        <v>0</v>
      </c>
      <c r="AY84" s="1000">
        <f t="shared" si="15"/>
        <v>0</v>
      </c>
      <c r="AZ84" s="736">
        <v>0</v>
      </c>
      <c r="BA84" s="736">
        <v>0</v>
      </c>
      <c r="BB84" s="711"/>
      <c r="BC84" s="1001">
        <f t="shared" si="16"/>
        <v>0</v>
      </c>
      <c r="BD84" s="737">
        <v>0</v>
      </c>
      <c r="BE84" s="708"/>
    </row>
    <row r="85" spans="1:57" x14ac:dyDescent="0.3">
      <c r="A85" s="741"/>
      <c r="B85" s="743"/>
      <c r="C85" s="743"/>
      <c r="D85" s="743"/>
      <c r="E85" s="744"/>
      <c r="F85" s="430"/>
      <c r="G85" s="430"/>
      <c r="H85" s="726"/>
      <c r="I85" s="726"/>
      <c r="J85" s="727"/>
      <c r="K85" s="728"/>
      <c r="L85" s="742"/>
      <c r="M85" s="730"/>
      <c r="N85" s="731">
        <v>0</v>
      </c>
      <c r="O85" s="732">
        <v>0</v>
      </c>
      <c r="P85" s="978">
        <f>IFERROR((MIN((VLOOKUP($B85,'Anexo I - Auxiliar'!$A$16:$V$75,9,FALSE)*($N85)),$O85)),0)</f>
        <v>0</v>
      </c>
      <c r="Q85" s="732">
        <v>0</v>
      </c>
      <c r="R85" s="733">
        <v>0</v>
      </c>
      <c r="S85" s="978">
        <f>IFERROR((MIN(((VLOOKUP($B85,'Anexo I - Auxiliar'!$A$16:$V$75,10,FALSE)*(N85))*R85),Q85)),0)</f>
        <v>0</v>
      </c>
      <c r="T85" s="732">
        <v>0</v>
      </c>
      <c r="U85" s="979">
        <f>IFERROR((MIN((VLOOKUP($B85,'Anexo I - Auxiliar'!$A$16:$Y$277,12,FALSE)*(N85)),T85)),0)</f>
        <v>0</v>
      </c>
      <c r="V85" s="732">
        <v>0</v>
      </c>
      <c r="W85" s="979">
        <f>IFERROR((MIN((VLOOKUP($B85,'Anexo I - Auxiliar'!$A$16:$Y$277,14,FALSE)*(N85)),V85)),0)</f>
        <v>0</v>
      </c>
      <c r="X85" s="732">
        <v>0</v>
      </c>
      <c r="Y85" s="979">
        <f>IFERROR((MIN((VLOOKUP($B85,'Anexo I - Auxiliar'!$A$16:$Y$277,16,FALSE)*(N85)),X85)),0)</f>
        <v>0</v>
      </c>
      <c r="Z85" s="732">
        <v>0</v>
      </c>
      <c r="AA85" s="979">
        <f>IFERROR((MIN((VLOOKUP($B85,'Anexo I - Auxiliar'!$A$16:$Y$277,18,FALSE)*(N85)),Z85)),0)</f>
        <v>0</v>
      </c>
      <c r="AB85" s="732">
        <v>0</v>
      </c>
      <c r="AC85" s="979">
        <f>IFERROR((MIN((VLOOKUP($B85,'Anexo I - Auxiliar'!$A$16:$Y$277,20,FALSE)*(N85)),AB85)),0)</f>
        <v>0</v>
      </c>
      <c r="AD85" s="732">
        <v>0</v>
      </c>
      <c r="AE85" s="979">
        <f>IFERROR((MIN((VLOOKUP($B85,'Anexo I - Auxiliar'!$A$16:$Y$277,22,FALSE)*(N85)),AD85)),0)</f>
        <v>0</v>
      </c>
      <c r="AF85" s="732">
        <v>0</v>
      </c>
      <c r="AG85" s="979">
        <f>IFERROR((MIN((VLOOKUP($B85,'Anexo I - Auxiliar'!$A$16:$Y$277,24,FALSE)*(N85)),AF85)),0)</f>
        <v>0</v>
      </c>
      <c r="AH85" s="732">
        <v>0</v>
      </c>
      <c r="AI85" s="980">
        <f>IFERROR((MIN((VLOOKUP(($B85&amp;$G85),'CALCULADORA IT CON S.SOCIAL'!$AE$4:$AG$94,2,FALSE)),AH85)),0)</f>
        <v>0</v>
      </c>
      <c r="AJ85" s="732">
        <v>0</v>
      </c>
      <c r="AK85" s="981">
        <f>IFERROR((MIN((((VLOOKUP($B85,'Anexo I - Auxiliar'!$A$16:$AK$277,37,FALSE)))),AJ85)),0)</f>
        <v>0</v>
      </c>
      <c r="AL85" s="982">
        <f t="shared" si="9"/>
        <v>0</v>
      </c>
      <c r="AM85" s="734">
        <v>0</v>
      </c>
      <c r="AN85" s="983">
        <f t="shared" si="10"/>
        <v>0</v>
      </c>
      <c r="AO85" s="735">
        <v>0</v>
      </c>
      <c r="AP85" s="982">
        <f t="shared" si="11"/>
        <v>0</v>
      </c>
      <c r="AQ85" s="984">
        <f t="shared" si="12"/>
        <v>0</v>
      </c>
      <c r="AR85" s="735">
        <v>0</v>
      </c>
      <c r="AS85" s="985">
        <f t="shared" si="13"/>
        <v>0</v>
      </c>
      <c r="AT85" s="735">
        <v>0</v>
      </c>
      <c r="AU85" s="985">
        <f>IFERROR(((MIN((AS85*(VLOOKUP(B85,'Anexo I - Auxiliar'!$A$16:$V$75,8,FALSE))),AT85))),0)</f>
        <v>0</v>
      </c>
      <c r="AV85" s="980">
        <f>IFERROR((VLOOKUP(($B85&amp;$G85),'CALCULADORA IT CON S.SOCIAL'!$AE$4:$AG$94,3,FALSE)),0)</f>
        <v>0</v>
      </c>
      <c r="AW85" s="986">
        <f t="shared" si="14"/>
        <v>0</v>
      </c>
      <c r="AX85" s="987">
        <f>IFERROR((((IF((VLOOKUP(B85,'Anexo I - Auxiliar'!$A$16:$V$75,5,FALSE)=12),(AN85+AQ85+AW85),(AN85+AW85))))+(AK85*AM85)+(AI85*AM85)),0)</f>
        <v>0</v>
      </c>
      <c r="AY85" s="1000">
        <f t="shared" si="15"/>
        <v>0</v>
      </c>
      <c r="AZ85" s="736">
        <v>0</v>
      </c>
      <c r="BA85" s="736">
        <v>0</v>
      </c>
      <c r="BB85" s="711"/>
      <c r="BC85" s="1001">
        <f t="shared" si="16"/>
        <v>0</v>
      </c>
      <c r="BD85" s="737">
        <v>0</v>
      </c>
      <c r="BE85" s="708"/>
    </row>
    <row r="86" spans="1:57" x14ac:dyDescent="0.3">
      <c r="A86" s="741"/>
      <c r="B86" s="743"/>
      <c r="C86" s="743"/>
      <c r="D86" s="743"/>
      <c r="E86" s="744"/>
      <c r="F86" s="430"/>
      <c r="G86" s="430"/>
      <c r="H86" s="726"/>
      <c r="I86" s="726"/>
      <c r="J86" s="727"/>
      <c r="K86" s="728"/>
      <c r="L86" s="742"/>
      <c r="M86" s="730"/>
      <c r="N86" s="731">
        <v>0</v>
      </c>
      <c r="O86" s="732">
        <v>0</v>
      </c>
      <c r="P86" s="978">
        <f>IFERROR((MIN((VLOOKUP($B86,'Anexo I - Auxiliar'!$A$16:$V$75,9,FALSE)*($N86)),$O86)),0)</f>
        <v>0</v>
      </c>
      <c r="Q86" s="732">
        <v>0</v>
      </c>
      <c r="R86" s="733">
        <v>0</v>
      </c>
      <c r="S86" s="978">
        <f>IFERROR((MIN(((VLOOKUP($B86,'Anexo I - Auxiliar'!$A$16:$V$75,10,FALSE)*(N86))*R86),Q86)),0)</f>
        <v>0</v>
      </c>
      <c r="T86" s="732">
        <v>0</v>
      </c>
      <c r="U86" s="979">
        <f>IFERROR((MIN((VLOOKUP($B86,'Anexo I - Auxiliar'!$A$16:$Y$277,12,FALSE)*(N86)),T86)),0)</f>
        <v>0</v>
      </c>
      <c r="V86" s="732">
        <v>0</v>
      </c>
      <c r="W86" s="979">
        <f>IFERROR((MIN((VLOOKUP($B86,'Anexo I - Auxiliar'!$A$16:$Y$277,14,FALSE)*(N86)),V86)),0)</f>
        <v>0</v>
      </c>
      <c r="X86" s="732">
        <v>0</v>
      </c>
      <c r="Y86" s="979">
        <f>IFERROR((MIN((VLOOKUP($B86,'Anexo I - Auxiliar'!$A$16:$Y$277,16,FALSE)*(N86)),X86)),0)</f>
        <v>0</v>
      </c>
      <c r="Z86" s="732">
        <v>0</v>
      </c>
      <c r="AA86" s="979">
        <f>IFERROR((MIN((VLOOKUP($B86,'Anexo I - Auxiliar'!$A$16:$Y$277,18,FALSE)*(N86)),Z86)),0)</f>
        <v>0</v>
      </c>
      <c r="AB86" s="732">
        <v>0</v>
      </c>
      <c r="AC86" s="979">
        <f>IFERROR((MIN((VLOOKUP($B86,'Anexo I - Auxiliar'!$A$16:$Y$277,20,FALSE)*(N86)),AB86)),0)</f>
        <v>0</v>
      </c>
      <c r="AD86" s="732">
        <v>0</v>
      </c>
      <c r="AE86" s="979">
        <f>IFERROR((MIN((VLOOKUP($B86,'Anexo I - Auxiliar'!$A$16:$Y$277,22,FALSE)*(N86)),AD86)),0)</f>
        <v>0</v>
      </c>
      <c r="AF86" s="732">
        <v>0</v>
      </c>
      <c r="AG86" s="979">
        <f>IFERROR((MIN((VLOOKUP($B86,'Anexo I - Auxiliar'!$A$16:$Y$277,24,FALSE)*(N86)),AF86)),0)</f>
        <v>0</v>
      </c>
      <c r="AH86" s="732">
        <v>0</v>
      </c>
      <c r="AI86" s="980">
        <f>IFERROR((MIN((VLOOKUP(($B86&amp;$G86),'CALCULADORA IT CON S.SOCIAL'!$AE$4:$AG$94,2,FALSE)),AH86)),0)</f>
        <v>0</v>
      </c>
      <c r="AJ86" s="732">
        <v>0</v>
      </c>
      <c r="AK86" s="981">
        <f>IFERROR((MIN((((VLOOKUP($B86,'Anexo I - Auxiliar'!$A$16:$AK$277,37,FALSE)))),AJ86)),0)</f>
        <v>0</v>
      </c>
      <c r="AL86" s="982">
        <f t="shared" si="9"/>
        <v>0</v>
      </c>
      <c r="AM86" s="734">
        <v>0</v>
      </c>
      <c r="AN86" s="983">
        <f t="shared" si="10"/>
        <v>0</v>
      </c>
      <c r="AO86" s="735">
        <v>0</v>
      </c>
      <c r="AP86" s="982">
        <f t="shared" si="11"/>
        <v>0</v>
      </c>
      <c r="AQ86" s="984">
        <f t="shared" si="12"/>
        <v>0</v>
      </c>
      <c r="AR86" s="735">
        <v>0</v>
      </c>
      <c r="AS86" s="985">
        <f t="shared" si="13"/>
        <v>0</v>
      </c>
      <c r="AT86" s="735">
        <v>0</v>
      </c>
      <c r="AU86" s="985">
        <f>IFERROR(((MIN((AS86*(VLOOKUP(B86,'Anexo I - Auxiliar'!$A$16:$V$75,8,FALSE))),AT86))),0)</f>
        <v>0</v>
      </c>
      <c r="AV86" s="980">
        <f>IFERROR((VLOOKUP(($B86&amp;$G86),'CALCULADORA IT CON S.SOCIAL'!$AE$4:$AG$94,3,FALSE)),0)</f>
        <v>0</v>
      </c>
      <c r="AW86" s="986">
        <f t="shared" si="14"/>
        <v>0</v>
      </c>
      <c r="AX86" s="987">
        <f>IFERROR((((IF((VLOOKUP(B86,'Anexo I - Auxiliar'!$A$16:$V$75,5,FALSE)=12),(AN86+AQ86+AW86),(AN86+AW86))))+(AK86*AM86)+(AI86*AM86)),0)</f>
        <v>0</v>
      </c>
      <c r="AY86" s="1000">
        <f t="shared" si="15"/>
        <v>0</v>
      </c>
      <c r="AZ86" s="736">
        <v>0</v>
      </c>
      <c r="BA86" s="736">
        <v>0</v>
      </c>
      <c r="BB86" s="711"/>
      <c r="BC86" s="1001">
        <f t="shared" si="16"/>
        <v>0</v>
      </c>
      <c r="BD86" s="737">
        <v>0</v>
      </c>
      <c r="BE86" s="708"/>
    </row>
    <row r="87" spans="1:57" x14ac:dyDescent="0.3">
      <c r="A87" s="741"/>
      <c r="B87" s="743"/>
      <c r="C87" s="743"/>
      <c r="D87" s="743"/>
      <c r="E87" s="744"/>
      <c r="F87" s="430"/>
      <c r="G87" s="430"/>
      <c r="H87" s="726"/>
      <c r="I87" s="726"/>
      <c r="J87" s="727"/>
      <c r="K87" s="728"/>
      <c r="L87" s="742"/>
      <c r="M87" s="730"/>
      <c r="N87" s="731">
        <v>0</v>
      </c>
      <c r="O87" s="732">
        <v>0</v>
      </c>
      <c r="P87" s="978">
        <f>IFERROR((MIN((VLOOKUP($B87,'Anexo I - Auxiliar'!$A$16:$V$75,9,FALSE)*($N87)),$O87)),0)</f>
        <v>0</v>
      </c>
      <c r="Q87" s="732">
        <v>0</v>
      </c>
      <c r="R87" s="733">
        <v>0</v>
      </c>
      <c r="S87" s="978">
        <f>IFERROR((MIN(((VLOOKUP($B87,'Anexo I - Auxiliar'!$A$16:$V$75,10,FALSE)*(N87))*R87),Q87)),0)</f>
        <v>0</v>
      </c>
      <c r="T87" s="732">
        <v>0</v>
      </c>
      <c r="U87" s="979">
        <f>IFERROR((MIN((VLOOKUP($B87,'Anexo I - Auxiliar'!$A$16:$Y$277,12,FALSE)*(N87)),T87)),0)</f>
        <v>0</v>
      </c>
      <c r="V87" s="732">
        <v>0</v>
      </c>
      <c r="W87" s="979">
        <f>IFERROR((MIN((VLOOKUP($B87,'Anexo I - Auxiliar'!$A$16:$Y$277,14,FALSE)*(N87)),V87)),0)</f>
        <v>0</v>
      </c>
      <c r="X87" s="732">
        <v>0</v>
      </c>
      <c r="Y87" s="979">
        <f>IFERROR((MIN((VLOOKUP($B87,'Anexo I - Auxiliar'!$A$16:$Y$277,16,FALSE)*(N87)),X87)),0)</f>
        <v>0</v>
      </c>
      <c r="Z87" s="732">
        <v>0</v>
      </c>
      <c r="AA87" s="979">
        <f>IFERROR((MIN((VLOOKUP($B87,'Anexo I - Auxiliar'!$A$16:$Y$277,18,FALSE)*(N87)),Z87)),0)</f>
        <v>0</v>
      </c>
      <c r="AB87" s="732">
        <v>0</v>
      </c>
      <c r="AC87" s="979">
        <f>IFERROR((MIN((VLOOKUP($B87,'Anexo I - Auxiliar'!$A$16:$Y$277,20,FALSE)*(N87)),AB87)),0)</f>
        <v>0</v>
      </c>
      <c r="AD87" s="732">
        <v>0</v>
      </c>
      <c r="AE87" s="979">
        <f>IFERROR((MIN((VLOOKUP($B87,'Anexo I - Auxiliar'!$A$16:$Y$277,22,FALSE)*(N87)),AD87)),0)</f>
        <v>0</v>
      </c>
      <c r="AF87" s="732">
        <v>0</v>
      </c>
      <c r="AG87" s="979">
        <f>IFERROR((MIN((VLOOKUP($B87,'Anexo I - Auxiliar'!$A$16:$Y$277,24,FALSE)*(N87)),AF87)),0)</f>
        <v>0</v>
      </c>
      <c r="AH87" s="732">
        <v>0</v>
      </c>
      <c r="AI87" s="980">
        <f>IFERROR((MIN((VLOOKUP(($B87&amp;$G87),'CALCULADORA IT CON S.SOCIAL'!$AE$4:$AG$94,2,FALSE)),AH87)),0)</f>
        <v>0</v>
      </c>
      <c r="AJ87" s="732">
        <v>0</v>
      </c>
      <c r="AK87" s="981">
        <f>IFERROR((MIN((((VLOOKUP($B87,'Anexo I - Auxiliar'!$A$16:$AK$277,37,FALSE)))),AJ87)),0)</f>
        <v>0</v>
      </c>
      <c r="AL87" s="982">
        <f t="shared" si="9"/>
        <v>0</v>
      </c>
      <c r="AM87" s="734">
        <v>0</v>
      </c>
      <c r="AN87" s="983">
        <f t="shared" si="10"/>
        <v>0</v>
      </c>
      <c r="AO87" s="735">
        <v>0</v>
      </c>
      <c r="AP87" s="982">
        <f t="shared" si="11"/>
        <v>0</v>
      </c>
      <c r="AQ87" s="984">
        <f t="shared" si="12"/>
        <v>0</v>
      </c>
      <c r="AR87" s="735">
        <v>0</v>
      </c>
      <c r="AS87" s="985">
        <f t="shared" si="13"/>
        <v>0</v>
      </c>
      <c r="AT87" s="735">
        <v>0</v>
      </c>
      <c r="AU87" s="985">
        <f>IFERROR(((MIN((AS87*(VLOOKUP(B87,'Anexo I - Auxiliar'!$A$16:$V$75,8,FALSE))),AT87))),0)</f>
        <v>0</v>
      </c>
      <c r="AV87" s="980">
        <f>IFERROR((VLOOKUP(($B87&amp;$G87),'CALCULADORA IT CON S.SOCIAL'!$AE$4:$AG$94,3,FALSE)),0)</f>
        <v>0</v>
      </c>
      <c r="AW87" s="986">
        <f t="shared" si="14"/>
        <v>0</v>
      </c>
      <c r="AX87" s="987">
        <f>IFERROR((((IF((VLOOKUP(B87,'Anexo I - Auxiliar'!$A$16:$V$75,5,FALSE)=12),(AN87+AQ87+AW87),(AN87+AW87))))+(AK87*AM87)+(AI87*AM87)),0)</f>
        <v>0</v>
      </c>
      <c r="AY87" s="1000">
        <f t="shared" si="15"/>
        <v>0</v>
      </c>
      <c r="AZ87" s="736">
        <v>0</v>
      </c>
      <c r="BA87" s="736">
        <v>0</v>
      </c>
      <c r="BB87" s="711"/>
      <c r="BC87" s="1001">
        <f t="shared" si="16"/>
        <v>0</v>
      </c>
      <c r="BD87" s="737">
        <v>0</v>
      </c>
      <c r="BE87" s="708"/>
    </row>
    <row r="88" spans="1:57" x14ac:dyDescent="0.3">
      <c r="A88" s="741"/>
      <c r="B88" s="743"/>
      <c r="C88" s="743"/>
      <c r="D88" s="743"/>
      <c r="E88" s="744"/>
      <c r="F88" s="430"/>
      <c r="G88" s="430"/>
      <c r="H88" s="726"/>
      <c r="I88" s="726"/>
      <c r="J88" s="727"/>
      <c r="K88" s="728"/>
      <c r="L88" s="742"/>
      <c r="M88" s="730"/>
      <c r="N88" s="731">
        <v>0</v>
      </c>
      <c r="O88" s="732">
        <v>0</v>
      </c>
      <c r="P88" s="978">
        <f>IFERROR((MIN((VLOOKUP($B88,'Anexo I - Auxiliar'!$A$16:$V$75,9,FALSE)*($N88)),$O88)),0)</f>
        <v>0</v>
      </c>
      <c r="Q88" s="732">
        <v>0</v>
      </c>
      <c r="R88" s="733">
        <v>0</v>
      </c>
      <c r="S88" s="978">
        <f>IFERROR((MIN(((VLOOKUP($B88,'Anexo I - Auxiliar'!$A$16:$V$75,10,FALSE)*(N88))*R88),Q88)),0)</f>
        <v>0</v>
      </c>
      <c r="T88" s="732">
        <v>0</v>
      </c>
      <c r="U88" s="979">
        <f>IFERROR((MIN((VLOOKUP($B88,'Anexo I - Auxiliar'!$A$16:$Y$277,12,FALSE)*(N88)),T88)),0)</f>
        <v>0</v>
      </c>
      <c r="V88" s="732">
        <v>0</v>
      </c>
      <c r="W88" s="979">
        <f>IFERROR((MIN((VLOOKUP($B88,'Anexo I - Auxiliar'!$A$16:$Y$277,14,FALSE)*(N88)),V88)),0)</f>
        <v>0</v>
      </c>
      <c r="X88" s="732">
        <v>0</v>
      </c>
      <c r="Y88" s="979">
        <f>IFERROR((MIN((VLOOKUP($B88,'Anexo I - Auxiliar'!$A$16:$Y$277,16,FALSE)*(N88)),X88)),0)</f>
        <v>0</v>
      </c>
      <c r="Z88" s="732">
        <v>0</v>
      </c>
      <c r="AA88" s="979">
        <f>IFERROR((MIN((VLOOKUP($B88,'Anexo I - Auxiliar'!$A$16:$Y$277,18,FALSE)*(N88)),Z88)),0)</f>
        <v>0</v>
      </c>
      <c r="AB88" s="732">
        <v>0</v>
      </c>
      <c r="AC88" s="979">
        <f>IFERROR((MIN((VLOOKUP($B88,'Anexo I - Auxiliar'!$A$16:$Y$277,20,FALSE)*(N88)),AB88)),0)</f>
        <v>0</v>
      </c>
      <c r="AD88" s="732">
        <v>0</v>
      </c>
      <c r="AE88" s="979">
        <f>IFERROR((MIN((VLOOKUP($B88,'Anexo I - Auxiliar'!$A$16:$Y$277,22,FALSE)*(N88)),AD88)),0)</f>
        <v>0</v>
      </c>
      <c r="AF88" s="732">
        <v>0</v>
      </c>
      <c r="AG88" s="979">
        <f>IFERROR((MIN((VLOOKUP($B88,'Anexo I - Auxiliar'!$A$16:$Y$277,24,FALSE)*(N88)),AF88)),0)</f>
        <v>0</v>
      </c>
      <c r="AH88" s="732">
        <v>0</v>
      </c>
      <c r="AI88" s="980">
        <f>IFERROR((MIN((VLOOKUP(($B88&amp;$G88),'CALCULADORA IT CON S.SOCIAL'!$AE$4:$AG$94,2,FALSE)),AH88)),0)</f>
        <v>0</v>
      </c>
      <c r="AJ88" s="732">
        <v>0</v>
      </c>
      <c r="AK88" s="981">
        <f>IFERROR((MIN((((VLOOKUP($B88,'Anexo I - Auxiliar'!$A$16:$AK$277,37,FALSE)))),AJ88)),0)</f>
        <v>0</v>
      </c>
      <c r="AL88" s="982">
        <f t="shared" si="9"/>
        <v>0</v>
      </c>
      <c r="AM88" s="734">
        <v>0</v>
      </c>
      <c r="AN88" s="983">
        <f t="shared" si="10"/>
        <v>0</v>
      </c>
      <c r="AO88" s="735">
        <v>0</v>
      </c>
      <c r="AP88" s="982">
        <f t="shared" si="11"/>
        <v>0</v>
      </c>
      <c r="AQ88" s="984">
        <f t="shared" si="12"/>
        <v>0</v>
      </c>
      <c r="AR88" s="735">
        <v>0</v>
      </c>
      <c r="AS88" s="985">
        <f t="shared" si="13"/>
        <v>0</v>
      </c>
      <c r="AT88" s="735">
        <v>0</v>
      </c>
      <c r="AU88" s="985">
        <f>IFERROR(((MIN((AS88*(VLOOKUP(B88,'Anexo I - Auxiliar'!$A$16:$V$75,8,FALSE))),AT88))),0)</f>
        <v>0</v>
      </c>
      <c r="AV88" s="980">
        <f>IFERROR((VLOOKUP(($B88&amp;$G88),'CALCULADORA IT CON S.SOCIAL'!$AE$4:$AG$94,3,FALSE)),0)</f>
        <v>0</v>
      </c>
      <c r="AW88" s="986">
        <f t="shared" si="14"/>
        <v>0</v>
      </c>
      <c r="AX88" s="987">
        <f>IFERROR((((IF((VLOOKUP(B88,'Anexo I - Auxiliar'!$A$16:$V$75,5,FALSE)=12),(AN88+AQ88+AW88),(AN88+AW88))))+(AK88*AM88)+(AI88*AM88)),0)</f>
        <v>0</v>
      </c>
      <c r="AY88" s="1000">
        <f t="shared" si="15"/>
        <v>0</v>
      </c>
      <c r="AZ88" s="736">
        <v>0</v>
      </c>
      <c r="BA88" s="736">
        <v>0</v>
      </c>
      <c r="BB88" s="711"/>
      <c r="BC88" s="1001">
        <f t="shared" si="16"/>
        <v>0</v>
      </c>
      <c r="BD88" s="737">
        <v>0</v>
      </c>
      <c r="BE88" s="708"/>
    </row>
    <row r="89" spans="1:57" x14ac:dyDescent="0.3">
      <c r="A89" s="741"/>
      <c r="B89" s="743"/>
      <c r="C89" s="743"/>
      <c r="D89" s="743"/>
      <c r="E89" s="744"/>
      <c r="F89" s="430"/>
      <c r="G89" s="430"/>
      <c r="H89" s="726"/>
      <c r="I89" s="726"/>
      <c r="J89" s="727"/>
      <c r="K89" s="728"/>
      <c r="L89" s="742"/>
      <c r="M89" s="730"/>
      <c r="N89" s="731">
        <v>0</v>
      </c>
      <c r="O89" s="732">
        <v>0</v>
      </c>
      <c r="P89" s="978">
        <f>IFERROR((MIN((VLOOKUP($B89,'Anexo I - Auxiliar'!$A$16:$V$75,9,FALSE)*($N89)),$O89)),0)</f>
        <v>0</v>
      </c>
      <c r="Q89" s="732">
        <v>0</v>
      </c>
      <c r="R89" s="733">
        <v>0</v>
      </c>
      <c r="S89" s="978">
        <f>IFERROR((MIN(((VLOOKUP($B89,'Anexo I - Auxiliar'!$A$16:$V$75,10,FALSE)*(N89))*R89),Q89)),0)</f>
        <v>0</v>
      </c>
      <c r="T89" s="732">
        <v>0</v>
      </c>
      <c r="U89" s="979">
        <f>IFERROR((MIN((VLOOKUP($B89,'Anexo I - Auxiliar'!$A$16:$Y$277,12,FALSE)*(N89)),T89)),0)</f>
        <v>0</v>
      </c>
      <c r="V89" s="732">
        <v>0</v>
      </c>
      <c r="W89" s="979">
        <f>IFERROR((MIN((VLOOKUP($B89,'Anexo I - Auxiliar'!$A$16:$Y$277,14,FALSE)*(N89)),V89)),0)</f>
        <v>0</v>
      </c>
      <c r="X89" s="732">
        <v>0</v>
      </c>
      <c r="Y89" s="979">
        <f>IFERROR((MIN((VLOOKUP($B89,'Anexo I - Auxiliar'!$A$16:$Y$277,16,FALSE)*(N89)),X89)),0)</f>
        <v>0</v>
      </c>
      <c r="Z89" s="732">
        <v>0</v>
      </c>
      <c r="AA89" s="979">
        <f>IFERROR((MIN((VLOOKUP($B89,'Anexo I - Auxiliar'!$A$16:$Y$277,18,FALSE)*(N89)),Z89)),0)</f>
        <v>0</v>
      </c>
      <c r="AB89" s="732">
        <v>0</v>
      </c>
      <c r="AC89" s="979">
        <f>IFERROR((MIN((VLOOKUP($B89,'Anexo I - Auxiliar'!$A$16:$Y$277,20,FALSE)*(N89)),AB89)),0)</f>
        <v>0</v>
      </c>
      <c r="AD89" s="732">
        <v>0</v>
      </c>
      <c r="AE89" s="979">
        <f>IFERROR((MIN((VLOOKUP($B89,'Anexo I - Auxiliar'!$A$16:$Y$277,22,FALSE)*(N89)),AD89)),0)</f>
        <v>0</v>
      </c>
      <c r="AF89" s="732">
        <v>0</v>
      </c>
      <c r="AG89" s="979">
        <f>IFERROR((MIN((VLOOKUP($B89,'Anexo I - Auxiliar'!$A$16:$Y$277,24,FALSE)*(N89)),AF89)),0)</f>
        <v>0</v>
      </c>
      <c r="AH89" s="732">
        <v>0</v>
      </c>
      <c r="AI89" s="980">
        <f>IFERROR((MIN((VLOOKUP(($B89&amp;$G89),'CALCULADORA IT CON S.SOCIAL'!$AE$4:$AG$94,2,FALSE)),AH89)),0)</f>
        <v>0</v>
      </c>
      <c r="AJ89" s="732">
        <v>0</v>
      </c>
      <c r="AK89" s="981">
        <f>IFERROR((MIN((((VLOOKUP($B89,'Anexo I - Auxiliar'!$A$16:$AK$277,37,FALSE)))),AJ89)),0)</f>
        <v>0</v>
      </c>
      <c r="AL89" s="982">
        <f t="shared" si="9"/>
        <v>0</v>
      </c>
      <c r="AM89" s="734">
        <v>0</v>
      </c>
      <c r="AN89" s="983">
        <f t="shared" si="10"/>
        <v>0</v>
      </c>
      <c r="AO89" s="735">
        <v>0</v>
      </c>
      <c r="AP89" s="982">
        <f t="shared" si="11"/>
        <v>0</v>
      </c>
      <c r="AQ89" s="984">
        <f t="shared" si="12"/>
        <v>0</v>
      </c>
      <c r="AR89" s="735">
        <v>0</v>
      </c>
      <c r="AS89" s="985">
        <f t="shared" si="13"/>
        <v>0</v>
      </c>
      <c r="AT89" s="735">
        <v>0</v>
      </c>
      <c r="AU89" s="985">
        <f>IFERROR(((MIN((AS89*(VLOOKUP(B89,'Anexo I - Auxiliar'!$A$16:$V$75,8,FALSE))),AT89))),0)</f>
        <v>0</v>
      </c>
      <c r="AV89" s="980">
        <f>IFERROR((VLOOKUP(($B89&amp;$G89),'CALCULADORA IT CON S.SOCIAL'!$AE$4:$AG$94,3,FALSE)),0)</f>
        <v>0</v>
      </c>
      <c r="AW89" s="986">
        <f t="shared" si="14"/>
        <v>0</v>
      </c>
      <c r="AX89" s="987">
        <f>IFERROR((((IF((VLOOKUP(B89,'Anexo I - Auxiliar'!$A$16:$V$75,5,FALSE)=12),(AN89+AQ89+AW89),(AN89+AW89))))+(AK89*AM89)+(AI89*AM89)),0)</f>
        <v>0</v>
      </c>
      <c r="AY89" s="1000">
        <f t="shared" si="15"/>
        <v>0</v>
      </c>
      <c r="AZ89" s="736">
        <v>0</v>
      </c>
      <c r="BA89" s="736">
        <v>0</v>
      </c>
      <c r="BB89" s="711"/>
      <c r="BC89" s="1001">
        <f t="shared" si="16"/>
        <v>0</v>
      </c>
      <c r="BD89" s="737">
        <v>0</v>
      </c>
      <c r="BE89" s="708"/>
    </row>
    <row r="90" spans="1:57" x14ac:dyDescent="0.3">
      <c r="A90" s="741"/>
      <c r="B90" s="743"/>
      <c r="C90" s="743"/>
      <c r="D90" s="743"/>
      <c r="E90" s="744"/>
      <c r="F90" s="430"/>
      <c r="G90" s="430"/>
      <c r="H90" s="726"/>
      <c r="I90" s="726"/>
      <c r="J90" s="727"/>
      <c r="K90" s="728"/>
      <c r="L90" s="742"/>
      <c r="M90" s="730"/>
      <c r="N90" s="731">
        <v>0</v>
      </c>
      <c r="O90" s="732">
        <v>0</v>
      </c>
      <c r="P90" s="978">
        <f>IFERROR((MIN((VLOOKUP($B90,'Anexo I - Auxiliar'!$A$16:$V$75,9,FALSE)*($N90)),$O90)),0)</f>
        <v>0</v>
      </c>
      <c r="Q90" s="732">
        <v>0</v>
      </c>
      <c r="R90" s="733">
        <v>0</v>
      </c>
      <c r="S90" s="978">
        <f>IFERROR((MIN(((VLOOKUP($B90,'Anexo I - Auxiliar'!$A$16:$V$75,10,FALSE)*(N90))*R90),Q90)),0)</f>
        <v>0</v>
      </c>
      <c r="T90" s="732">
        <v>0</v>
      </c>
      <c r="U90" s="979">
        <f>IFERROR((MIN((VLOOKUP($B90,'Anexo I - Auxiliar'!$A$16:$Y$277,12,FALSE)*(N90)),T90)),0)</f>
        <v>0</v>
      </c>
      <c r="V90" s="732">
        <v>0</v>
      </c>
      <c r="W90" s="979">
        <f>IFERROR((MIN((VLOOKUP($B90,'Anexo I - Auxiliar'!$A$16:$Y$277,14,FALSE)*(N90)),V90)),0)</f>
        <v>0</v>
      </c>
      <c r="X90" s="732">
        <v>0</v>
      </c>
      <c r="Y90" s="979">
        <f>IFERROR((MIN((VLOOKUP($B90,'Anexo I - Auxiliar'!$A$16:$Y$277,16,FALSE)*(N90)),X90)),0)</f>
        <v>0</v>
      </c>
      <c r="Z90" s="732">
        <v>0</v>
      </c>
      <c r="AA90" s="979">
        <f>IFERROR((MIN((VLOOKUP($B90,'Anexo I - Auxiliar'!$A$16:$Y$277,18,FALSE)*(N90)),Z90)),0)</f>
        <v>0</v>
      </c>
      <c r="AB90" s="732">
        <v>0</v>
      </c>
      <c r="AC90" s="979">
        <f>IFERROR((MIN((VLOOKUP($B90,'Anexo I - Auxiliar'!$A$16:$Y$277,20,FALSE)*(N90)),AB90)),0)</f>
        <v>0</v>
      </c>
      <c r="AD90" s="732">
        <v>0</v>
      </c>
      <c r="AE90" s="979">
        <f>IFERROR((MIN((VLOOKUP($B90,'Anexo I - Auxiliar'!$A$16:$Y$277,22,FALSE)*(N90)),AD90)),0)</f>
        <v>0</v>
      </c>
      <c r="AF90" s="732">
        <v>0</v>
      </c>
      <c r="AG90" s="979">
        <f>IFERROR((MIN((VLOOKUP($B90,'Anexo I - Auxiliar'!$A$16:$Y$277,24,FALSE)*(N90)),AF90)),0)</f>
        <v>0</v>
      </c>
      <c r="AH90" s="732">
        <v>0</v>
      </c>
      <c r="AI90" s="980">
        <f>IFERROR((MIN((VLOOKUP(($B90&amp;$G90),'CALCULADORA IT CON S.SOCIAL'!$AE$4:$AG$94,2,FALSE)),AH90)),0)</f>
        <v>0</v>
      </c>
      <c r="AJ90" s="732">
        <v>0</v>
      </c>
      <c r="AK90" s="981">
        <f>IFERROR((MIN((((VLOOKUP($B90,'Anexo I - Auxiliar'!$A$16:$AK$277,37,FALSE)))),AJ90)),0)</f>
        <v>0</v>
      </c>
      <c r="AL90" s="982">
        <f t="shared" si="9"/>
        <v>0</v>
      </c>
      <c r="AM90" s="734">
        <v>0</v>
      </c>
      <c r="AN90" s="983">
        <f t="shared" si="10"/>
        <v>0</v>
      </c>
      <c r="AO90" s="735">
        <v>0</v>
      </c>
      <c r="AP90" s="982">
        <f t="shared" si="11"/>
        <v>0</v>
      </c>
      <c r="AQ90" s="984">
        <f t="shared" si="12"/>
        <v>0</v>
      </c>
      <c r="AR90" s="735">
        <v>0</v>
      </c>
      <c r="AS90" s="985">
        <f t="shared" si="13"/>
        <v>0</v>
      </c>
      <c r="AT90" s="735">
        <v>0</v>
      </c>
      <c r="AU90" s="985">
        <f>IFERROR(((MIN((AS90*(VLOOKUP(B90,'Anexo I - Auxiliar'!$A$16:$V$75,8,FALSE))),AT90))),0)</f>
        <v>0</v>
      </c>
      <c r="AV90" s="980">
        <f>IFERROR((VLOOKUP(($B90&amp;$G90),'CALCULADORA IT CON S.SOCIAL'!$AE$4:$AG$94,3,FALSE)),0)</f>
        <v>0</v>
      </c>
      <c r="AW90" s="986">
        <f t="shared" si="14"/>
        <v>0</v>
      </c>
      <c r="AX90" s="987">
        <f>IFERROR((((IF((VLOOKUP(B90,'Anexo I - Auxiliar'!$A$16:$V$75,5,FALSE)=12),(AN90+AQ90+AW90),(AN90+AW90))))+(AK90*AM90)+(AI90*AM90)),0)</f>
        <v>0</v>
      </c>
      <c r="AY90" s="1000">
        <f t="shared" si="15"/>
        <v>0</v>
      </c>
      <c r="AZ90" s="736">
        <v>0</v>
      </c>
      <c r="BA90" s="736">
        <v>0</v>
      </c>
      <c r="BB90" s="711"/>
      <c r="BC90" s="1001">
        <f t="shared" si="16"/>
        <v>0</v>
      </c>
      <c r="BD90" s="737">
        <v>0</v>
      </c>
      <c r="BE90" s="708"/>
    </row>
    <row r="91" spans="1:57" x14ac:dyDescent="0.3">
      <c r="A91" s="741"/>
      <c r="B91" s="743"/>
      <c r="C91" s="743"/>
      <c r="D91" s="743"/>
      <c r="E91" s="744"/>
      <c r="F91" s="430"/>
      <c r="G91" s="430"/>
      <c r="H91" s="726"/>
      <c r="I91" s="726"/>
      <c r="J91" s="727"/>
      <c r="K91" s="728"/>
      <c r="L91" s="742"/>
      <c r="M91" s="730"/>
      <c r="N91" s="731">
        <v>0</v>
      </c>
      <c r="O91" s="732">
        <v>0</v>
      </c>
      <c r="P91" s="978">
        <f>IFERROR((MIN((VLOOKUP($B91,'Anexo I - Auxiliar'!$A$16:$V$75,9,FALSE)*($N91)),$O91)),0)</f>
        <v>0</v>
      </c>
      <c r="Q91" s="732">
        <v>0</v>
      </c>
      <c r="R91" s="733">
        <v>0</v>
      </c>
      <c r="S91" s="978">
        <f>IFERROR((MIN(((VLOOKUP($B91,'Anexo I - Auxiliar'!$A$16:$V$75,10,FALSE)*(N91))*R91),Q91)),0)</f>
        <v>0</v>
      </c>
      <c r="T91" s="732">
        <v>0</v>
      </c>
      <c r="U91" s="979">
        <f>IFERROR((MIN((VLOOKUP($B91,'Anexo I - Auxiliar'!$A$16:$Y$277,12,FALSE)*(N91)),T91)),0)</f>
        <v>0</v>
      </c>
      <c r="V91" s="732">
        <v>0</v>
      </c>
      <c r="W91" s="979">
        <f>IFERROR((MIN((VLOOKUP($B91,'Anexo I - Auxiliar'!$A$16:$Y$277,14,FALSE)*(N91)),V91)),0)</f>
        <v>0</v>
      </c>
      <c r="X91" s="732">
        <v>0</v>
      </c>
      <c r="Y91" s="979">
        <f>IFERROR((MIN((VLOOKUP($B91,'Anexo I - Auxiliar'!$A$16:$Y$277,16,FALSE)*(N91)),X91)),0)</f>
        <v>0</v>
      </c>
      <c r="Z91" s="732">
        <v>0</v>
      </c>
      <c r="AA91" s="979">
        <f>IFERROR((MIN((VLOOKUP($B91,'Anexo I - Auxiliar'!$A$16:$Y$277,18,FALSE)*(N91)),Z91)),0)</f>
        <v>0</v>
      </c>
      <c r="AB91" s="732">
        <v>0</v>
      </c>
      <c r="AC91" s="979">
        <f>IFERROR((MIN((VLOOKUP($B91,'Anexo I - Auxiliar'!$A$16:$Y$277,20,FALSE)*(N91)),AB91)),0)</f>
        <v>0</v>
      </c>
      <c r="AD91" s="732">
        <v>0</v>
      </c>
      <c r="AE91" s="979">
        <f>IFERROR((MIN((VLOOKUP($B91,'Anexo I - Auxiliar'!$A$16:$Y$277,22,FALSE)*(N91)),AD91)),0)</f>
        <v>0</v>
      </c>
      <c r="AF91" s="732">
        <v>0</v>
      </c>
      <c r="AG91" s="979">
        <f>IFERROR((MIN((VLOOKUP($B91,'Anexo I - Auxiliar'!$A$16:$Y$277,24,FALSE)*(N91)),AF91)),0)</f>
        <v>0</v>
      </c>
      <c r="AH91" s="732">
        <v>0</v>
      </c>
      <c r="AI91" s="980">
        <f>IFERROR((MIN((VLOOKUP(($B91&amp;$G91),'CALCULADORA IT CON S.SOCIAL'!$AE$4:$AG$94,2,FALSE)),AH91)),0)</f>
        <v>0</v>
      </c>
      <c r="AJ91" s="732">
        <v>0</v>
      </c>
      <c r="AK91" s="981">
        <f>IFERROR((MIN((((VLOOKUP($B91,'Anexo I - Auxiliar'!$A$16:$AK$277,37,FALSE)))),AJ91)),0)</f>
        <v>0</v>
      </c>
      <c r="AL91" s="982">
        <f t="shared" si="9"/>
        <v>0</v>
      </c>
      <c r="AM91" s="734">
        <v>0</v>
      </c>
      <c r="AN91" s="983">
        <f t="shared" si="10"/>
        <v>0</v>
      </c>
      <c r="AO91" s="735">
        <v>0</v>
      </c>
      <c r="AP91" s="982">
        <f t="shared" si="11"/>
        <v>0</v>
      </c>
      <c r="AQ91" s="984">
        <f t="shared" si="12"/>
        <v>0</v>
      </c>
      <c r="AR91" s="735">
        <v>0</v>
      </c>
      <c r="AS91" s="985">
        <f t="shared" si="13"/>
        <v>0</v>
      </c>
      <c r="AT91" s="735">
        <v>0</v>
      </c>
      <c r="AU91" s="985">
        <f>IFERROR(((MIN((AS91*(VLOOKUP(B91,'Anexo I - Auxiliar'!$A$16:$V$75,8,FALSE))),AT91))),0)</f>
        <v>0</v>
      </c>
      <c r="AV91" s="980">
        <f>IFERROR((VLOOKUP(($B91&amp;$G91),'CALCULADORA IT CON S.SOCIAL'!$AE$4:$AG$94,3,FALSE)),0)</f>
        <v>0</v>
      </c>
      <c r="AW91" s="986">
        <f t="shared" si="14"/>
        <v>0</v>
      </c>
      <c r="AX91" s="987">
        <f>IFERROR((((IF((VLOOKUP(B91,'Anexo I - Auxiliar'!$A$16:$V$75,5,FALSE)=12),(AN91+AQ91+AW91),(AN91+AW91))))+(AK91*AM91)+(AI91*AM91)),0)</f>
        <v>0</v>
      </c>
      <c r="AY91" s="1000">
        <f t="shared" si="15"/>
        <v>0</v>
      </c>
      <c r="AZ91" s="736">
        <v>0</v>
      </c>
      <c r="BA91" s="736">
        <v>0</v>
      </c>
      <c r="BB91" s="711"/>
      <c r="BC91" s="1001">
        <f t="shared" si="16"/>
        <v>0</v>
      </c>
      <c r="BD91" s="737">
        <v>0</v>
      </c>
      <c r="BE91" s="708"/>
    </row>
    <row r="92" spans="1:57" x14ac:dyDescent="0.3">
      <c r="A92" s="741"/>
      <c r="B92" s="743"/>
      <c r="C92" s="743"/>
      <c r="D92" s="743"/>
      <c r="E92" s="744"/>
      <c r="F92" s="430"/>
      <c r="G92" s="430"/>
      <c r="H92" s="726"/>
      <c r="I92" s="726"/>
      <c r="J92" s="727"/>
      <c r="K92" s="728"/>
      <c r="L92" s="742"/>
      <c r="M92" s="730"/>
      <c r="N92" s="731">
        <v>0</v>
      </c>
      <c r="O92" s="732">
        <v>0</v>
      </c>
      <c r="P92" s="978">
        <f>IFERROR((MIN((VLOOKUP($B92,'Anexo I - Auxiliar'!$A$16:$V$75,9,FALSE)*($N92)),$O92)),0)</f>
        <v>0</v>
      </c>
      <c r="Q92" s="732">
        <v>0</v>
      </c>
      <c r="R92" s="733">
        <v>0</v>
      </c>
      <c r="S92" s="978">
        <f>IFERROR((MIN(((VLOOKUP($B92,'Anexo I - Auxiliar'!$A$16:$V$75,10,FALSE)*(N92))*R92),Q92)),0)</f>
        <v>0</v>
      </c>
      <c r="T92" s="732">
        <v>0</v>
      </c>
      <c r="U92" s="979">
        <f>IFERROR((MIN((VLOOKUP($B92,'Anexo I - Auxiliar'!$A$16:$Y$277,12,FALSE)*(N92)),T92)),0)</f>
        <v>0</v>
      </c>
      <c r="V92" s="732">
        <v>0</v>
      </c>
      <c r="W92" s="979">
        <f>IFERROR((MIN((VLOOKUP($B92,'Anexo I - Auxiliar'!$A$16:$Y$277,14,FALSE)*(N92)),V92)),0)</f>
        <v>0</v>
      </c>
      <c r="X92" s="732">
        <v>0</v>
      </c>
      <c r="Y92" s="979">
        <f>IFERROR((MIN((VLOOKUP($B92,'Anexo I - Auxiliar'!$A$16:$Y$277,16,FALSE)*(N92)),X92)),0)</f>
        <v>0</v>
      </c>
      <c r="Z92" s="732">
        <v>0</v>
      </c>
      <c r="AA92" s="979">
        <f>IFERROR((MIN((VLOOKUP($B92,'Anexo I - Auxiliar'!$A$16:$Y$277,18,FALSE)*(N92)),Z92)),0)</f>
        <v>0</v>
      </c>
      <c r="AB92" s="732">
        <v>0</v>
      </c>
      <c r="AC92" s="979">
        <f>IFERROR((MIN((VLOOKUP($B92,'Anexo I - Auxiliar'!$A$16:$Y$277,20,FALSE)*(N92)),AB92)),0)</f>
        <v>0</v>
      </c>
      <c r="AD92" s="732">
        <v>0</v>
      </c>
      <c r="AE92" s="979">
        <f>IFERROR((MIN((VLOOKUP($B92,'Anexo I - Auxiliar'!$A$16:$Y$277,22,FALSE)*(N92)),AD92)),0)</f>
        <v>0</v>
      </c>
      <c r="AF92" s="732">
        <v>0</v>
      </c>
      <c r="AG92" s="979">
        <f>IFERROR((MIN((VLOOKUP($B92,'Anexo I - Auxiliar'!$A$16:$Y$277,24,FALSE)*(N92)),AF92)),0)</f>
        <v>0</v>
      </c>
      <c r="AH92" s="732">
        <v>0</v>
      </c>
      <c r="AI92" s="980">
        <f>IFERROR((MIN((VLOOKUP(($B92&amp;$G92),'CALCULADORA IT CON S.SOCIAL'!$AE$4:$AG$94,2,FALSE)),AH92)),0)</f>
        <v>0</v>
      </c>
      <c r="AJ92" s="732">
        <v>0</v>
      </c>
      <c r="AK92" s="981">
        <f>IFERROR((MIN((((VLOOKUP($B92,'Anexo I - Auxiliar'!$A$16:$AK$277,37,FALSE)))),AJ92)),0)</f>
        <v>0</v>
      </c>
      <c r="AL92" s="982">
        <f t="shared" si="9"/>
        <v>0</v>
      </c>
      <c r="AM92" s="734">
        <v>0</v>
      </c>
      <c r="AN92" s="983">
        <f t="shared" si="10"/>
        <v>0</v>
      </c>
      <c r="AO92" s="735">
        <v>0</v>
      </c>
      <c r="AP92" s="982">
        <f t="shared" si="11"/>
        <v>0</v>
      </c>
      <c r="AQ92" s="984">
        <f t="shared" si="12"/>
        <v>0</v>
      </c>
      <c r="AR92" s="735">
        <v>0</v>
      </c>
      <c r="AS92" s="985">
        <f t="shared" si="13"/>
        <v>0</v>
      </c>
      <c r="AT92" s="735">
        <v>0</v>
      </c>
      <c r="AU92" s="985">
        <f>IFERROR(((MIN((AS92*(VLOOKUP(B92,'Anexo I - Auxiliar'!$A$16:$V$75,8,FALSE))),AT92))),0)</f>
        <v>0</v>
      </c>
      <c r="AV92" s="980">
        <f>IFERROR((VLOOKUP(($B92&amp;$G92),'CALCULADORA IT CON S.SOCIAL'!$AE$4:$AG$94,3,FALSE)),0)</f>
        <v>0</v>
      </c>
      <c r="AW92" s="986">
        <f t="shared" si="14"/>
        <v>0</v>
      </c>
      <c r="AX92" s="987">
        <f>IFERROR((((IF((VLOOKUP(B92,'Anexo I - Auxiliar'!$A$16:$V$75,5,FALSE)=12),(AN92+AQ92+AW92),(AN92+AW92))))+(AK92*AM92)+(AI92*AM92)),0)</f>
        <v>0</v>
      </c>
      <c r="AY92" s="1000">
        <f t="shared" si="15"/>
        <v>0</v>
      </c>
      <c r="AZ92" s="736">
        <v>0</v>
      </c>
      <c r="BA92" s="736">
        <v>0</v>
      </c>
      <c r="BB92" s="711"/>
      <c r="BC92" s="1001">
        <f t="shared" si="16"/>
        <v>0</v>
      </c>
      <c r="BD92" s="737">
        <v>0</v>
      </c>
      <c r="BE92" s="708"/>
    </row>
    <row r="93" spans="1:57" x14ac:dyDescent="0.3">
      <c r="A93" s="741"/>
      <c r="B93" s="743"/>
      <c r="C93" s="743"/>
      <c r="D93" s="743"/>
      <c r="E93" s="744"/>
      <c r="F93" s="430"/>
      <c r="G93" s="430"/>
      <c r="H93" s="726"/>
      <c r="I93" s="726"/>
      <c r="J93" s="727"/>
      <c r="K93" s="728"/>
      <c r="L93" s="742"/>
      <c r="M93" s="730"/>
      <c r="N93" s="731">
        <v>0</v>
      </c>
      <c r="O93" s="732">
        <v>0</v>
      </c>
      <c r="P93" s="978">
        <f>IFERROR((MIN((VLOOKUP($B93,'Anexo I - Auxiliar'!$A$16:$V$75,9,FALSE)*($N93)),$O93)),0)</f>
        <v>0</v>
      </c>
      <c r="Q93" s="732">
        <v>0</v>
      </c>
      <c r="R93" s="733">
        <v>0</v>
      </c>
      <c r="S93" s="978">
        <f>IFERROR((MIN(((VLOOKUP($B93,'Anexo I - Auxiliar'!$A$16:$V$75,10,FALSE)*(N93))*R93),Q93)),0)</f>
        <v>0</v>
      </c>
      <c r="T93" s="732">
        <v>0</v>
      </c>
      <c r="U93" s="979">
        <f>IFERROR((MIN((VLOOKUP($B93,'Anexo I - Auxiliar'!$A$16:$Y$277,12,FALSE)*(N93)),T93)),0)</f>
        <v>0</v>
      </c>
      <c r="V93" s="732">
        <v>0</v>
      </c>
      <c r="W93" s="979">
        <f>IFERROR((MIN((VLOOKUP($B93,'Anexo I - Auxiliar'!$A$16:$Y$277,14,FALSE)*(N93)),V93)),0)</f>
        <v>0</v>
      </c>
      <c r="X93" s="732">
        <v>0</v>
      </c>
      <c r="Y93" s="979">
        <f>IFERROR((MIN((VLOOKUP($B93,'Anexo I - Auxiliar'!$A$16:$Y$277,16,FALSE)*(N93)),X93)),0)</f>
        <v>0</v>
      </c>
      <c r="Z93" s="732">
        <v>0</v>
      </c>
      <c r="AA93" s="979">
        <f>IFERROR((MIN((VLOOKUP($B93,'Anexo I - Auxiliar'!$A$16:$Y$277,18,FALSE)*(N93)),Z93)),0)</f>
        <v>0</v>
      </c>
      <c r="AB93" s="732">
        <v>0</v>
      </c>
      <c r="AC93" s="979">
        <f>IFERROR((MIN((VLOOKUP($B93,'Anexo I - Auxiliar'!$A$16:$Y$277,20,FALSE)*(N93)),AB93)),0)</f>
        <v>0</v>
      </c>
      <c r="AD93" s="732">
        <v>0</v>
      </c>
      <c r="AE93" s="979">
        <f>IFERROR((MIN((VLOOKUP($B93,'Anexo I - Auxiliar'!$A$16:$Y$277,22,FALSE)*(N93)),AD93)),0)</f>
        <v>0</v>
      </c>
      <c r="AF93" s="732">
        <v>0</v>
      </c>
      <c r="AG93" s="979">
        <f>IFERROR((MIN((VLOOKUP($B93,'Anexo I - Auxiliar'!$A$16:$Y$277,24,FALSE)*(N93)),AF93)),0)</f>
        <v>0</v>
      </c>
      <c r="AH93" s="732">
        <v>0</v>
      </c>
      <c r="AI93" s="980">
        <f>IFERROR((MIN((VLOOKUP(($B93&amp;$G93),'CALCULADORA IT CON S.SOCIAL'!$AE$4:$AG$94,2,FALSE)),AH93)),0)</f>
        <v>0</v>
      </c>
      <c r="AJ93" s="732">
        <v>0</v>
      </c>
      <c r="AK93" s="981">
        <f>IFERROR((MIN((((VLOOKUP($B93,'Anexo I - Auxiliar'!$A$16:$AK$277,37,FALSE)))),AJ93)),0)</f>
        <v>0</v>
      </c>
      <c r="AL93" s="982">
        <f t="shared" si="9"/>
        <v>0</v>
      </c>
      <c r="AM93" s="734">
        <v>0</v>
      </c>
      <c r="AN93" s="983">
        <f t="shared" si="10"/>
        <v>0</v>
      </c>
      <c r="AO93" s="735">
        <v>0</v>
      </c>
      <c r="AP93" s="982">
        <f t="shared" si="11"/>
        <v>0</v>
      </c>
      <c r="AQ93" s="984">
        <f t="shared" si="12"/>
        <v>0</v>
      </c>
      <c r="AR93" s="735">
        <v>0</v>
      </c>
      <c r="AS93" s="985">
        <f t="shared" si="13"/>
        <v>0</v>
      </c>
      <c r="AT93" s="735">
        <v>0</v>
      </c>
      <c r="AU93" s="985">
        <f>IFERROR(((MIN((AS93*(VLOOKUP(B93,'Anexo I - Auxiliar'!$A$16:$V$75,8,FALSE))),AT93))),0)</f>
        <v>0</v>
      </c>
      <c r="AV93" s="980">
        <f>IFERROR((VLOOKUP(($B93&amp;$G93),'CALCULADORA IT CON S.SOCIAL'!$AE$4:$AG$94,3,FALSE)),0)</f>
        <v>0</v>
      </c>
      <c r="AW93" s="986">
        <f t="shared" si="14"/>
        <v>0</v>
      </c>
      <c r="AX93" s="987">
        <f>IFERROR((((IF((VLOOKUP(B93,'Anexo I - Auxiliar'!$A$16:$V$75,5,FALSE)=12),(AN93+AQ93+AW93),(AN93+AW93))))+(AK93*AM93)+(AI93*AM93)),0)</f>
        <v>0</v>
      </c>
      <c r="AY93" s="1000">
        <f t="shared" si="15"/>
        <v>0</v>
      </c>
      <c r="AZ93" s="736">
        <v>0</v>
      </c>
      <c r="BA93" s="736">
        <v>0</v>
      </c>
      <c r="BB93" s="711"/>
      <c r="BC93" s="1001">
        <f t="shared" si="16"/>
        <v>0</v>
      </c>
      <c r="BD93" s="737">
        <v>0</v>
      </c>
      <c r="BE93" s="708"/>
    </row>
    <row r="94" spans="1:57" x14ac:dyDescent="0.3">
      <c r="A94" s="741"/>
      <c r="B94" s="743"/>
      <c r="C94" s="743"/>
      <c r="D94" s="743"/>
      <c r="E94" s="744"/>
      <c r="F94" s="430"/>
      <c r="G94" s="430"/>
      <c r="H94" s="726"/>
      <c r="I94" s="726"/>
      <c r="J94" s="727"/>
      <c r="K94" s="728"/>
      <c r="L94" s="742"/>
      <c r="M94" s="730"/>
      <c r="N94" s="731">
        <v>0</v>
      </c>
      <c r="O94" s="732">
        <v>0</v>
      </c>
      <c r="P94" s="978">
        <f>IFERROR((MIN((VLOOKUP($B94,'Anexo I - Auxiliar'!$A$16:$V$75,9,FALSE)*($N94)),$O94)),0)</f>
        <v>0</v>
      </c>
      <c r="Q94" s="732">
        <v>0</v>
      </c>
      <c r="R94" s="733">
        <v>0</v>
      </c>
      <c r="S94" s="978">
        <f>IFERROR((MIN(((VLOOKUP($B94,'Anexo I - Auxiliar'!$A$16:$V$75,10,FALSE)*(N94))*R94),Q94)),0)</f>
        <v>0</v>
      </c>
      <c r="T94" s="732">
        <v>0</v>
      </c>
      <c r="U94" s="979">
        <f>IFERROR((MIN((VLOOKUP($B94,'Anexo I - Auxiliar'!$A$16:$Y$277,12,FALSE)*(N94)),T94)),0)</f>
        <v>0</v>
      </c>
      <c r="V94" s="732">
        <v>0</v>
      </c>
      <c r="W94" s="979">
        <f>IFERROR((MIN((VLOOKUP($B94,'Anexo I - Auxiliar'!$A$16:$Y$277,14,FALSE)*(N94)),V94)),0)</f>
        <v>0</v>
      </c>
      <c r="X94" s="732">
        <v>0</v>
      </c>
      <c r="Y94" s="979">
        <f>IFERROR((MIN((VLOOKUP($B94,'Anexo I - Auxiliar'!$A$16:$Y$277,16,FALSE)*(N94)),X94)),0)</f>
        <v>0</v>
      </c>
      <c r="Z94" s="732">
        <v>0</v>
      </c>
      <c r="AA94" s="979">
        <f>IFERROR((MIN((VLOOKUP($B94,'Anexo I - Auxiliar'!$A$16:$Y$277,18,FALSE)*(N94)),Z94)),0)</f>
        <v>0</v>
      </c>
      <c r="AB94" s="732">
        <v>0</v>
      </c>
      <c r="AC94" s="979">
        <f>IFERROR((MIN((VLOOKUP($B94,'Anexo I - Auxiliar'!$A$16:$Y$277,20,FALSE)*(N94)),AB94)),0)</f>
        <v>0</v>
      </c>
      <c r="AD94" s="732">
        <v>0</v>
      </c>
      <c r="AE94" s="979">
        <f>IFERROR((MIN((VLOOKUP($B94,'Anexo I - Auxiliar'!$A$16:$Y$277,22,FALSE)*(N94)),AD94)),0)</f>
        <v>0</v>
      </c>
      <c r="AF94" s="732">
        <v>0</v>
      </c>
      <c r="AG94" s="979">
        <f>IFERROR((MIN((VLOOKUP($B94,'Anexo I - Auxiliar'!$A$16:$Y$277,24,FALSE)*(N94)),AF94)),0)</f>
        <v>0</v>
      </c>
      <c r="AH94" s="732">
        <v>0</v>
      </c>
      <c r="AI94" s="980">
        <f>IFERROR((MIN((VLOOKUP(($B94&amp;$G94),'CALCULADORA IT CON S.SOCIAL'!$AE$4:$AG$94,2,FALSE)),AH94)),0)</f>
        <v>0</v>
      </c>
      <c r="AJ94" s="732">
        <v>0</v>
      </c>
      <c r="AK94" s="981">
        <f>IFERROR((MIN((((VLOOKUP($B94,'Anexo I - Auxiliar'!$A$16:$AK$277,37,FALSE)))),AJ94)),0)</f>
        <v>0</v>
      </c>
      <c r="AL94" s="982">
        <f t="shared" si="9"/>
        <v>0</v>
      </c>
      <c r="AM94" s="734">
        <v>0</v>
      </c>
      <c r="AN94" s="983">
        <f t="shared" si="10"/>
        <v>0</v>
      </c>
      <c r="AO94" s="735">
        <v>0</v>
      </c>
      <c r="AP94" s="982">
        <f t="shared" si="11"/>
        <v>0</v>
      </c>
      <c r="AQ94" s="984">
        <f t="shared" si="12"/>
        <v>0</v>
      </c>
      <c r="AR94" s="735">
        <v>0</v>
      </c>
      <c r="AS94" s="985">
        <f t="shared" si="13"/>
        <v>0</v>
      </c>
      <c r="AT94" s="735">
        <v>0</v>
      </c>
      <c r="AU94" s="985">
        <f>IFERROR(((MIN((AS94*(VLOOKUP(B94,'Anexo I - Auxiliar'!$A$16:$V$75,8,FALSE))),AT94))),0)</f>
        <v>0</v>
      </c>
      <c r="AV94" s="980">
        <f>IFERROR((VLOOKUP(($B94&amp;$G94),'CALCULADORA IT CON S.SOCIAL'!$AE$4:$AG$94,3,FALSE)),0)</f>
        <v>0</v>
      </c>
      <c r="AW94" s="986">
        <f t="shared" si="14"/>
        <v>0</v>
      </c>
      <c r="AX94" s="987">
        <f>IFERROR((((IF((VLOOKUP(B94,'Anexo I - Auxiliar'!$A$16:$V$75,5,FALSE)=12),(AN94+AQ94+AW94),(AN94+AW94))))+(AK94*AM94)+(AI94*AM94)),0)</f>
        <v>0</v>
      </c>
      <c r="AY94" s="1000">
        <f t="shared" si="15"/>
        <v>0</v>
      </c>
      <c r="AZ94" s="736">
        <v>0</v>
      </c>
      <c r="BA94" s="736">
        <v>0</v>
      </c>
      <c r="BB94" s="711"/>
      <c r="BC94" s="1001">
        <f t="shared" si="16"/>
        <v>0</v>
      </c>
      <c r="BD94" s="737">
        <v>0</v>
      </c>
      <c r="BE94" s="708"/>
    </row>
    <row r="95" spans="1:57" x14ac:dyDescent="0.3">
      <c r="A95" s="741"/>
      <c r="B95" s="743"/>
      <c r="C95" s="743"/>
      <c r="D95" s="743"/>
      <c r="E95" s="744"/>
      <c r="F95" s="430"/>
      <c r="G95" s="430"/>
      <c r="H95" s="726"/>
      <c r="I95" s="726"/>
      <c r="J95" s="727"/>
      <c r="K95" s="728"/>
      <c r="L95" s="742"/>
      <c r="M95" s="730"/>
      <c r="N95" s="731">
        <v>0</v>
      </c>
      <c r="O95" s="732">
        <v>0</v>
      </c>
      <c r="P95" s="978">
        <f>IFERROR((MIN((VLOOKUP($B95,'Anexo I - Auxiliar'!$A$16:$V$75,9,FALSE)*($N95)),$O95)),0)</f>
        <v>0</v>
      </c>
      <c r="Q95" s="732">
        <v>0</v>
      </c>
      <c r="R95" s="733">
        <v>0</v>
      </c>
      <c r="S95" s="978">
        <f>IFERROR((MIN(((VLOOKUP($B95,'Anexo I - Auxiliar'!$A$16:$V$75,10,FALSE)*(N95))*R95),Q95)),0)</f>
        <v>0</v>
      </c>
      <c r="T95" s="732">
        <v>0</v>
      </c>
      <c r="U95" s="979">
        <f>IFERROR((MIN((VLOOKUP($B95,'Anexo I - Auxiliar'!$A$16:$Y$277,12,FALSE)*(N95)),T95)),0)</f>
        <v>0</v>
      </c>
      <c r="V95" s="732">
        <v>0</v>
      </c>
      <c r="W95" s="979">
        <f>IFERROR((MIN((VLOOKUP($B95,'Anexo I - Auxiliar'!$A$16:$Y$277,14,FALSE)*(N95)),V95)),0)</f>
        <v>0</v>
      </c>
      <c r="X95" s="732">
        <v>0</v>
      </c>
      <c r="Y95" s="979">
        <f>IFERROR((MIN((VLOOKUP($B95,'Anexo I - Auxiliar'!$A$16:$Y$277,16,FALSE)*(N95)),X95)),0)</f>
        <v>0</v>
      </c>
      <c r="Z95" s="732">
        <v>0</v>
      </c>
      <c r="AA95" s="979">
        <f>IFERROR((MIN((VLOOKUP($B95,'Anexo I - Auxiliar'!$A$16:$Y$277,18,FALSE)*(N95)),Z95)),0)</f>
        <v>0</v>
      </c>
      <c r="AB95" s="732">
        <v>0</v>
      </c>
      <c r="AC95" s="979">
        <f>IFERROR((MIN((VLOOKUP($B95,'Anexo I - Auxiliar'!$A$16:$Y$277,20,FALSE)*(N95)),AB95)),0)</f>
        <v>0</v>
      </c>
      <c r="AD95" s="732">
        <v>0</v>
      </c>
      <c r="AE95" s="979">
        <f>IFERROR((MIN((VLOOKUP($B95,'Anexo I - Auxiliar'!$A$16:$Y$277,22,FALSE)*(N95)),AD95)),0)</f>
        <v>0</v>
      </c>
      <c r="AF95" s="732">
        <v>0</v>
      </c>
      <c r="AG95" s="979">
        <f>IFERROR((MIN((VLOOKUP($B95,'Anexo I - Auxiliar'!$A$16:$Y$277,24,FALSE)*(N95)),AF95)),0)</f>
        <v>0</v>
      </c>
      <c r="AH95" s="732">
        <v>0</v>
      </c>
      <c r="AI95" s="980">
        <f>IFERROR((MIN((VLOOKUP(($B95&amp;$G95),'CALCULADORA IT CON S.SOCIAL'!$AE$4:$AG$94,2,FALSE)),AH95)),0)</f>
        <v>0</v>
      </c>
      <c r="AJ95" s="732">
        <v>0</v>
      </c>
      <c r="AK95" s="981">
        <f>IFERROR((MIN((((VLOOKUP($B95,'Anexo I - Auxiliar'!$A$16:$AK$277,37,FALSE)))),AJ95)),0)</f>
        <v>0</v>
      </c>
      <c r="AL95" s="982">
        <f t="shared" si="9"/>
        <v>0</v>
      </c>
      <c r="AM95" s="734">
        <v>0</v>
      </c>
      <c r="AN95" s="983">
        <f t="shared" si="10"/>
        <v>0</v>
      </c>
      <c r="AO95" s="735">
        <v>0</v>
      </c>
      <c r="AP95" s="982">
        <f t="shared" si="11"/>
        <v>0</v>
      </c>
      <c r="AQ95" s="984">
        <f t="shared" si="12"/>
        <v>0</v>
      </c>
      <c r="AR95" s="735">
        <v>0</v>
      </c>
      <c r="AS95" s="985">
        <f t="shared" si="13"/>
        <v>0</v>
      </c>
      <c r="AT95" s="735">
        <v>0</v>
      </c>
      <c r="AU95" s="985">
        <f>IFERROR(((MIN((AS95*(VLOOKUP(B95,'Anexo I - Auxiliar'!$A$16:$V$75,8,FALSE))),AT95))),0)</f>
        <v>0</v>
      </c>
      <c r="AV95" s="980">
        <f>IFERROR((VLOOKUP(($B95&amp;$G95),'CALCULADORA IT CON S.SOCIAL'!$AE$4:$AG$94,3,FALSE)),0)</f>
        <v>0</v>
      </c>
      <c r="AW95" s="986">
        <f t="shared" si="14"/>
        <v>0</v>
      </c>
      <c r="AX95" s="987">
        <f>IFERROR((((IF((VLOOKUP(B95,'Anexo I - Auxiliar'!$A$16:$V$75,5,FALSE)=12),(AN95+AQ95+AW95),(AN95+AW95))))+(AK95*AM95)+(AI95*AM95)),0)</f>
        <v>0</v>
      </c>
      <c r="AY95" s="1000">
        <f t="shared" si="15"/>
        <v>0</v>
      </c>
      <c r="AZ95" s="736">
        <v>0</v>
      </c>
      <c r="BA95" s="736">
        <v>0</v>
      </c>
      <c r="BB95" s="711"/>
      <c r="BC95" s="1001">
        <f t="shared" si="16"/>
        <v>0</v>
      </c>
      <c r="BD95" s="737">
        <v>0</v>
      </c>
      <c r="BE95" s="708"/>
    </row>
    <row r="96" spans="1:57" x14ac:dyDescent="0.3">
      <c r="A96" s="741"/>
      <c r="B96" s="743"/>
      <c r="C96" s="743"/>
      <c r="D96" s="743"/>
      <c r="E96" s="744"/>
      <c r="F96" s="430"/>
      <c r="G96" s="430"/>
      <c r="H96" s="726"/>
      <c r="I96" s="726"/>
      <c r="J96" s="727"/>
      <c r="K96" s="728"/>
      <c r="L96" s="742"/>
      <c r="M96" s="730"/>
      <c r="N96" s="731">
        <v>0</v>
      </c>
      <c r="O96" s="732">
        <v>0</v>
      </c>
      <c r="P96" s="978">
        <f>IFERROR((MIN((VLOOKUP($B96,'Anexo I - Auxiliar'!$A$16:$V$75,9,FALSE)*($N96)),$O96)),0)</f>
        <v>0</v>
      </c>
      <c r="Q96" s="732">
        <v>0</v>
      </c>
      <c r="R96" s="733">
        <v>0</v>
      </c>
      <c r="S96" s="978">
        <f>IFERROR((MIN(((VLOOKUP($B96,'Anexo I - Auxiliar'!$A$16:$V$75,10,FALSE)*(N96))*R96),Q96)),0)</f>
        <v>0</v>
      </c>
      <c r="T96" s="732">
        <v>0</v>
      </c>
      <c r="U96" s="979">
        <f>IFERROR((MIN((VLOOKUP($B96,'Anexo I - Auxiliar'!$A$16:$Y$277,12,FALSE)*(N96)),T96)),0)</f>
        <v>0</v>
      </c>
      <c r="V96" s="732">
        <v>0</v>
      </c>
      <c r="W96" s="979">
        <f>IFERROR((MIN((VLOOKUP($B96,'Anexo I - Auxiliar'!$A$16:$Y$277,14,FALSE)*(N96)),V96)),0)</f>
        <v>0</v>
      </c>
      <c r="X96" s="732">
        <v>0</v>
      </c>
      <c r="Y96" s="979">
        <f>IFERROR((MIN((VLOOKUP($B96,'Anexo I - Auxiliar'!$A$16:$Y$277,16,FALSE)*(N96)),X96)),0)</f>
        <v>0</v>
      </c>
      <c r="Z96" s="732">
        <v>0</v>
      </c>
      <c r="AA96" s="979">
        <f>IFERROR((MIN((VLOOKUP($B96,'Anexo I - Auxiliar'!$A$16:$Y$277,18,FALSE)*(N96)),Z96)),0)</f>
        <v>0</v>
      </c>
      <c r="AB96" s="732">
        <v>0</v>
      </c>
      <c r="AC96" s="979">
        <f>IFERROR((MIN((VLOOKUP($B96,'Anexo I - Auxiliar'!$A$16:$Y$277,20,FALSE)*(N96)),AB96)),0)</f>
        <v>0</v>
      </c>
      <c r="AD96" s="732">
        <v>0</v>
      </c>
      <c r="AE96" s="979">
        <f>IFERROR((MIN((VLOOKUP($B96,'Anexo I - Auxiliar'!$A$16:$Y$277,22,FALSE)*(N96)),AD96)),0)</f>
        <v>0</v>
      </c>
      <c r="AF96" s="732">
        <v>0</v>
      </c>
      <c r="AG96" s="979">
        <f>IFERROR((MIN((VLOOKUP($B96,'Anexo I - Auxiliar'!$A$16:$Y$277,24,FALSE)*(N96)),AF96)),0)</f>
        <v>0</v>
      </c>
      <c r="AH96" s="732">
        <v>0</v>
      </c>
      <c r="AI96" s="980">
        <f>IFERROR((MIN((VLOOKUP(($B96&amp;$G96),'CALCULADORA IT CON S.SOCIAL'!$AE$4:$AG$94,2,FALSE)),AH96)),0)</f>
        <v>0</v>
      </c>
      <c r="AJ96" s="732">
        <v>0</v>
      </c>
      <c r="AK96" s="981">
        <f>IFERROR((MIN((((VLOOKUP($B96,'Anexo I - Auxiliar'!$A$16:$AK$277,37,FALSE)))),AJ96)),0)</f>
        <v>0</v>
      </c>
      <c r="AL96" s="982">
        <f t="shared" si="9"/>
        <v>0</v>
      </c>
      <c r="AM96" s="734">
        <v>0</v>
      </c>
      <c r="AN96" s="983">
        <f t="shared" si="10"/>
        <v>0</v>
      </c>
      <c r="AO96" s="735">
        <v>0</v>
      </c>
      <c r="AP96" s="982">
        <f t="shared" si="11"/>
        <v>0</v>
      </c>
      <c r="AQ96" s="984">
        <f t="shared" si="12"/>
        <v>0</v>
      </c>
      <c r="AR96" s="735">
        <v>0</v>
      </c>
      <c r="AS96" s="985">
        <f t="shared" si="13"/>
        <v>0</v>
      </c>
      <c r="AT96" s="735">
        <v>0</v>
      </c>
      <c r="AU96" s="985">
        <f>IFERROR(((MIN((AS96*(VLOOKUP(B96,'Anexo I - Auxiliar'!$A$16:$V$75,8,FALSE))),AT96))),0)</f>
        <v>0</v>
      </c>
      <c r="AV96" s="980">
        <f>IFERROR((VLOOKUP(($B96&amp;$G96),'CALCULADORA IT CON S.SOCIAL'!$AE$4:$AG$94,3,FALSE)),0)</f>
        <v>0</v>
      </c>
      <c r="AW96" s="986">
        <f t="shared" si="14"/>
        <v>0</v>
      </c>
      <c r="AX96" s="987">
        <f>IFERROR((((IF((VLOOKUP(B96,'Anexo I - Auxiliar'!$A$16:$V$75,5,FALSE)=12),(AN96+AQ96+AW96),(AN96+AW96))))+(AK96*AM96)+(AI96*AM96)),0)</f>
        <v>0</v>
      </c>
      <c r="AY96" s="1000">
        <f t="shared" si="15"/>
        <v>0</v>
      </c>
      <c r="AZ96" s="736">
        <v>0</v>
      </c>
      <c r="BA96" s="736">
        <v>0</v>
      </c>
      <c r="BB96" s="711"/>
      <c r="BC96" s="1001">
        <f t="shared" si="16"/>
        <v>0</v>
      </c>
      <c r="BD96" s="737">
        <v>0</v>
      </c>
      <c r="BE96" s="708"/>
    </row>
    <row r="97" spans="1:57" x14ac:dyDescent="0.3">
      <c r="A97" s="741"/>
      <c r="B97" s="743"/>
      <c r="C97" s="743"/>
      <c r="D97" s="743"/>
      <c r="E97" s="744"/>
      <c r="F97" s="430"/>
      <c r="G97" s="430"/>
      <c r="H97" s="726"/>
      <c r="I97" s="726"/>
      <c r="J97" s="727"/>
      <c r="K97" s="728"/>
      <c r="L97" s="742"/>
      <c r="M97" s="730"/>
      <c r="N97" s="731">
        <v>0</v>
      </c>
      <c r="O97" s="732">
        <v>0</v>
      </c>
      <c r="P97" s="978">
        <f>IFERROR((MIN((VLOOKUP($B97,'Anexo I - Auxiliar'!$A$16:$V$75,9,FALSE)*($N97)),$O97)),0)</f>
        <v>0</v>
      </c>
      <c r="Q97" s="732">
        <v>0</v>
      </c>
      <c r="R97" s="733">
        <v>0</v>
      </c>
      <c r="S97" s="978">
        <f>IFERROR((MIN(((VLOOKUP($B97,'Anexo I - Auxiliar'!$A$16:$V$75,10,FALSE)*(N97))*R97),Q97)),0)</f>
        <v>0</v>
      </c>
      <c r="T97" s="732">
        <v>0</v>
      </c>
      <c r="U97" s="979">
        <f>IFERROR((MIN((VLOOKUP($B97,'Anexo I - Auxiliar'!$A$16:$Y$277,12,FALSE)*(N97)),T97)),0)</f>
        <v>0</v>
      </c>
      <c r="V97" s="732">
        <v>0</v>
      </c>
      <c r="W97" s="979">
        <f>IFERROR((MIN((VLOOKUP($B97,'Anexo I - Auxiliar'!$A$16:$Y$277,14,FALSE)*(N97)),V97)),0)</f>
        <v>0</v>
      </c>
      <c r="X97" s="732">
        <v>0</v>
      </c>
      <c r="Y97" s="979">
        <f>IFERROR((MIN((VLOOKUP($B97,'Anexo I - Auxiliar'!$A$16:$Y$277,16,FALSE)*(N97)),X97)),0)</f>
        <v>0</v>
      </c>
      <c r="Z97" s="732">
        <v>0</v>
      </c>
      <c r="AA97" s="979">
        <f>IFERROR((MIN((VLOOKUP($B97,'Anexo I - Auxiliar'!$A$16:$Y$277,18,FALSE)*(N97)),Z97)),0)</f>
        <v>0</v>
      </c>
      <c r="AB97" s="732">
        <v>0</v>
      </c>
      <c r="AC97" s="979">
        <f>IFERROR((MIN((VLOOKUP($B97,'Anexo I - Auxiliar'!$A$16:$Y$277,20,FALSE)*(N97)),AB97)),0)</f>
        <v>0</v>
      </c>
      <c r="AD97" s="732">
        <v>0</v>
      </c>
      <c r="AE97" s="979">
        <f>IFERROR((MIN((VLOOKUP($B97,'Anexo I - Auxiliar'!$A$16:$Y$277,22,FALSE)*(N97)),AD97)),0)</f>
        <v>0</v>
      </c>
      <c r="AF97" s="732">
        <v>0</v>
      </c>
      <c r="AG97" s="979">
        <f>IFERROR((MIN((VLOOKUP($B97,'Anexo I - Auxiliar'!$A$16:$Y$277,24,FALSE)*(N97)),AF97)),0)</f>
        <v>0</v>
      </c>
      <c r="AH97" s="732">
        <v>0</v>
      </c>
      <c r="AI97" s="980">
        <f>IFERROR((MIN((VLOOKUP(($B97&amp;$G97),'CALCULADORA IT CON S.SOCIAL'!$AE$4:$AG$94,2,FALSE)),AH97)),0)</f>
        <v>0</v>
      </c>
      <c r="AJ97" s="732">
        <v>0</v>
      </c>
      <c r="AK97" s="981">
        <f>IFERROR((MIN((((VLOOKUP($B97,'Anexo I - Auxiliar'!$A$16:$AK$277,37,FALSE)))),AJ97)),0)</f>
        <v>0</v>
      </c>
      <c r="AL97" s="982">
        <f t="shared" si="9"/>
        <v>0</v>
      </c>
      <c r="AM97" s="734">
        <v>0</v>
      </c>
      <c r="AN97" s="983">
        <f t="shared" si="10"/>
        <v>0</v>
      </c>
      <c r="AO97" s="735">
        <v>0</v>
      </c>
      <c r="AP97" s="982">
        <f t="shared" si="11"/>
        <v>0</v>
      </c>
      <c r="AQ97" s="984">
        <f t="shared" si="12"/>
        <v>0</v>
      </c>
      <c r="AR97" s="735">
        <v>0</v>
      </c>
      <c r="AS97" s="985">
        <f t="shared" si="13"/>
        <v>0</v>
      </c>
      <c r="AT97" s="735">
        <v>0</v>
      </c>
      <c r="AU97" s="985">
        <f>IFERROR(((MIN((AS97*(VLOOKUP(B97,'Anexo I - Auxiliar'!$A$16:$V$75,8,FALSE))),AT97))),0)</f>
        <v>0</v>
      </c>
      <c r="AV97" s="980">
        <f>IFERROR((VLOOKUP(($B97&amp;$G97),'CALCULADORA IT CON S.SOCIAL'!$AE$4:$AG$94,3,FALSE)),0)</f>
        <v>0</v>
      </c>
      <c r="AW97" s="986">
        <f t="shared" si="14"/>
        <v>0</v>
      </c>
      <c r="AX97" s="987">
        <f>IFERROR((((IF((VLOOKUP(B97,'Anexo I - Auxiliar'!$A$16:$V$75,5,FALSE)=12),(AN97+AQ97+AW97),(AN97+AW97))))+(AK97*AM97)+(AI97*AM97)),0)</f>
        <v>0</v>
      </c>
      <c r="AY97" s="1000">
        <f t="shared" si="15"/>
        <v>0</v>
      </c>
      <c r="AZ97" s="736">
        <v>0</v>
      </c>
      <c r="BA97" s="736">
        <v>0</v>
      </c>
      <c r="BB97" s="711"/>
      <c r="BC97" s="1001">
        <f t="shared" si="16"/>
        <v>0</v>
      </c>
      <c r="BD97" s="737">
        <v>0</v>
      </c>
      <c r="BE97" s="708"/>
    </row>
    <row r="98" spans="1:57" x14ac:dyDescent="0.3">
      <c r="A98" s="741"/>
      <c r="B98" s="743"/>
      <c r="C98" s="743"/>
      <c r="D98" s="743"/>
      <c r="E98" s="744"/>
      <c r="F98" s="430"/>
      <c r="G98" s="430"/>
      <c r="H98" s="726"/>
      <c r="I98" s="726"/>
      <c r="J98" s="727"/>
      <c r="K98" s="728"/>
      <c r="L98" s="742"/>
      <c r="M98" s="730"/>
      <c r="N98" s="731">
        <v>0</v>
      </c>
      <c r="O98" s="732">
        <v>0</v>
      </c>
      <c r="P98" s="978">
        <f>IFERROR((MIN((VLOOKUP($B98,'Anexo I - Auxiliar'!$A$16:$V$75,9,FALSE)*($N98)),$O98)),0)</f>
        <v>0</v>
      </c>
      <c r="Q98" s="732">
        <v>0</v>
      </c>
      <c r="R98" s="733">
        <v>0</v>
      </c>
      <c r="S98" s="978">
        <f>IFERROR((MIN(((VLOOKUP($B98,'Anexo I - Auxiliar'!$A$16:$V$75,10,FALSE)*(N98))*R98),Q98)),0)</f>
        <v>0</v>
      </c>
      <c r="T98" s="732">
        <v>0</v>
      </c>
      <c r="U98" s="979">
        <f>IFERROR((MIN((VLOOKUP($B98,'Anexo I - Auxiliar'!$A$16:$Y$277,12,FALSE)*(N98)),T98)),0)</f>
        <v>0</v>
      </c>
      <c r="V98" s="732">
        <v>0</v>
      </c>
      <c r="W98" s="979">
        <f>IFERROR((MIN((VLOOKUP($B98,'Anexo I - Auxiliar'!$A$16:$Y$277,14,FALSE)*(N98)),V98)),0)</f>
        <v>0</v>
      </c>
      <c r="X98" s="732">
        <v>0</v>
      </c>
      <c r="Y98" s="979">
        <f>IFERROR((MIN((VLOOKUP($B98,'Anexo I - Auxiliar'!$A$16:$Y$277,16,FALSE)*(N98)),X98)),0)</f>
        <v>0</v>
      </c>
      <c r="Z98" s="732">
        <v>0</v>
      </c>
      <c r="AA98" s="979">
        <f>IFERROR((MIN((VLOOKUP($B98,'Anexo I - Auxiliar'!$A$16:$Y$277,18,FALSE)*(N98)),Z98)),0)</f>
        <v>0</v>
      </c>
      <c r="AB98" s="732">
        <v>0</v>
      </c>
      <c r="AC98" s="979">
        <f>IFERROR((MIN((VLOOKUP($B98,'Anexo I - Auxiliar'!$A$16:$Y$277,20,FALSE)*(N98)),AB98)),0)</f>
        <v>0</v>
      </c>
      <c r="AD98" s="732">
        <v>0</v>
      </c>
      <c r="AE98" s="979">
        <f>IFERROR((MIN((VLOOKUP($B98,'Anexo I - Auxiliar'!$A$16:$Y$277,22,FALSE)*(N98)),AD98)),0)</f>
        <v>0</v>
      </c>
      <c r="AF98" s="732">
        <v>0</v>
      </c>
      <c r="AG98" s="979">
        <f>IFERROR((MIN((VLOOKUP($B98,'Anexo I - Auxiliar'!$A$16:$Y$277,24,FALSE)*(N98)),AF98)),0)</f>
        <v>0</v>
      </c>
      <c r="AH98" s="732">
        <v>0</v>
      </c>
      <c r="AI98" s="980">
        <f>IFERROR((MIN((VLOOKUP(($B98&amp;$G98),'CALCULADORA IT CON S.SOCIAL'!$AE$4:$AG$94,2,FALSE)),AH98)),0)</f>
        <v>0</v>
      </c>
      <c r="AJ98" s="732">
        <v>0</v>
      </c>
      <c r="AK98" s="981">
        <f>IFERROR((MIN((((VLOOKUP($B98,'Anexo I - Auxiliar'!$A$16:$AK$277,37,FALSE)))),AJ98)),0)</f>
        <v>0</v>
      </c>
      <c r="AL98" s="982">
        <f t="shared" si="9"/>
        <v>0</v>
      </c>
      <c r="AM98" s="734">
        <v>0</v>
      </c>
      <c r="AN98" s="983">
        <f t="shared" si="10"/>
        <v>0</v>
      </c>
      <c r="AO98" s="735">
        <v>0</v>
      </c>
      <c r="AP98" s="982">
        <f t="shared" si="11"/>
        <v>0</v>
      </c>
      <c r="AQ98" s="984">
        <f t="shared" si="12"/>
        <v>0</v>
      </c>
      <c r="AR98" s="735">
        <v>0</v>
      </c>
      <c r="AS98" s="985">
        <f t="shared" si="13"/>
        <v>0</v>
      </c>
      <c r="AT98" s="735">
        <v>0</v>
      </c>
      <c r="AU98" s="985">
        <f>IFERROR(((MIN((AS98*(VLOOKUP(B98,'Anexo I - Auxiliar'!$A$16:$V$75,8,FALSE))),AT98))),0)</f>
        <v>0</v>
      </c>
      <c r="AV98" s="980">
        <f>IFERROR((VLOOKUP(($B98&amp;$G98),'CALCULADORA IT CON S.SOCIAL'!$AE$4:$AG$94,3,FALSE)),0)</f>
        <v>0</v>
      </c>
      <c r="AW98" s="986">
        <f t="shared" si="14"/>
        <v>0</v>
      </c>
      <c r="AX98" s="987">
        <f>IFERROR((((IF((VLOOKUP(B98,'Anexo I - Auxiliar'!$A$16:$V$75,5,FALSE)=12),(AN98+AQ98+AW98),(AN98+AW98))))+(AK98*AM98)+(AI98*AM98)),0)</f>
        <v>0</v>
      </c>
      <c r="AY98" s="1000">
        <f t="shared" si="15"/>
        <v>0</v>
      </c>
      <c r="AZ98" s="736">
        <v>0</v>
      </c>
      <c r="BA98" s="736">
        <v>0</v>
      </c>
      <c r="BB98" s="711"/>
      <c r="BC98" s="1001">
        <f t="shared" si="16"/>
        <v>0</v>
      </c>
      <c r="BD98" s="737">
        <v>0</v>
      </c>
      <c r="BE98" s="708"/>
    </row>
    <row r="99" spans="1:57" x14ac:dyDescent="0.3">
      <c r="A99" s="741"/>
      <c r="B99" s="743"/>
      <c r="C99" s="743"/>
      <c r="D99" s="743"/>
      <c r="E99" s="744"/>
      <c r="F99" s="430"/>
      <c r="G99" s="430"/>
      <c r="H99" s="726"/>
      <c r="I99" s="726"/>
      <c r="J99" s="727"/>
      <c r="K99" s="728"/>
      <c r="L99" s="742"/>
      <c r="M99" s="730"/>
      <c r="N99" s="731">
        <v>0</v>
      </c>
      <c r="O99" s="732">
        <v>0</v>
      </c>
      <c r="P99" s="978">
        <f>IFERROR((MIN((VLOOKUP($B99,'Anexo I - Auxiliar'!$A$16:$V$75,9,FALSE)*($N99)),$O99)),0)</f>
        <v>0</v>
      </c>
      <c r="Q99" s="732">
        <v>0</v>
      </c>
      <c r="R99" s="733">
        <v>0</v>
      </c>
      <c r="S99" s="978">
        <f>IFERROR((MIN(((VLOOKUP($B99,'Anexo I - Auxiliar'!$A$16:$V$75,10,FALSE)*(N99))*R99),Q99)),0)</f>
        <v>0</v>
      </c>
      <c r="T99" s="732">
        <v>0</v>
      </c>
      <c r="U99" s="979">
        <f>IFERROR((MIN((VLOOKUP($B99,'Anexo I - Auxiliar'!$A$16:$Y$277,12,FALSE)*(N99)),T99)),0)</f>
        <v>0</v>
      </c>
      <c r="V99" s="732">
        <v>0</v>
      </c>
      <c r="W99" s="979">
        <f>IFERROR((MIN((VLOOKUP($B99,'Anexo I - Auxiliar'!$A$16:$Y$277,14,FALSE)*(N99)),V99)),0)</f>
        <v>0</v>
      </c>
      <c r="X99" s="732">
        <v>0</v>
      </c>
      <c r="Y99" s="979">
        <f>IFERROR((MIN((VLOOKUP($B99,'Anexo I - Auxiliar'!$A$16:$Y$277,16,FALSE)*(N99)),X99)),0)</f>
        <v>0</v>
      </c>
      <c r="Z99" s="732">
        <v>0</v>
      </c>
      <c r="AA99" s="979">
        <f>IFERROR((MIN((VLOOKUP($B99,'Anexo I - Auxiliar'!$A$16:$Y$277,18,FALSE)*(N99)),Z99)),0)</f>
        <v>0</v>
      </c>
      <c r="AB99" s="732">
        <v>0</v>
      </c>
      <c r="AC99" s="979">
        <f>IFERROR((MIN((VLOOKUP($B99,'Anexo I - Auxiliar'!$A$16:$Y$277,20,FALSE)*(N99)),AB99)),0)</f>
        <v>0</v>
      </c>
      <c r="AD99" s="732">
        <v>0</v>
      </c>
      <c r="AE99" s="979">
        <f>IFERROR((MIN((VLOOKUP($B99,'Anexo I - Auxiliar'!$A$16:$Y$277,22,FALSE)*(N99)),AD99)),0)</f>
        <v>0</v>
      </c>
      <c r="AF99" s="732">
        <v>0</v>
      </c>
      <c r="AG99" s="979">
        <f>IFERROR((MIN((VLOOKUP($B99,'Anexo I - Auxiliar'!$A$16:$Y$277,24,FALSE)*(N99)),AF99)),0)</f>
        <v>0</v>
      </c>
      <c r="AH99" s="732">
        <v>0</v>
      </c>
      <c r="AI99" s="980">
        <f>IFERROR((MIN((VLOOKUP(($B99&amp;$G99),'CALCULADORA IT CON S.SOCIAL'!$AE$4:$AG$94,2,FALSE)),AH99)),0)</f>
        <v>0</v>
      </c>
      <c r="AJ99" s="732">
        <v>0</v>
      </c>
      <c r="AK99" s="981">
        <f>IFERROR((MIN((((VLOOKUP($B99,'Anexo I - Auxiliar'!$A$16:$AK$277,37,FALSE)))),AJ99)),0)</f>
        <v>0</v>
      </c>
      <c r="AL99" s="982">
        <f t="shared" si="9"/>
        <v>0</v>
      </c>
      <c r="AM99" s="734">
        <v>0</v>
      </c>
      <c r="AN99" s="983">
        <f t="shared" si="10"/>
        <v>0</v>
      </c>
      <c r="AO99" s="735">
        <v>0</v>
      </c>
      <c r="AP99" s="982">
        <f t="shared" si="11"/>
        <v>0</v>
      </c>
      <c r="AQ99" s="984">
        <f t="shared" si="12"/>
        <v>0</v>
      </c>
      <c r="AR99" s="735">
        <v>0</v>
      </c>
      <c r="AS99" s="985">
        <f t="shared" si="13"/>
        <v>0</v>
      </c>
      <c r="AT99" s="735">
        <v>0</v>
      </c>
      <c r="AU99" s="985">
        <f>IFERROR(((MIN((AS99*(VLOOKUP(B99,'Anexo I - Auxiliar'!$A$16:$V$75,8,FALSE))),AT99))),0)</f>
        <v>0</v>
      </c>
      <c r="AV99" s="980">
        <f>IFERROR((VLOOKUP(($B99&amp;$G99),'CALCULADORA IT CON S.SOCIAL'!$AE$4:$AG$94,3,FALSE)),0)</f>
        <v>0</v>
      </c>
      <c r="AW99" s="986">
        <f t="shared" si="14"/>
        <v>0</v>
      </c>
      <c r="AX99" s="987">
        <f>IFERROR((((IF((VLOOKUP(B99,'Anexo I - Auxiliar'!$A$16:$V$75,5,FALSE)=12),(AN99+AQ99+AW99),(AN99+AW99))))+(AK99*AM99)+(AI99*AM99)),0)</f>
        <v>0</v>
      </c>
      <c r="AY99" s="1000">
        <f t="shared" si="15"/>
        <v>0</v>
      </c>
      <c r="AZ99" s="736">
        <v>0</v>
      </c>
      <c r="BA99" s="736">
        <v>0</v>
      </c>
      <c r="BB99" s="711"/>
      <c r="BC99" s="1001">
        <f t="shared" si="16"/>
        <v>0</v>
      </c>
      <c r="BD99" s="737">
        <v>0</v>
      </c>
      <c r="BE99" s="708"/>
    </row>
    <row r="100" spans="1:57" x14ac:dyDescent="0.3">
      <c r="A100" s="741"/>
      <c r="B100" s="743"/>
      <c r="C100" s="743"/>
      <c r="D100" s="743"/>
      <c r="E100" s="744"/>
      <c r="F100" s="430"/>
      <c r="G100" s="430"/>
      <c r="H100" s="726"/>
      <c r="I100" s="726"/>
      <c r="J100" s="727"/>
      <c r="K100" s="728"/>
      <c r="L100" s="742"/>
      <c r="M100" s="730"/>
      <c r="N100" s="731">
        <v>0</v>
      </c>
      <c r="O100" s="732">
        <v>0</v>
      </c>
      <c r="P100" s="978">
        <f>IFERROR((MIN((VLOOKUP($B100,'Anexo I - Auxiliar'!$A$16:$V$75,9,FALSE)*($N100)),$O100)),0)</f>
        <v>0</v>
      </c>
      <c r="Q100" s="732">
        <v>0</v>
      </c>
      <c r="R100" s="733">
        <v>0</v>
      </c>
      <c r="S100" s="978">
        <f>IFERROR((MIN(((VLOOKUP($B100,'Anexo I - Auxiliar'!$A$16:$V$75,10,FALSE)*(N100))*R100),Q100)),0)</f>
        <v>0</v>
      </c>
      <c r="T100" s="732">
        <v>0</v>
      </c>
      <c r="U100" s="979">
        <f>IFERROR((MIN((VLOOKUP($B100,'Anexo I - Auxiliar'!$A$16:$Y$277,12,FALSE)*(N100)),T100)),0)</f>
        <v>0</v>
      </c>
      <c r="V100" s="732">
        <v>0</v>
      </c>
      <c r="W100" s="979">
        <f>IFERROR((MIN((VLOOKUP($B100,'Anexo I - Auxiliar'!$A$16:$Y$277,14,FALSE)*(N100)),V100)),0)</f>
        <v>0</v>
      </c>
      <c r="X100" s="732">
        <v>0</v>
      </c>
      <c r="Y100" s="979">
        <f>IFERROR((MIN((VLOOKUP($B100,'Anexo I - Auxiliar'!$A$16:$Y$277,16,FALSE)*(N100)),X100)),0)</f>
        <v>0</v>
      </c>
      <c r="Z100" s="732">
        <v>0</v>
      </c>
      <c r="AA100" s="979">
        <f>IFERROR((MIN((VLOOKUP($B100,'Anexo I - Auxiliar'!$A$16:$Y$277,18,FALSE)*(N100)),Z100)),0)</f>
        <v>0</v>
      </c>
      <c r="AB100" s="732">
        <v>0</v>
      </c>
      <c r="AC100" s="979">
        <f>IFERROR((MIN((VLOOKUP($B100,'Anexo I - Auxiliar'!$A$16:$Y$277,20,FALSE)*(N100)),AB100)),0)</f>
        <v>0</v>
      </c>
      <c r="AD100" s="732">
        <v>0</v>
      </c>
      <c r="AE100" s="979">
        <f>IFERROR((MIN((VLOOKUP($B100,'Anexo I - Auxiliar'!$A$16:$Y$277,22,FALSE)*(N100)),AD100)),0)</f>
        <v>0</v>
      </c>
      <c r="AF100" s="732">
        <v>0</v>
      </c>
      <c r="AG100" s="979">
        <f>IFERROR((MIN((VLOOKUP($B100,'Anexo I - Auxiliar'!$A$16:$Y$277,24,FALSE)*(N100)),AF100)),0)</f>
        <v>0</v>
      </c>
      <c r="AH100" s="732">
        <v>0</v>
      </c>
      <c r="AI100" s="980">
        <f>IFERROR((MIN((VLOOKUP(($B100&amp;$G100),'CALCULADORA IT CON S.SOCIAL'!$AE$4:$AG$94,2,FALSE)),AH100)),0)</f>
        <v>0</v>
      </c>
      <c r="AJ100" s="732">
        <v>0</v>
      </c>
      <c r="AK100" s="981">
        <f>IFERROR((MIN((((VLOOKUP($B100,'Anexo I - Auxiliar'!$A$16:$AK$277,37,FALSE)))),AJ100)),0)</f>
        <v>0</v>
      </c>
      <c r="AL100" s="982">
        <f t="shared" si="9"/>
        <v>0</v>
      </c>
      <c r="AM100" s="734">
        <v>0</v>
      </c>
      <c r="AN100" s="983">
        <f t="shared" si="10"/>
        <v>0</v>
      </c>
      <c r="AO100" s="735">
        <v>0</v>
      </c>
      <c r="AP100" s="982">
        <f t="shared" si="11"/>
        <v>0</v>
      </c>
      <c r="AQ100" s="984">
        <f t="shared" si="12"/>
        <v>0</v>
      </c>
      <c r="AR100" s="735">
        <v>0</v>
      </c>
      <c r="AS100" s="985">
        <f t="shared" si="13"/>
        <v>0</v>
      </c>
      <c r="AT100" s="735">
        <v>0</v>
      </c>
      <c r="AU100" s="985">
        <f>IFERROR(((MIN((AS100*(VLOOKUP(B100,'Anexo I - Auxiliar'!$A$16:$V$75,8,FALSE))),AT100))),0)</f>
        <v>0</v>
      </c>
      <c r="AV100" s="980">
        <f>IFERROR((VLOOKUP(($B100&amp;$G100),'CALCULADORA IT CON S.SOCIAL'!$AE$4:$AG$94,3,FALSE)),0)</f>
        <v>0</v>
      </c>
      <c r="AW100" s="986">
        <f t="shared" si="14"/>
        <v>0</v>
      </c>
      <c r="AX100" s="987">
        <f>IFERROR((((IF((VLOOKUP(B100,'Anexo I - Auxiliar'!$A$16:$V$75,5,FALSE)=12),(AN100+AQ100+AW100),(AN100+AW100))))+(AK100*AM100)+(AI100*AM100)),0)</f>
        <v>0</v>
      </c>
      <c r="AY100" s="1000">
        <f t="shared" si="15"/>
        <v>0</v>
      </c>
      <c r="AZ100" s="736">
        <v>0</v>
      </c>
      <c r="BA100" s="736">
        <v>0</v>
      </c>
      <c r="BB100" s="711"/>
      <c r="BC100" s="1001">
        <f t="shared" si="16"/>
        <v>0</v>
      </c>
      <c r="BD100" s="737">
        <v>0</v>
      </c>
      <c r="BE100" s="708"/>
    </row>
    <row r="101" spans="1:57" x14ac:dyDescent="0.3">
      <c r="A101" s="741"/>
      <c r="B101" s="743"/>
      <c r="C101" s="743"/>
      <c r="D101" s="743"/>
      <c r="E101" s="744"/>
      <c r="F101" s="430"/>
      <c r="G101" s="430"/>
      <c r="H101" s="726"/>
      <c r="I101" s="726"/>
      <c r="J101" s="727"/>
      <c r="K101" s="728"/>
      <c r="L101" s="742"/>
      <c r="M101" s="730"/>
      <c r="N101" s="731">
        <v>0</v>
      </c>
      <c r="O101" s="732">
        <v>0</v>
      </c>
      <c r="P101" s="978">
        <f>IFERROR((MIN((VLOOKUP($B101,'Anexo I - Auxiliar'!$A$16:$V$75,9,FALSE)*($N101)),$O101)),0)</f>
        <v>0</v>
      </c>
      <c r="Q101" s="732">
        <v>0</v>
      </c>
      <c r="R101" s="733">
        <v>0</v>
      </c>
      <c r="S101" s="978">
        <f>IFERROR((MIN(((VLOOKUP($B101,'Anexo I - Auxiliar'!$A$16:$V$75,10,FALSE)*(N101))*R101),Q101)),0)</f>
        <v>0</v>
      </c>
      <c r="T101" s="732">
        <v>0</v>
      </c>
      <c r="U101" s="979">
        <f>IFERROR((MIN((VLOOKUP($B101,'Anexo I - Auxiliar'!$A$16:$Y$277,12,FALSE)*(N101)),T101)),0)</f>
        <v>0</v>
      </c>
      <c r="V101" s="732">
        <v>0</v>
      </c>
      <c r="W101" s="979">
        <f>IFERROR((MIN((VLOOKUP($B101,'Anexo I - Auxiliar'!$A$16:$Y$277,14,FALSE)*(N101)),V101)),0)</f>
        <v>0</v>
      </c>
      <c r="X101" s="732">
        <v>0</v>
      </c>
      <c r="Y101" s="979">
        <f>IFERROR((MIN((VLOOKUP($B101,'Anexo I - Auxiliar'!$A$16:$Y$277,16,FALSE)*(N101)),X101)),0)</f>
        <v>0</v>
      </c>
      <c r="Z101" s="732">
        <v>0</v>
      </c>
      <c r="AA101" s="979">
        <f>IFERROR((MIN((VLOOKUP($B101,'Anexo I - Auxiliar'!$A$16:$Y$277,18,FALSE)*(N101)),Z101)),0)</f>
        <v>0</v>
      </c>
      <c r="AB101" s="732">
        <v>0</v>
      </c>
      <c r="AC101" s="979">
        <f>IFERROR((MIN((VLOOKUP($B101,'Anexo I - Auxiliar'!$A$16:$Y$277,20,FALSE)*(N101)),AB101)),0)</f>
        <v>0</v>
      </c>
      <c r="AD101" s="732">
        <v>0</v>
      </c>
      <c r="AE101" s="979">
        <f>IFERROR((MIN((VLOOKUP($B101,'Anexo I - Auxiliar'!$A$16:$Y$277,22,FALSE)*(N101)),AD101)),0)</f>
        <v>0</v>
      </c>
      <c r="AF101" s="732">
        <v>0</v>
      </c>
      <c r="AG101" s="979">
        <f>IFERROR((MIN((VLOOKUP($B101,'Anexo I - Auxiliar'!$A$16:$Y$277,24,FALSE)*(N101)),AF101)),0)</f>
        <v>0</v>
      </c>
      <c r="AH101" s="732">
        <v>0</v>
      </c>
      <c r="AI101" s="980">
        <f>IFERROR((MIN((VLOOKUP(($B101&amp;$G101),'CALCULADORA IT CON S.SOCIAL'!$AE$4:$AG$94,2,FALSE)),AH101)),0)</f>
        <v>0</v>
      </c>
      <c r="AJ101" s="732">
        <v>0</v>
      </c>
      <c r="AK101" s="981">
        <f>IFERROR((MIN((((VLOOKUP($B101,'Anexo I - Auxiliar'!$A$16:$AK$277,37,FALSE)))),AJ101)),0)</f>
        <v>0</v>
      </c>
      <c r="AL101" s="982">
        <f t="shared" si="9"/>
        <v>0</v>
      </c>
      <c r="AM101" s="734">
        <v>0</v>
      </c>
      <c r="AN101" s="983">
        <f t="shared" si="10"/>
        <v>0</v>
      </c>
      <c r="AO101" s="735">
        <v>0</v>
      </c>
      <c r="AP101" s="982">
        <f t="shared" si="11"/>
        <v>0</v>
      </c>
      <c r="AQ101" s="984">
        <f t="shared" si="12"/>
        <v>0</v>
      </c>
      <c r="AR101" s="735">
        <v>0</v>
      </c>
      <c r="AS101" s="985">
        <f t="shared" si="13"/>
        <v>0</v>
      </c>
      <c r="AT101" s="735">
        <v>0</v>
      </c>
      <c r="AU101" s="985">
        <f>IFERROR(((MIN((AS101*(VLOOKUP(B101,'Anexo I - Auxiliar'!$A$16:$V$75,8,FALSE))),AT101))),0)</f>
        <v>0</v>
      </c>
      <c r="AV101" s="980">
        <f>IFERROR((VLOOKUP(($B101&amp;$G101),'CALCULADORA IT CON S.SOCIAL'!$AE$4:$AG$94,3,FALSE)),0)</f>
        <v>0</v>
      </c>
      <c r="AW101" s="986">
        <f t="shared" si="14"/>
        <v>0</v>
      </c>
      <c r="AX101" s="987">
        <f>IFERROR((((IF((VLOOKUP(B101,'Anexo I - Auxiliar'!$A$16:$V$75,5,FALSE)=12),(AN101+AQ101+AW101),(AN101+AW101))))+(AK101*AM101)+(AI101*AM101)),0)</f>
        <v>0</v>
      </c>
      <c r="AY101" s="1000">
        <f t="shared" si="15"/>
        <v>0</v>
      </c>
      <c r="AZ101" s="736">
        <v>0</v>
      </c>
      <c r="BA101" s="736">
        <v>0</v>
      </c>
      <c r="BB101" s="711"/>
      <c r="BC101" s="1001">
        <f t="shared" si="16"/>
        <v>0</v>
      </c>
      <c r="BD101" s="737">
        <v>0</v>
      </c>
      <c r="BE101" s="708"/>
    </row>
    <row r="102" spans="1:57" x14ac:dyDescent="0.3">
      <c r="A102" s="741"/>
      <c r="B102" s="743"/>
      <c r="C102" s="743"/>
      <c r="D102" s="743"/>
      <c r="E102" s="744"/>
      <c r="F102" s="430"/>
      <c r="G102" s="430"/>
      <c r="H102" s="726"/>
      <c r="I102" s="726"/>
      <c r="J102" s="727"/>
      <c r="K102" s="728"/>
      <c r="L102" s="742"/>
      <c r="M102" s="730"/>
      <c r="N102" s="731">
        <v>0</v>
      </c>
      <c r="O102" s="732">
        <v>0</v>
      </c>
      <c r="P102" s="978">
        <f>IFERROR((MIN((VLOOKUP($B102,'Anexo I - Auxiliar'!$A$16:$V$75,9,FALSE)*($N102)),$O102)),0)</f>
        <v>0</v>
      </c>
      <c r="Q102" s="732">
        <v>0</v>
      </c>
      <c r="R102" s="733">
        <v>0</v>
      </c>
      <c r="S102" s="978">
        <f>IFERROR((MIN(((VLOOKUP($B102,'Anexo I - Auxiliar'!$A$16:$V$75,10,FALSE)*(N102))*R102),Q102)),0)</f>
        <v>0</v>
      </c>
      <c r="T102" s="732">
        <v>0</v>
      </c>
      <c r="U102" s="979">
        <f>IFERROR((MIN((VLOOKUP($B102,'Anexo I - Auxiliar'!$A$16:$Y$277,12,FALSE)*(N102)),T102)),0)</f>
        <v>0</v>
      </c>
      <c r="V102" s="732">
        <v>0</v>
      </c>
      <c r="W102" s="979">
        <f>IFERROR((MIN((VLOOKUP($B102,'Anexo I - Auxiliar'!$A$16:$Y$277,14,FALSE)*(N102)),V102)),0)</f>
        <v>0</v>
      </c>
      <c r="X102" s="732">
        <v>0</v>
      </c>
      <c r="Y102" s="979">
        <f>IFERROR((MIN((VLOOKUP($B102,'Anexo I - Auxiliar'!$A$16:$Y$277,16,FALSE)*(N102)),X102)),0)</f>
        <v>0</v>
      </c>
      <c r="Z102" s="732">
        <v>0</v>
      </c>
      <c r="AA102" s="979">
        <f>IFERROR((MIN((VLOOKUP($B102,'Anexo I - Auxiliar'!$A$16:$Y$277,18,FALSE)*(N102)),Z102)),0)</f>
        <v>0</v>
      </c>
      <c r="AB102" s="732">
        <v>0</v>
      </c>
      <c r="AC102" s="979">
        <f>IFERROR((MIN((VLOOKUP($B102,'Anexo I - Auxiliar'!$A$16:$Y$277,20,FALSE)*(N102)),AB102)),0)</f>
        <v>0</v>
      </c>
      <c r="AD102" s="732">
        <v>0</v>
      </c>
      <c r="AE102" s="979">
        <f>IFERROR((MIN((VLOOKUP($B102,'Anexo I - Auxiliar'!$A$16:$Y$277,22,FALSE)*(N102)),AD102)),0)</f>
        <v>0</v>
      </c>
      <c r="AF102" s="732">
        <v>0</v>
      </c>
      <c r="AG102" s="979">
        <f>IFERROR((MIN((VLOOKUP($B102,'Anexo I - Auxiliar'!$A$16:$Y$277,24,FALSE)*(N102)),AF102)),0)</f>
        <v>0</v>
      </c>
      <c r="AH102" s="732">
        <v>0</v>
      </c>
      <c r="AI102" s="980">
        <f>IFERROR((MIN((VLOOKUP(($B102&amp;$G102),'CALCULADORA IT CON S.SOCIAL'!$AE$4:$AG$94,2,FALSE)),AH102)),0)</f>
        <v>0</v>
      </c>
      <c r="AJ102" s="732">
        <v>0</v>
      </c>
      <c r="AK102" s="981">
        <f>IFERROR((MIN((((VLOOKUP($B102,'Anexo I - Auxiliar'!$A$16:$AK$277,37,FALSE)))),AJ102)),0)</f>
        <v>0</v>
      </c>
      <c r="AL102" s="982">
        <f t="shared" si="9"/>
        <v>0</v>
      </c>
      <c r="AM102" s="734">
        <v>0</v>
      </c>
      <c r="AN102" s="983">
        <f t="shared" si="10"/>
        <v>0</v>
      </c>
      <c r="AO102" s="735">
        <v>0</v>
      </c>
      <c r="AP102" s="982">
        <f t="shared" si="11"/>
        <v>0</v>
      </c>
      <c r="AQ102" s="984">
        <f t="shared" si="12"/>
        <v>0</v>
      </c>
      <c r="AR102" s="735">
        <v>0</v>
      </c>
      <c r="AS102" s="985">
        <f t="shared" si="13"/>
        <v>0</v>
      </c>
      <c r="AT102" s="735">
        <v>0</v>
      </c>
      <c r="AU102" s="985">
        <f>IFERROR(((MIN((AS102*(VLOOKUP(B102,'Anexo I - Auxiliar'!$A$16:$V$75,8,FALSE))),AT102))),0)</f>
        <v>0</v>
      </c>
      <c r="AV102" s="980">
        <f>IFERROR((VLOOKUP(($B102&amp;$G102),'CALCULADORA IT CON S.SOCIAL'!$AE$4:$AG$94,3,FALSE)),0)</f>
        <v>0</v>
      </c>
      <c r="AW102" s="986">
        <f t="shared" si="14"/>
        <v>0</v>
      </c>
      <c r="AX102" s="987">
        <f>IFERROR((((IF((VLOOKUP(B102,'Anexo I - Auxiliar'!$A$16:$V$75,5,FALSE)=12),(AN102+AQ102+AW102),(AN102+AW102))))+(AK102*AM102)+(AI102*AM102)),0)</f>
        <v>0</v>
      </c>
      <c r="AY102" s="1000">
        <f t="shared" si="15"/>
        <v>0</v>
      </c>
      <c r="AZ102" s="736">
        <v>0</v>
      </c>
      <c r="BA102" s="736">
        <v>0</v>
      </c>
      <c r="BB102" s="711"/>
      <c r="BC102" s="1001">
        <f t="shared" si="16"/>
        <v>0</v>
      </c>
      <c r="BD102" s="737">
        <v>0</v>
      </c>
      <c r="BE102" s="708"/>
    </row>
    <row r="103" spans="1:57" x14ac:dyDescent="0.3">
      <c r="A103" s="741"/>
      <c r="B103" s="743"/>
      <c r="C103" s="743"/>
      <c r="D103" s="743"/>
      <c r="E103" s="744"/>
      <c r="F103" s="430"/>
      <c r="G103" s="430"/>
      <c r="H103" s="726"/>
      <c r="I103" s="726"/>
      <c r="J103" s="727"/>
      <c r="K103" s="728"/>
      <c r="L103" s="742"/>
      <c r="M103" s="730"/>
      <c r="N103" s="731">
        <v>0</v>
      </c>
      <c r="O103" s="732">
        <v>0</v>
      </c>
      <c r="P103" s="978">
        <f>IFERROR((MIN((VLOOKUP($B103,'Anexo I - Auxiliar'!$A$16:$V$75,9,FALSE)*($N103)),$O103)),0)</f>
        <v>0</v>
      </c>
      <c r="Q103" s="732">
        <v>0</v>
      </c>
      <c r="R103" s="733">
        <v>0</v>
      </c>
      <c r="S103" s="978">
        <f>IFERROR((MIN(((VLOOKUP($B103,'Anexo I - Auxiliar'!$A$16:$V$75,10,FALSE)*(N103))*R103),Q103)),0)</f>
        <v>0</v>
      </c>
      <c r="T103" s="732">
        <v>0</v>
      </c>
      <c r="U103" s="979">
        <f>IFERROR((MIN((VLOOKUP($B103,'Anexo I - Auxiliar'!$A$16:$Y$277,12,FALSE)*(N103)),T103)),0)</f>
        <v>0</v>
      </c>
      <c r="V103" s="732">
        <v>0</v>
      </c>
      <c r="W103" s="979">
        <f>IFERROR((MIN((VLOOKUP($B103,'Anexo I - Auxiliar'!$A$16:$Y$277,14,FALSE)*(N103)),V103)),0)</f>
        <v>0</v>
      </c>
      <c r="X103" s="732">
        <v>0</v>
      </c>
      <c r="Y103" s="979">
        <f>IFERROR((MIN((VLOOKUP($B103,'Anexo I - Auxiliar'!$A$16:$Y$277,16,FALSE)*(N103)),X103)),0)</f>
        <v>0</v>
      </c>
      <c r="Z103" s="732">
        <v>0</v>
      </c>
      <c r="AA103" s="979">
        <f>IFERROR((MIN((VLOOKUP($B103,'Anexo I - Auxiliar'!$A$16:$Y$277,18,FALSE)*(N103)),Z103)),0)</f>
        <v>0</v>
      </c>
      <c r="AB103" s="732">
        <v>0</v>
      </c>
      <c r="AC103" s="979">
        <f>IFERROR((MIN((VLOOKUP($B103,'Anexo I - Auxiliar'!$A$16:$Y$277,20,FALSE)*(N103)),AB103)),0)</f>
        <v>0</v>
      </c>
      <c r="AD103" s="732">
        <v>0</v>
      </c>
      <c r="AE103" s="979">
        <f>IFERROR((MIN((VLOOKUP($B103,'Anexo I - Auxiliar'!$A$16:$Y$277,22,FALSE)*(N103)),AD103)),0)</f>
        <v>0</v>
      </c>
      <c r="AF103" s="732">
        <v>0</v>
      </c>
      <c r="AG103" s="979">
        <f>IFERROR((MIN((VLOOKUP($B103,'Anexo I - Auxiliar'!$A$16:$Y$277,24,FALSE)*(N103)),AF103)),0)</f>
        <v>0</v>
      </c>
      <c r="AH103" s="732">
        <v>0</v>
      </c>
      <c r="AI103" s="980">
        <f>IFERROR((MIN((VLOOKUP(($B103&amp;$G103),'CALCULADORA IT CON S.SOCIAL'!$AE$4:$AG$94,2,FALSE)),AH103)),0)</f>
        <v>0</v>
      </c>
      <c r="AJ103" s="732">
        <v>0</v>
      </c>
      <c r="AK103" s="981">
        <f>IFERROR((MIN((((VLOOKUP($B103,'Anexo I - Auxiliar'!$A$16:$AK$277,37,FALSE)))),AJ103)),0)</f>
        <v>0</v>
      </c>
      <c r="AL103" s="982">
        <f t="shared" si="9"/>
        <v>0</v>
      </c>
      <c r="AM103" s="734">
        <v>0</v>
      </c>
      <c r="AN103" s="983">
        <f t="shared" si="10"/>
        <v>0</v>
      </c>
      <c r="AO103" s="735">
        <v>0</v>
      </c>
      <c r="AP103" s="982">
        <f t="shared" si="11"/>
        <v>0</v>
      </c>
      <c r="AQ103" s="984">
        <f t="shared" si="12"/>
        <v>0</v>
      </c>
      <c r="AR103" s="735">
        <v>0</v>
      </c>
      <c r="AS103" s="985">
        <f t="shared" si="13"/>
        <v>0</v>
      </c>
      <c r="AT103" s="735">
        <v>0</v>
      </c>
      <c r="AU103" s="985">
        <f>IFERROR(((MIN((AS103*(VLOOKUP(B103,'Anexo I - Auxiliar'!$A$16:$V$75,8,FALSE))),AT103))),0)</f>
        <v>0</v>
      </c>
      <c r="AV103" s="980">
        <f>IFERROR((VLOOKUP(($B103&amp;$G103),'CALCULADORA IT CON S.SOCIAL'!$AE$4:$AG$94,3,FALSE)),0)</f>
        <v>0</v>
      </c>
      <c r="AW103" s="986">
        <f t="shared" si="14"/>
        <v>0</v>
      </c>
      <c r="AX103" s="987">
        <f>IFERROR((((IF((VLOOKUP(B103,'Anexo I - Auxiliar'!$A$16:$V$75,5,FALSE)=12),(AN103+AQ103+AW103),(AN103+AW103))))+(AK103*AM103)+(AI103*AM103)),0)</f>
        <v>0</v>
      </c>
      <c r="AY103" s="1000">
        <f t="shared" si="15"/>
        <v>0</v>
      </c>
      <c r="AZ103" s="736">
        <v>0</v>
      </c>
      <c r="BA103" s="736">
        <v>0</v>
      </c>
      <c r="BB103" s="711"/>
      <c r="BC103" s="1001">
        <f t="shared" si="16"/>
        <v>0</v>
      </c>
      <c r="BD103" s="737">
        <v>0</v>
      </c>
      <c r="BE103" s="708"/>
    </row>
    <row r="104" spans="1:57" x14ac:dyDescent="0.3">
      <c r="A104" s="741"/>
      <c r="B104" s="743"/>
      <c r="C104" s="743"/>
      <c r="D104" s="743"/>
      <c r="E104" s="744"/>
      <c r="F104" s="430"/>
      <c r="G104" s="430"/>
      <c r="H104" s="726"/>
      <c r="I104" s="726"/>
      <c r="J104" s="727"/>
      <c r="K104" s="728"/>
      <c r="L104" s="742"/>
      <c r="M104" s="730"/>
      <c r="N104" s="731">
        <v>0</v>
      </c>
      <c r="O104" s="732">
        <v>0</v>
      </c>
      <c r="P104" s="978">
        <f>IFERROR((MIN((VLOOKUP($B104,'Anexo I - Auxiliar'!$A$16:$V$75,9,FALSE)*($N104)),$O104)),0)</f>
        <v>0</v>
      </c>
      <c r="Q104" s="732">
        <v>0</v>
      </c>
      <c r="R104" s="733">
        <v>0</v>
      </c>
      <c r="S104" s="978">
        <f>IFERROR((MIN(((VLOOKUP($B104,'Anexo I - Auxiliar'!$A$16:$V$75,10,FALSE)*(N104))*R104),Q104)),0)</f>
        <v>0</v>
      </c>
      <c r="T104" s="732">
        <v>0</v>
      </c>
      <c r="U104" s="979">
        <f>IFERROR((MIN((VLOOKUP($B104,'Anexo I - Auxiliar'!$A$16:$Y$277,12,FALSE)*(N104)),T104)),0)</f>
        <v>0</v>
      </c>
      <c r="V104" s="732">
        <v>0</v>
      </c>
      <c r="W104" s="979">
        <f>IFERROR((MIN((VLOOKUP($B104,'Anexo I - Auxiliar'!$A$16:$Y$277,14,FALSE)*(N104)),V104)),0)</f>
        <v>0</v>
      </c>
      <c r="X104" s="732">
        <v>0</v>
      </c>
      <c r="Y104" s="979">
        <f>IFERROR((MIN((VLOOKUP($B104,'Anexo I - Auxiliar'!$A$16:$Y$277,16,FALSE)*(N104)),X104)),0)</f>
        <v>0</v>
      </c>
      <c r="Z104" s="732">
        <v>0</v>
      </c>
      <c r="AA104" s="979">
        <f>IFERROR((MIN((VLOOKUP($B104,'Anexo I - Auxiliar'!$A$16:$Y$277,18,FALSE)*(N104)),Z104)),0)</f>
        <v>0</v>
      </c>
      <c r="AB104" s="732">
        <v>0</v>
      </c>
      <c r="AC104" s="979">
        <f>IFERROR((MIN((VLOOKUP($B104,'Anexo I - Auxiliar'!$A$16:$Y$277,20,FALSE)*(N104)),AB104)),0)</f>
        <v>0</v>
      </c>
      <c r="AD104" s="732">
        <v>0</v>
      </c>
      <c r="AE104" s="979">
        <f>IFERROR((MIN((VLOOKUP($B104,'Anexo I - Auxiliar'!$A$16:$Y$277,22,FALSE)*(N104)),AD104)),0)</f>
        <v>0</v>
      </c>
      <c r="AF104" s="732">
        <v>0</v>
      </c>
      <c r="AG104" s="979">
        <f>IFERROR((MIN((VLOOKUP($B104,'Anexo I - Auxiliar'!$A$16:$Y$277,24,FALSE)*(N104)),AF104)),0)</f>
        <v>0</v>
      </c>
      <c r="AH104" s="732">
        <v>0</v>
      </c>
      <c r="AI104" s="980">
        <f>IFERROR((MIN((VLOOKUP(($B104&amp;$G104),'CALCULADORA IT CON S.SOCIAL'!$AE$4:$AG$94,2,FALSE)),AH104)),0)</f>
        <v>0</v>
      </c>
      <c r="AJ104" s="732">
        <v>0</v>
      </c>
      <c r="AK104" s="981">
        <f>IFERROR((MIN((((VLOOKUP($B104,'Anexo I - Auxiliar'!$A$16:$AK$277,37,FALSE)))),AJ104)),0)</f>
        <v>0</v>
      </c>
      <c r="AL104" s="982">
        <f t="shared" si="9"/>
        <v>0</v>
      </c>
      <c r="AM104" s="734">
        <v>0</v>
      </c>
      <c r="AN104" s="983">
        <f t="shared" si="10"/>
        <v>0</v>
      </c>
      <c r="AO104" s="735">
        <v>0</v>
      </c>
      <c r="AP104" s="982">
        <f t="shared" si="11"/>
        <v>0</v>
      </c>
      <c r="AQ104" s="984">
        <f t="shared" si="12"/>
        <v>0</v>
      </c>
      <c r="AR104" s="735">
        <v>0</v>
      </c>
      <c r="AS104" s="985">
        <f t="shared" si="13"/>
        <v>0</v>
      </c>
      <c r="AT104" s="735">
        <v>0</v>
      </c>
      <c r="AU104" s="985">
        <f>IFERROR(((MIN((AS104*(VLOOKUP(B104,'Anexo I - Auxiliar'!$A$16:$V$75,8,FALSE))),AT104))),0)</f>
        <v>0</v>
      </c>
      <c r="AV104" s="980">
        <f>IFERROR((VLOOKUP(($B104&amp;$G104),'CALCULADORA IT CON S.SOCIAL'!$AE$4:$AG$94,3,FALSE)),0)</f>
        <v>0</v>
      </c>
      <c r="AW104" s="986">
        <f t="shared" si="14"/>
        <v>0</v>
      </c>
      <c r="AX104" s="987">
        <f>IFERROR((((IF((VLOOKUP(B104,'Anexo I - Auxiliar'!$A$16:$V$75,5,FALSE)=12),(AN104+AQ104+AW104),(AN104+AW104))))+(AK104*AM104)+(AI104*AM104)),0)</f>
        <v>0</v>
      </c>
      <c r="AY104" s="1000">
        <f t="shared" si="15"/>
        <v>0</v>
      </c>
      <c r="AZ104" s="736">
        <v>0</v>
      </c>
      <c r="BA104" s="736">
        <v>0</v>
      </c>
      <c r="BB104" s="711"/>
      <c r="BC104" s="1001">
        <f t="shared" si="16"/>
        <v>0</v>
      </c>
      <c r="BD104" s="737">
        <v>0</v>
      </c>
      <c r="BE104" s="708"/>
    </row>
    <row r="105" spans="1:57" x14ac:dyDescent="0.3">
      <c r="A105" s="741"/>
      <c r="B105" s="743"/>
      <c r="C105" s="743"/>
      <c r="D105" s="743"/>
      <c r="E105" s="744"/>
      <c r="F105" s="430"/>
      <c r="G105" s="430"/>
      <c r="H105" s="726"/>
      <c r="I105" s="726"/>
      <c r="J105" s="727"/>
      <c r="K105" s="728"/>
      <c r="L105" s="742"/>
      <c r="M105" s="730"/>
      <c r="N105" s="731">
        <v>0</v>
      </c>
      <c r="O105" s="732">
        <v>0</v>
      </c>
      <c r="P105" s="978">
        <f>IFERROR((MIN((VLOOKUP($B105,'Anexo I - Auxiliar'!$A$16:$V$75,9,FALSE)*($N105)),$O105)),0)</f>
        <v>0</v>
      </c>
      <c r="Q105" s="732">
        <v>0</v>
      </c>
      <c r="R105" s="733">
        <v>0</v>
      </c>
      <c r="S105" s="978">
        <f>IFERROR((MIN(((VLOOKUP($B105,'Anexo I - Auxiliar'!$A$16:$V$75,10,FALSE)*(N105))*R105),Q105)),0)</f>
        <v>0</v>
      </c>
      <c r="T105" s="732">
        <v>0</v>
      </c>
      <c r="U105" s="979">
        <f>IFERROR((MIN((VLOOKUP($B105,'Anexo I - Auxiliar'!$A$16:$Y$277,12,FALSE)*(N105)),T105)),0)</f>
        <v>0</v>
      </c>
      <c r="V105" s="732">
        <v>0</v>
      </c>
      <c r="W105" s="979">
        <f>IFERROR((MIN((VLOOKUP($B105,'Anexo I - Auxiliar'!$A$16:$Y$277,14,FALSE)*(N105)),V105)),0)</f>
        <v>0</v>
      </c>
      <c r="X105" s="732">
        <v>0</v>
      </c>
      <c r="Y105" s="979">
        <f>IFERROR((MIN((VLOOKUP($B105,'Anexo I - Auxiliar'!$A$16:$Y$277,16,FALSE)*(N105)),X105)),0)</f>
        <v>0</v>
      </c>
      <c r="Z105" s="732">
        <v>0</v>
      </c>
      <c r="AA105" s="979">
        <f>IFERROR((MIN((VLOOKUP($B105,'Anexo I - Auxiliar'!$A$16:$Y$277,18,FALSE)*(N105)),Z105)),0)</f>
        <v>0</v>
      </c>
      <c r="AB105" s="732">
        <v>0</v>
      </c>
      <c r="AC105" s="979">
        <f>IFERROR((MIN((VLOOKUP($B105,'Anexo I - Auxiliar'!$A$16:$Y$277,20,FALSE)*(N105)),AB105)),0)</f>
        <v>0</v>
      </c>
      <c r="AD105" s="732">
        <v>0</v>
      </c>
      <c r="AE105" s="979">
        <f>IFERROR((MIN((VLOOKUP($B105,'Anexo I - Auxiliar'!$A$16:$Y$277,22,FALSE)*(N105)),AD105)),0)</f>
        <v>0</v>
      </c>
      <c r="AF105" s="732">
        <v>0</v>
      </c>
      <c r="AG105" s="979">
        <f>IFERROR((MIN((VLOOKUP($B105,'Anexo I - Auxiliar'!$A$16:$Y$277,24,FALSE)*(N105)),AF105)),0)</f>
        <v>0</v>
      </c>
      <c r="AH105" s="732">
        <v>0</v>
      </c>
      <c r="AI105" s="980">
        <f>IFERROR((MIN((VLOOKUP(($B105&amp;$G105),'CALCULADORA IT CON S.SOCIAL'!$AE$4:$AG$94,2,FALSE)),AH105)),0)</f>
        <v>0</v>
      </c>
      <c r="AJ105" s="732">
        <v>0</v>
      </c>
      <c r="AK105" s="981">
        <f>IFERROR((MIN((((VLOOKUP($B105,'Anexo I - Auxiliar'!$A$16:$AK$277,37,FALSE)))),AJ105)),0)</f>
        <v>0</v>
      </c>
      <c r="AL105" s="982">
        <f t="shared" si="9"/>
        <v>0</v>
      </c>
      <c r="AM105" s="734">
        <v>0</v>
      </c>
      <c r="AN105" s="983">
        <f t="shared" si="10"/>
        <v>0</v>
      </c>
      <c r="AO105" s="735">
        <v>0</v>
      </c>
      <c r="AP105" s="982">
        <f t="shared" si="11"/>
        <v>0</v>
      </c>
      <c r="AQ105" s="984">
        <f t="shared" si="12"/>
        <v>0</v>
      </c>
      <c r="AR105" s="735">
        <v>0</v>
      </c>
      <c r="AS105" s="985">
        <f t="shared" si="13"/>
        <v>0</v>
      </c>
      <c r="AT105" s="735">
        <v>0</v>
      </c>
      <c r="AU105" s="985">
        <f>IFERROR(((MIN((AS105*(VLOOKUP(B105,'Anexo I - Auxiliar'!$A$16:$V$75,8,FALSE))),AT105))),0)</f>
        <v>0</v>
      </c>
      <c r="AV105" s="980">
        <f>IFERROR((VLOOKUP(($B105&amp;$G105),'CALCULADORA IT CON S.SOCIAL'!$AE$4:$AG$94,3,FALSE)),0)</f>
        <v>0</v>
      </c>
      <c r="AW105" s="986">
        <f t="shared" si="14"/>
        <v>0</v>
      </c>
      <c r="AX105" s="987">
        <f>IFERROR((((IF((VLOOKUP(B105,'Anexo I - Auxiliar'!$A$16:$V$75,5,FALSE)=12),(AN105+AQ105+AW105),(AN105+AW105))))+(AK105*AM105)+(AI105*AM105)),0)</f>
        <v>0</v>
      </c>
      <c r="AY105" s="1000">
        <f t="shared" si="15"/>
        <v>0</v>
      </c>
      <c r="AZ105" s="736">
        <v>0</v>
      </c>
      <c r="BA105" s="736">
        <v>0</v>
      </c>
      <c r="BB105" s="711"/>
      <c r="BC105" s="1001">
        <f t="shared" si="16"/>
        <v>0</v>
      </c>
      <c r="BD105" s="737">
        <v>0</v>
      </c>
      <c r="BE105" s="708"/>
    </row>
    <row r="106" spans="1:57" x14ac:dyDescent="0.3">
      <c r="A106" s="741"/>
      <c r="B106" s="743"/>
      <c r="C106" s="743"/>
      <c r="D106" s="743"/>
      <c r="E106" s="744"/>
      <c r="F106" s="430"/>
      <c r="G106" s="430"/>
      <c r="H106" s="726"/>
      <c r="I106" s="726"/>
      <c r="J106" s="727"/>
      <c r="K106" s="728"/>
      <c r="L106" s="742"/>
      <c r="M106" s="730"/>
      <c r="N106" s="731">
        <v>0</v>
      </c>
      <c r="O106" s="732">
        <v>0</v>
      </c>
      <c r="P106" s="978">
        <f>IFERROR((MIN((VLOOKUP($B106,'Anexo I - Auxiliar'!$A$16:$V$75,9,FALSE)*($N106)),$O106)),0)</f>
        <v>0</v>
      </c>
      <c r="Q106" s="732">
        <v>0</v>
      </c>
      <c r="R106" s="733">
        <v>0</v>
      </c>
      <c r="S106" s="978">
        <f>IFERROR((MIN(((VLOOKUP($B106,'Anexo I - Auxiliar'!$A$16:$V$75,10,FALSE)*(N106))*R106),Q106)),0)</f>
        <v>0</v>
      </c>
      <c r="T106" s="732">
        <v>0</v>
      </c>
      <c r="U106" s="979">
        <f>IFERROR((MIN((VLOOKUP($B106,'Anexo I - Auxiliar'!$A$16:$Y$277,12,FALSE)*(N106)),T106)),0)</f>
        <v>0</v>
      </c>
      <c r="V106" s="732">
        <v>0</v>
      </c>
      <c r="W106" s="979">
        <f>IFERROR((MIN((VLOOKUP($B106,'Anexo I - Auxiliar'!$A$16:$Y$277,14,FALSE)*(N106)),V106)),0)</f>
        <v>0</v>
      </c>
      <c r="X106" s="732">
        <v>0</v>
      </c>
      <c r="Y106" s="979">
        <f>IFERROR((MIN((VLOOKUP($B106,'Anexo I - Auxiliar'!$A$16:$Y$277,16,FALSE)*(N106)),X106)),0)</f>
        <v>0</v>
      </c>
      <c r="Z106" s="732">
        <v>0</v>
      </c>
      <c r="AA106" s="979">
        <f>IFERROR((MIN((VLOOKUP($B106,'Anexo I - Auxiliar'!$A$16:$Y$277,18,FALSE)*(N106)),Z106)),0)</f>
        <v>0</v>
      </c>
      <c r="AB106" s="732">
        <v>0</v>
      </c>
      <c r="AC106" s="979">
        <f>IFERROR((MIN((VLOOKUP($B106,'Anexo I - Auxiliar'!$A$16:$Y$277,20,FALSE)*(N106)),AB106)),0)</f>
        <v>0</v>
      </c>
      <c r="AD106" s="732">
        <v>0</v>
      </c>
      <c r="AE106" s="979">
        <f>IFERROR((MIN((VLOOKUP($B106,'Anexo I - Auxiliar'!$A$16:$Y$277,22,FALSE)*(N106)),AD106)),0)</f>
        <v>0</v>
      </c>
      <c r="AF106" s="732">
        <v>0</v>
      </c>
      <c r="AG106" s="979">
        <f>IFERROR((MIN((VLOOKUP($B106,'Anexo I - Auxiliar'!$A$16:$Y$277,24,FALSE)*(N106)),AF106)),0)</f>
        <v>0</v>
      </c>
      <c r="AH106" s="732">
        <v>0</v>
      </c>
      <c r="AI106" s="980">
        <f>IFERROR((MIN((VLOOKUP(($B106&amp;$G106),'CALCULADORA IT CON S.SOCIAL'!$AE$4:$AG$94,2,FALSE)),AH106)),0)</f>
        <v>0</v>
      </c>
      <c r="AJ106" s="732">
        <v>0</v>
      </c>
      <c r="AK106" s="981">
        <f>IFERROR((MIN((((VLOOKUP($B106,'Anexo I - Auxiliar'!$A$16:$AK$277,37,FALSE)))),AJ106)),0)</f>
        <v>0</v>
      </c>
      <c r="AL106" s="982">
        <f t="shared" si="9"/>
        <v>0</v>
      </c>
      <c r="AM106" s="734">
        <v>0</v>
      </c>
      <c r="AN106" s="983">
        <f t="shared" si="10"/>
        <v>0</v>
      </c>
      <c r="AO106" s="735">
        <v>0</v>
      </c>
      <c r="AP106" s="982">
        <f t="shared" si="11"/>
        <v>0</v>
      </c>
      <c r="AQ106" s="984">
        <f t="shared" si="12"/>
        <v>0</v>
      </c>
      <c r="AR106" s="735">
        <v>0</v>
      </c>
      <c r="AS106" s="985">
        <f t="shared" si="13"/>
        <v>0</v>
      </c>
      <c r="AT106" s="735">
        <v>0</v>
      </c>
      <c r="AU106" s="985">
        <f>IFERROR(((MIN((AS106*(VLOOKUP(B106,'Anexo I - Auxiliar'!$A$16:$V$75,8,FALSE))),AT106))),0)</f>
        <v>0</v>
      </c>
      <c r="AV106" s="980">
        <f>IFERROR((VLOOKUP(($B106&amp;$G106),'CALCULADORA IT CON S.SOCIAL'!$AE$4:$AG$94,3,FALSE)),0)</f>
        <v>0</v>
      </c>
      <c r="AW106" s="986">
        <f t="shared" si="14"/>
        <v>0</v>
      </c>
      <c r="AX106" s="987">
        <f>IFERROR((((IF((VLOOKUP(B106,'Anexo I - Auxiliar'!$A$16:$V$75,5,FALSE)=12),(AN106+AQ106+AW106),(AN106+AW106))))+(AK106*AM106)+(AI106*AM106)),0)</f>
        <v>0</v>
      </c>
      <c r="AY106" s="1000">
        <f t="shared" si="15"/>
        <v>0</v>
      </c>
      <c r="AZ106" s="736">
        <v>0</v>
      </c>
      <c r="BA106" s="736">
        <v>0</v>
      </c>
      <c r="BB106" s="711"/>
      <c r="BC106" s="1001">
        <f t="shared" si="16"/>
        <v>0</v>
      </c>
      <c r="BD106" s="737">
        <v>0</v>
      </c>
      <c r="BE106" s="708"/>
    </row>
    <row r="107" spans="1:57" x14ac:dyDescent="0.3">
      <c r="A107" s="741"/>
      <c r="B107" s="743"/>
      <c r="C107" s="743"/>
      <c r="D107" s="743"/>
      <c r="E107" s="744"/>
      <c r="F107" s="430"/>
      <c r="G107" s="430"/>
      <c r="H107" s="726"/>
      <c r="I107" s="726"/>
      <c r="J107" s="727"/>
      <c r="K107" s="728"/>
      <c r="L107" s="742"/>
      <c r="M107" s="730"/>
      <c r="N107" s="731">
        <v>0</v>
      </c>
      <c r="O107" s="732">
        <v>0</v>
      </c>
      <c r="P107" s="978">
        <f>IFERROR((MIN((VLOOKUP($B107,'Anexo I - Auxiliar'!$A$16:$V$75,9,FALSE)*($N107)),$O107)),0)</f>
        <v>0</v>
      </c>
      <c r="Q107" s="732">
        <v>0</v>
      </c>
      <c r="R107" s="733">
        <v>0</v>
      </c>
      <c r="S107" s="978">
        <f>IFERROR((MIN(((VLOOKUP($B107,'Anexo I - Auxiliar'!$A$16:$V$75,10,FALSE)*(N107))*R107),Q107)),0)</f>
        <v>0</v>
      </c>
      <c r="T107" s="732">
        <v>0</v>
      </c>
      <c r="U107" s="979">
        <f>IFERROR((MIN((VLOOKUP($B107,'Anexo I - Auxiliar'!$A$16:$Y$277,12,FALSE)*(N107)),T107)),0)</f>
        <v>0</v>
      </c>
      <c r="V107" s="732">
        <v>0</v>
      </c>
      <c r="W107" s="979">
        <f>IFERROR((MIN((VLOOKUP($B107,'Anexo I - Auxiliar'!$A$16:$Y$277,14,FALSE)*(N107)),V107)),0)</f>
        <v>0</v>
      </c>
      <c r="X107" s="732">
        <v>0</v>
      </c>
      <c r="Y107" s="979">
        <f>IFERROR((MIN((VLOOKUP($B107,'Anexo I - Auxiliar'!$A$16:$Y$277,16,FALSE)*(N107)),X107)),0)</f>
        <v>0</v>
      </c>
      <c r="Z107" s="732">
        <v>0</v>
      </c>
      <c r="AA107" s="979">
        <f>IFERROR((MIN((VLOOKUP($B107,'Anexo I - Auxiliar'!$A$16:$Y$277,18,FALSE)*(N107)),Z107)),0)</f>
        <v>0</v>
      </c>
      <c r="AB107" s="732">
        <v>0</v>
      </c>
      <c r="AC107" s="979">
        <f>IFERROR((MIN((VLOOKUP($B107,'Anexo I - Auxiliar'!$A$16:$Y$277,20,FALSE)*(N107)),AB107)),0)</f>
        <v>0</v>
      </c>
      <c r="AD107" s="732">
        <v>0</v>
      </c>
      <c r="AE107" s="979">
        <f>IFERROR((MIN((VLOOKUP($B107,'Anexo I - Auxiliar'!$A$16:$Y$277,22,FALSE)*(N107)),AD107)),0)</f>
        <v>0</v>
      </c>
      <c r="AF107" s="732">
        <v>0</v>
      </c>
      <c r="AG107" s="979">
        <f>IFERROR((MIN((VLOOKUP($B107,'Anexo I - Auxiliar'!$A$16:$Y$277,24,FALSE)*(N107)),AF107)),0)</f>
        <v>0</v>
      </c>
      <c r="AH107" s="732">
        <v>0</v>
      </c>
      <c r="AI107" s="980">
        <f>IFERROR((MIN((VLOOKUP(($B107&amp;$G107),'CALCULADORA IT CON S.SOCIAL'!$AE$4:$AG$94,2,FALSE)),AH107)),0)</f>
        <v>0</v>
      </c>
      <c r="AJ107" s="732">
        <v>0</v>
      </c>
      <c r="AK107" s="981">
        <f>IFERROR((MIN((((VLOOKUP($B107,'Anexo I - Auxiliar'!$A$16:$AK$277,37,FALSE)))),AJ107)),0)</f>
        <v>0</v>
      </c>
      <c r="AL107" s="982">
        <f t="shared" si="9"/>
        <v>0</v>
      </c>
      <c r="AM107" s="734">
        <v>0</v>
      </c>
      <c r="AN107" s="983">
        <f t="shared" si="10"/>
        <v>0</v>
      </c>
      <c r="AO107" s="735">
        <v>0</v>
      </c>
      <c r="AP107" s="982">
        <f t="shared" si="11"/>
        <v>0</v>
      </c>
      <c r="AQ107" s="984">
        <f t="shared" si="12"/>
        <v>0</v>
      </c>
      <c r="AR107" s="735">
        <v>0</v>
      </c>
      <c r="AS107" s="985">
        <f t="shared" si="13"/>
        <v>0</v>
      </c>
      <c r="AT107" s="735">
        <v>0</v>
      </c>
      <c r="AU107" s="985">
        <f>IFERROR(((MIN((AS107*(VLOOKUP(B107,'Anexo I - Auxiliar'!$A$16:$V$75,8,FALSE))),AT107))),0)</f>
        <v>0</v>
      </c>
      <c r="AV107" s="980">
        <f>IFERROR((VLOOKUP(($B107&amp;$G107),'CALCULADORA IT CON S.SOCIAL'!$AE$4:$AG$94,3,FALSE)),0)</f>
        <v>0</v>
      </c>
      <c r="AW107" s="986">
        <f t="shared" si="14"/>
        <v>0</v>
      </c>
      <c r="AX107" s="987">
        <f>IFERROR((((IF((VLOOKUP(B107,'Anexo I - Auxiliar'!$A$16:$V$75,5,FALSE)=12),(AN107+AQ107+AW107),(AN107+AW107))))+(AK107*AM107)+(AI107*AM107)),0)</f>
        <v>0</v>
      </c>
      <c r="AY107" s="1000">
        <f t="shared" si="15"/>
        <v>0</v>
      </c>
      <c r="AZ107" s="736">
        <v>0</v>
      </c>
      <c r="BA107" s="736">
        <v>0</v>
      </c>
      <c r="BB107" s="711"/>
      <c r="BC107" s="1001">
        <f t="shared" si="16"/>
        <v>0</v>
      </c>
      <c r="BD107" s="737">
        <v>0</v>
      </c>
      <c r="BE107" s="708"/>
    </row>
    <row r="108" spans="1:57" x14ac:dyDescent="0.3">
      <c r="A108" s="741"/>
      <c r="B108" s="743"/>
      <c r="C108" s="743"/>
      <c r="D108" s="743"/>
      <c r="E108" s="744"/>
      <c r="F108" s="430"/>
      <c r="G108" s="430"/>
      <c r="H108" s="726"/>
      <c r="I108" s="726"/>
      <c r="J108" s="727"/>
      <c r="K108" s="728"/>
      <c r="L108" s="742"/>
      <c r="M108" s="730"/>
      <c r="N108" s="731">
        <v>0</v>
      </c>
      <c r="O108" s="732">
        <v>0</v>
      </c>
      <c r="P108" s="978">
        <f>IFERROR((MIN((VLOOKUP($B108,'Anexo I - Auxiliar'!$A$16:$V$75,9,FALSE)*($N108)),$O108)),0)</f>
        <v>0</v>
      </c>
      <c r="Q108" s="732">
        <v>0</v>
      </c>
      <c r="R108" s="733">
        <v>0</v>
      </c>
      <c r="S108" s="978">
        <f>IFERROR((MIN(((VLOOKUP($B108,'Anexo I - Auxiliar'!$A$16:$V$75,10,FALSE)*(N108))*R108),Q108)),0)</f>
        <v>0</v>
      </c>
      <c r="T108" s="732">
        <v>0</v>
      </c>
      <c r="U108" s="979">
        <f>IFERROR((MIN((VLOOKUP($B108,'Anexo I - Auxiliar'!$A$16:$Y$277,12,FALSE)*(N108)),T108)),0)</f>
        <v>0</v>
      </c>
      <c r="V108" s="732">
        <v>0</v>
      </c>
      <c r="W108" s="979">
        <f>IFERROR((MIN((VLOOKUP($B108,'Anexo I - Auxiliar'!$A$16:$Y$277,14,FALSE)*(N108)),V108)),0)</f>
        <v>0</v>
      </c>
      <c r="X108" s="732">
        <v>0</v>
      </c>
      <c r="Y108" s="979">
        <f>IFERROR((MIN((VLOOKUP($B108,'Anexo I - Auxiliar'!$A$16:$Y$277,16,FALSE)*(N108)),X108)),0)</f>
        <v>0</v>
      </c>
      <c r="Z108" s="732">
        <v>0</v>
      </c>
      <c r="AA108" s="979">
        <f>IFERROR((MIN((VLOOKUP($B108,'Anexo I - Auxiliar'!$A$16:$Y$277,18,FALSE)*(N108)),Z108)),0)</f>
        <v>0</v>
      </c>
      <c r="AB108" s="732">
        <v>0</v>
      </c>
      <c r="AC108" s="979">
        <f>IFERROR((MIN((VLOOKUP($B108,'Anexo I - Auxiliar'!$A$16:$Y$277,20,FALSE)*(N108)),AB108)),0)</f>
        <v>0</v>
      </c>
      <c r="AD108" s="732">
        <v>0</v>
      </c>
      <c r="AE108" s="979">
        <f>IFERROR((MIN((VLOOKUP($B108,'Anexo I - Auxiliar'!$A$16:$Y$277,22,FALSE)*(N108)),AD108)),0)</f>
        <v>0</v>
      </c>
      <c r="AF108" s="732">
        <v>0</v>
      </c>
      <c r="AG108" s="979">
        <f>IFERROR((MIN((VLOOKUP($B108,'Anexo I - Auxiliar'!$A$16:$Y$277,24,FALSE)*(N108)),AF108)),0)</f>
        <v>0</v>
      </c>
      <c r="AH108" s="732">
        <v>0</v>
      </c>
      <c r="AI108" s="980">
        <f>IFERROR((MIN((VLOOKUP(($B108&amp;$G108),'CALCULADORA IT CON S.SOCIAL'!$AE$4:$AG$94,2,FALSE)),AH108)),0)</f>
        <v>0</v>
      </c>
      <c r="AJ108" s="732">
        <v>0</v>
      </c>
      <c r="AK108" s="981">
        <f>IFERROR((MIN((((VLOOKUP($B108,'Anexo I - Auxiliar'!$A$16:$AK$277,37,FALSE)))),AJ108)),0)</f>
        <v>0</v>
      </c>
      <c r="AL108" s="982">
        <f t="shared" si="9"/>
        <v>0</v>
      </c>
      <c r="AM108" s="734">
        <v>0</v>
      </c>
      <c r="AN108" s="983">
        <f t="shared" si="10"/>
        <v>0</v>
      </c>
      <c r="AO108" s="735">
        <v>0</v>
      </c>
      <c r="AP108" s="982">
        <f t="shared" si="11"/>
        <v>0</v>
      </c>
      <c r="AQ108" s="984">
        <f t="shared" si="12"/>
        <v>0</v>
      </c>
      <c r="AR108" s="735">
        <v>0</v>
      </c>
      <c r="AS108" s="985">
        <f t="shared" si="13"/>
        <v>0</v>
      </c>
      <c r="AT108" s="735">
        <v>0</v>
      </c>
      <c r="AU108" s="985">
        <f>IFERROR(((MIN((AS108*(VLOOKUP(B108,'Anexo I - Auxiliar'!$A$16:$V$75,8,FALSE))),AT108))),0)</f>
        <v>0</v>
      </c>
      <c r="AV108" s="980">
        <f>IFERROR((VLOOKUP(($B108&amp;$G108),'CALCULADORA IT CON S.SOCIAL'!$AE$4:$AG$94,3,FALSE)),0)</f>
        <v>0</v>
      </c>
      <c r="AW108" s="986">
        <f t="shared" si="14"/>
        <v>0</v>
      </c>
      <c r="AX108" s="987">
        <f>IFERROR((((IF((VLOOKUP(B108,'Anexo I - Auxiliar'!$A$16:$V$75,5,FALSE)=12),(AN108+AQ108+AW108),(AN108+AW108))))+(AK108*AM108)+(AI108*AM108)),0)</f>
        <v>0</v>
      </c>
      <c r="AY108" s="1000">
        <f t="shared" si="15"/>
        <v>0</v>
      </c>
      <c r="AZ108" s="736">
        <v>0</v>
      </c>
      <c r="BA108" s="736">
        <v>0</v>
      </c>
      <c r="BB108" s="711"/>
      <c r="BC108" s="1001">
        <f t="shared" si="16"/>
        <v>0</v>
      </c>
      <c r="BD108" s="737">
        <v>0</v>
      </c>
      <c r="BE108" s="708"/>
    </row>
    <row r="109" spans="1:57" x14ac:dyDescent="0.3">
      <c r="A109" s="741"/>
      <c r="B109" s="743"/>
      <c r="C109" s="743"/>
      <c r="D109" s="743"/>
      <c r="E109" s="744"/>
      <c r="F109" s="430"/>
      <c r="G109" s="430"/>
      <c r="H109" s="726"/>
      <c r="I109" s="726"/>
      <c r="J109" s="727"/>
      <c r="K109" s="728"/>
      <c r="L109" s="742"/>
      <c r="M109" s="730"/>
      <c r="N109" s="731">
        <v>0</v>
      </c>
      <c r="O109" s="732">
        <v>0</v>
      </c>
      <c r="P109" s="978">
        <f>IFERROR((MIN((VLOOKUP($B109,'Anexo I - Auxiliar'!$A$16:$V$75,9,FALSE)*($N109)),$O109)),0)</f>
        <v>0</v>
      </c>
      <c r="Q109" s="732">
        <v>0</v>
      </c>
      <c r="R109" s="733">
        <v>0</v>
      </c>
      <c r="S109" s="978">
        <f>IFERROR((MIN(((VLOOKUP($B109,'Anexo I - Auxiliar'!$A$16:$V$75,10,FALSE)*(N109))*R109),Q109)),0)</f>
        <v>0</v>
      </c>
      <c r="T109" s="732">
        <v>0</v>
      </c>
      <c r="U109" s="979">
        <f>IFERROR((MIN((VLOOKUP($B109,'Anexo I - Auxiliar'!$A$16:$Y$277,12,FALSE)*(N109)),T109)),0)</f>
        <v>0</v>
      </c>
      <c r="V109" s="732">
        <v>0</v>
      </c>
      <c r="W109" s="979">
        <f>IFERROR((MIN((VLOOKUP($B109,'Anexo I - Auxiliar'!$A$16:$Y$277,14,FALSE)*(N109)),V109)),0)</f>
        <v>0</v>
      </c>
      <c r="X109" s="732">
        <v>0</v>
      </c>
      <c r="Y109" s="979">
        <f>IFERROR((MIN((VLOOKUP($B109,'Anexo I - Auxiliar'!$A$16:$Y$277,16,FALSE)*(N109)),X109)),0)</f>
        <v>0</v>
      </c>
      <c r="Z109" s="732">
        <v>0</v>
      </c>
      <c r="AA109" s="979">
        <f>IFERROR((MIN((VLOOKUP($B109,'Anexo I - Auxiliar'!$A$16:$Y$277,18,FALSE)*(N109)),Z109)),0)</f>
        <v>0</v>
      </c>
      <c r="AB109" s="732">
        <v>0</v>
      </c>
      <c r="AC109" s="979">
        <f>IFERROR((MIN((VLOOKUP($B109,'Anexo I - Auxiliar'!$A$16:$Y$277,20,FALSE)*(N109)),AB109)),0)</f>
        <v>0</v>
      </c>
      <c r="AD109" s="732">
        <v>0</v>
      </c>
      <c r="AE109" s="979">
        <f>IFERROR((MIN((VLOOKUP($B109,'Anexo I - Auxiliar'!$A$16:$Y$277,22,FALSE)*(N109)),AD109)),0)</f>
        <v>0</v>
      </c>
      <c r="AF109" s="732">
        <v>0</v>
      </c>
      <c r="AG109" s="979">
        <f>IFERROR((MIN((VLOOKUP($B109,'Anexo I - Auxiliar'!$A$16:$Y$277,24,FALSE)*(N109)),AF109)),0)</f>
        <v>0</v>
      </c>
      <c r="AH109" s="732">
        <v>0</v>
      </c>
      <c r="AI109" s="980">
        <f>IFERROR((MIN((VLOOKUP(($B109&amp;$G109),'CALCULADORA IT CON S.SOCIAL'!$AE$4:$AG$94,2,FALSE)),AH109)),0)</f>
        <v>0</v>
      </c>
      <c r="AJ109" s="732">
        <v>0</v>
      </c>
      <c r="AK109" s="981">
        <f>IFERROR((MIN((((VLOOKUP($B109,'Anexo I - Auxiliar'!$A$16:$AK$277,37,FALSE)))),AJ109)),0)</f>
        <v>0</v>
      </c>
      <c r="AL109" s="982">
        <f t="shared" si="9"/>
        <v>0</v>
      </c>
      <c r="AM109" s="734">
        <v>0</v>
      </c>
      <c r="AN109" s="983">
        <f t="shared" si="10"/>
        <v>0</v>
      </c>
      <c r="AO109" s="735">
        <v>0</v>
      </c>
      <c r="AP109" s="982">
        <f t="shared" si="11"/>
        <v>0</v>
      </c>
      <c r="AQ109" s="984">
        <f t="shared" si="12"/>
        <v>0</v>
      </c>
      <c r="AR109" s="735">
        <v>0</v>
      </c>
      <c r="AS109" s="985">
        <f t="shared" si="13"/>
        <v>0</v>
      </c>
      <c r="AT109" s="735">
        <v>0</v>
      </c>
      <c r="AU109" s="985">
        <f>IFERROR(((MIN((AS109*(VLOOKUP(B109,'Anexo I - Auxiliar'!$A$16:$V$75,8,FALSE))),AT109))),0)</f>
        <v>0</v>
      </c>
      <c r="AV109" s="980">
        <f>IFERROR((VLOOKUP(($B109&amp;$G109),'CALCULADORA IT CON S.SOCIAL'!$AE$4:$AG$94,3,FALSE)),0)</f>
        <v>0</v>
      </c>
      <c r="AW109" s="986">
        <f t="shared" si="14"/>
        <v>0</v>
      </c>
      <c r="AX109" s="987">
        <f>IFERROR((((IF((VLOOKUP(B109,'Anexo I - Auxiliar'!$A$16:$V$75,5,FALSE)=12),(AN109+AQ109+AW109),(AN109+AW109))))+(AK109*AM109)+(AI109*AM109)),0)</f>
        <v>0</v>
      </c>
      <c r="AY109" s="1000">
        <f t="shared" si="15"/>
        <v>0</v>
      </c>
      <c r="AZ109" s="736">
        <v>0</v>
      </c>
      <c r="BA109" s="736">
        <v>0</v>
      </c>
      <c r="BB109" s="711"/>
      <c r="BC109" s="1001">
        <f t="shared" si="16"/>
        <v>0</v>
      </c>
      <c r="BD109" s="737">
        <v>0</v>
      </c>
      <c r="BE109" s="708"/>
    </row>
    <row r="110" spans="1:57" x14ac:dyDescent="0.3">
      <c r="A110" s="741"/>
      <c r="B110" s="743"/>
      <c r="C110" s="743"/>
      <c r="D110" s="743"/>
      <c r="E110" s="744"/>
      <c r="F110" s="430"/>
      <c r="G110" s="430"/>
      <c r="H110" s="726"/>
      <c r="I110" s="726"/>
      <c r="J110" s="727"/>
      <c r="K110" s="728"/>
      <c r="L110" s="742"/>
      <c r="M110" s="730"/>
      <c r="N110" s="731">
        <v>0</v>
      </c>
      <c r="O110" s="732">
        <v>0</v>
      </c>
      <c r="P110" s="978">
        <f>IFERROR((MIN((VLOOKUP($B110,'Anexo I - Auxiliar'!$A$16:$V$75,9,FALSE)*($N110)),$O110)),0)</f>
        <v>0</v>
      </c>
      <c r="Q110" s="732">
        <v>0</v>
      </c>
      <c r="R110" s="733">
        <v>0</v>
      </c>
      <c r="S110" s="978">
        <f>IFERROR((MIN(((VLOOKUP($B110,'Anexo I - Auxiliar'!$A$16:$V$75,10,FALSE)*(N110))*R110),Q110)),0)</f>
        <v>0</v>
      </c>
      <c r="T110" s="732">
        <v>0</v>
      </c>
      <c r="U110" s="979">
        <f>IFERROR((MIN((VLOOKUP($B110,'Anexo I - Auxiliar'!$A$16:$Y$277,12,FALSE)*(N110)),T110)),0)</f>
        <v>0</v>
      </c>
      <c r="V110" s="732">
        <v>0</v>
      </c>
      <c r="W110" s="979">
        <f>IFERROR((MIN((VLOOKUP($B110,'Anexo I - Auxiliar'!$A$16:$Y$277,14,FALSE)*(N110)),V110)),0)</f>
        <v>0</v>
      </c>
      <c r="X110" s="732">
        <v>0</v>
      </c>
      <c r="Y110" s="979">
        <f>IFERROR((MIN((VLOOKUP($B110,'Anexo I - Auxiliar'!$A$16:$Y$277,16,FALSE)*(N110)),X110)),0)</f>
        <v>0</v>
      </c>
      <c r="Z110" s="732">
        <v>0</v>
      </c>
      <c r="AA110" s="979">
        <f>IFERROR((MIN((VLOOKUP($B110,'Anexo I - Auxiliar'!$A$16:$Y$277,18,FALSE)*(N110)),Z110)),0)</f>
        <v>0</v>
      </c>
      <c r="AB110" s="732">
        <v>0</v>
      </c>
      <c r="AC110" s="979">
        <f>IFERROR((MIN((VLOOKUP($B110,'Anexo I - Auxiliar'!$A$16:$Y$277,20,FALSE)*(N110)),AB110)),0)</f>
        <v>0</v>
      </c>
      <c r="AD110" s="732">
        <v>0</v>
      </c>
      <c r="AE110" s="979">
        <f>IFERROR((MIN((VLOOKUP($B110,'Anexo I - Auxiliar'!$A$16:$Y$277,22,FALSE)*(N110)),AD110)),0)</f>
        <v>0</v>
      </c>
      <c r="AF110" s="732">
        <v>0</v>
      </c>
      <c r="AG110" s="979">
        <f>IFERROR((MIN((VLOOKUP($B110,'Anexo I - Auxiliar'!$A$16:$Y$277,24,FALSE)*(N110)),AF110)),0)</f>
        <v>0</v>
      </c>
      <c r="AH110" s="732">
        <v>0</v>
      </c>
      <c r="AI110" s="980">
        <f>IFERROR((MIN((VLOOKUP(($B110&amp;$G110),'CALCULADORA IT CON S.SOCIAL'!$AE$4:$AG$94,2,FALSE)),AH110)),0)</f>
        <v>0</v>
      </c>
      <c r="AJ110" s="732">
        <v>0</v>
      </c>
      <c r="AK110" s="981">
        <f>IFERROR((MIN((((VLOOKUP($B110,'Anexo I - Auxiliar'!$A$16:$AK$277,37,FALSE)))),AJ110)),0)</f>
        <v>0</v>
      </c>
      <c r="AL110" s="982">
        <f t="shared" si="9"/>
        <v>0</v>
      </c>
      <c r="AM110" s="734">
        <v>0</v>
      </c>
      <c r="AN110" s="983">
        <f t="shared" si="10"/>
        <v>0</v>
      </c>
      <c r="AO110" s="735">
        <v>0</v>
      </c>
      <c r="AP110" s="982">
        <f t="shared" si="11"/>
        <v>0</v>
      </c>
      <c r="AQ110" s="984">
        <f t="shared" si="12"/>
        <v>0</v>
      </c>
      <c r="AR110" s="735">
        <v>0</v>
      </c>
      <c r="AS110" s="985">
        <f t="shared" si="13"/>
        <v>0</v>
      </c>
      <c r="AT110" s="735">
        <v>0</v>
      </c>
      <c r="AU110" s="985">
        <f>IFERROR(((MIN((AS110*(VLOOKUP(B110,'Anexo I - Auxiliar'!$A$16:$V$75,8,FALSE))),AT110))),0)</f>
        <v>0</v>
      </c>
      <c r="AV110" s="980">
        <f>IFERROR((VLOOKUP(($B110&amp;$G110),'CALCULADORA IT CON S.SOCIAL'!$AE$4:$AG$94,3,FALSE)),0)</f>
        <v>0</v>
      </c>
      <c r="AW110" s="986">
        <f t="shared" si="14"/>
        <v>0</v>
      </c>
      <c r="AX110" s="987">
        <f>IFERROR((((IF((VLOOKUP(B110,'Anexo I - Auxiliar'!$A$16:$V$75,5,FALSE)=12),(AN110+AQ110+AW110),(AN110+AW110))))+(AK110*AM110)+(AI110*AM110)),0)</f>
        <v>0</v>
      </c>
      <c r="AY110" s="1000">
        <f t="shared" si="15"/>
        <v>0</v>
      </c>
      <c r="AZ110" s="736">
        <v>0</v>
      </c>
      <c r="BA110" s="736">
        <v>0</v>
      </c>
      <c r="BB110" s="711"/>
      <c r="BC110" s="1001">
        <f t="shared" si="16"/>
        <v>0</v>
      </c>
      <c r="BD110" s="737">
        <v>0</v>
      </c>
      <c r="BE110" s="708"/>
    </row>
    <row r="111" spans="1:57" x14ac:dyDescent="0.3">
      <c r="A111" s="741"/>
      <c r="B111" s="743"/>
      <c r="C111" s="743"/>
      <c r="D111" s="743"/>
      <c r="E111" s="744"/>
      <c r="F111" s="430"/>
      <c r="G111" s="430"/>
      <c r="H111" s="726"/>
      <c r="I111" s="726"/>
      <c r="J111" s="727"/>
      <c r="K111" s="728"/>
      <c r="L111" s="742"/>
      <c r="M111" s="730"/>
      <c r="N111" s="731">
        <v>0</v>
      </c>
      <c r="O111" s="732">
        <v>0</v>
      </c>
      <c r="P111" s="978">
        <f>IFERROR((MIN((VLOOKUP($B111,'Anexo I - Auxiliar'!$A$16:$V$75,9,FALSE)*($N111)),$O111)),0)</f>
        <v>0</v>
      </c>
      <c r="Q111" s="732">
        <v>0</v>
      </c>
      <c r="R111" s="733">
        <v>0</v>
      </c>
      <c r="S111" s="978">
        <f>IFERROR((MIN(((VLOOKUP($B111,'Anexo I - Auxiliar'!$A$16:$V$75,10,FALSE)*(N111))*R111),Q111)),0)</f>
        <v>0</v>
      </c>
      <c r="T111" s="732">
        <v>0</v>
      </c>
      <c r="U111" s="979">
        <f>IFERROR((MIN((VLOOKUP($B111,'Anexo I - Auxiliar'!$A$16:$Y$277,12,FALSE)*(N111)),T111)),0)</f>
        <v>0</v>
      </c>
      <c r="V111" s="732">
        <v>0</v>
      </c>
      <c r="W111" s="979">
        <f>IFERROR((MIN((VLOOKUP($B111,'Anexo I - Auxiliar'!$A$16:$Y$277,14,FALSE)*(N111)),V111)),0)</f>
        <v>0</v>
      </c>
      <c r="X111" s="732">
        <v>0</v>
      </c>
      <c r="Y111" s="979">
        <f>IFERROR((MIN((VLOOKUP($B111,'Anexo I - Auxiliar'!$A$16:$Y$277,16,FALSE)*(N111)),X111)),0)</f>
        <v>0</v>
      </c>
      <c r="Z111" s="732">
        <v>0</v>
      </c>
      <c r="AA111" s="979">
        <f>IFERROR((MIN((VLOOKUP($B111,'Anexo I - Auxiliar'!$A$16:$Y$277,18,FALSE)*(N111)),Z111)),0)</f>
        <v>0</v>
      </c>
      <c r="AB111" s="732">
        <v>0</v>
      </c>
      <c r="AC111" s="979">
        <f>IFERROR((MIN((VLOOKUP($B111,'Anexo I - Auxiliar'!$A$16:$Y$277,20,FALSE)*(N111)),AB111)),0)</f>
        <v>0</v>
      </c>
      <c r="AD111" s="732">
        <v>0</v>
      </c>
      <c r="AE111" s="979">
        <f>IFERROR((MIN((VLOOKUP($B111,'Anexo I - Auxiliar'!$A$16:$Y$277,22,FALSE)*(N111)),AD111)),0)</f>
        <v>0</v>
      </c>
      <c r="AF111" s="732">
        <v>0</v>
      </c>
      <c r="AG111" s="979">
        <f>IFERROR((MIN((VLOOKUP($B111,'Anexo I - Auxiliar'!$A$16:$Y$277,24,FALSE)*(N111)),AF111)),0)</f>
        <v>0</v>
      </c>
      <c r="AH111" s="732">
        <v>0</v>
      </c>
      <c r="AI111" s="980">
        <f>IFERROR((MIN((VLOOKUP(($B111&amp;$G111),'CALCULADORA IT CON S.SOCIAL'!$AE$4:$AG$94,2,FALSE)),AH111)),0)</f>
        <v>0</v>
      </c>
      <c r="AJ111" s="732">
        <v>0</v>
      </c>
      <c r="AK111" s="981">
        <f>IFERROR((MIN((((VLOOKUP($B111,'Anexo I - Auxiliar'!$A$16:$AK$277,37,FALSE)))),AJ111)),0)</f>
        <v>0</v>
      </c>
      <c r="AL111" s="982">
        <f t="shared" si="9"/>
        <v>0</v>
      </c>
      <c r="AM111" s="734">
        <v>0</v>
      </c>
      <c r="AN111" s="983">
        <f t="shared" si="10"/>
        <v>0</v>
      </c>
      <c r="AO111" s="735">
        <v>0</v>
      </c>
      <c r="AP111" s="982">
        <f t="shared" si="11"/>
        <v>0</v>
      </c>
      <c r="AQ111" s="984">
        <f t="shared" si="12"/>
        <v>0</v>
      </c>
      <c r="AR111" s="735">
        <v>0</v>
      </c>
      <c r="AS111" s="985">
        <f t="shared" si="13"/>
        <v>0</v>
      </c>
      <c r="AT111" s="735">
        <v>0</v>
      </c>
      <c r="AU111" s="985">
        <f>IFERROR(((MIN((AS111*(VLOOKUP(B111,'Anexo I - Auxiliar'!$A$16:$V$75,8,FALSE))),AT111))),0)</f>
        <v>0</v>
      </c>
      <c r="AV111" s="980">
        <f>IFERROR((VLOOKUP(($B111&amp;$G111),'CALCULADORA IT CON S.SOCIAL'!$AE$4:$AG$94,3,FALSE)),0)</f>
        <v>0</v>
      </c>
      <c r="AW111" s="986">
        <f t="shared" si="14"/>
        <v>0</v>
      </c>
      <c r="AX111" s="987">
        <f>IFERROR((((IF((VLOOKUP(B111,'Anexo I - Auxiliar'!$A$16:$V$75,5,FALSE)=12),(AN111+AQ111+AW111),(AN111+AW111))))+(AK111*AM111)+(AI111*AM111)),0)</f>
        <v>0</v>
      </c>
      <c r="AY111" s="1000">
        <f t="shared" si="15"/>
        <v>0</v>
      </c>
      <c r="AZ111" s="736">
        <v>0</v>
      </c>
      <c r="BA111" s="736">
        <v>0</v>
      </c>
      <c r="BB111" s="711"/>
      <c r="BC111" s="1001">
        <f t="shared" si="16"/>
        <v>0</v>
      </c>
      <c r="BD111" s="737">
        <v>0</v>
      </c>
      <c r="BE111" s="708"/>
    </row>
    <row r="112" spans="1:57" x14ac:dyDescent="0.3">
      <c r="A112" s="741"/>
      <c r="B112" s="743"/>
      <c r="C112" s="743"/>
      <c r="D112" s="743"/>
      <c r="E112" s="744"/>
      <c r="F112" s="430"/>
      <c r="G112" s="430"/>
      <c r="H112" s="726"/>
      <c r="I112" s="726"/>
      <c r="J112" s="727"/>
      <c r="K112" s="728"/>
      <c r="L112" s="742"/>
      <c r="M112" s="730"/>
      <c r="N112" s="731">
        <v>0</v>
      </c>
      <c r="O112" s="732">
        <v>0</v>
      </c>
      <c r="P112" s="978">
        <f>IFERROR((MIN((VLOOKUP($B112,'Anexo I - Auxiliar'!$A$16:$V$75,9,FALSE)*($N112)),$O112)),0)</f>
        <v>0</v>
      </c>
      <c r="Q112" s="732">
        <v>0</v>
      </c>
      <c r="R112" s="733">
        <v>0</v>
      </c>
      <c r="S112" s="978">
        <f>IFERROR((MIN(((VLOOKUP($B112,'Anexo I - Auxiliar'!$A$16:$V$75,10,FALSE)*(N112))*R112),Q112)),0)</f>
        <v>0</v>
      </c>
      <c r="T112" s="732">
        <v>0</v>
      </c>
      <c r="U112" s="979">
        <f>IFERROR((MIN((VLOOKUP($B112,'Anexo I - Auxiliar'!$A$16:$Y$277,12,FALSE)*(N112)),T112)),0)</f>
        <v>0</v>
      </c>
      <c r="V112" s="732">
        <v>0</v>
      </c>
      <c r="W112" s="979">
        <f>IFERROR((MIN((VLOOKUP($B112,'Anexo I - Auxiliar'!$A$16:$Y$277,14,FALSE)*(N112)),V112)),0)</f>
        <v>0</v>
      </c>
      <c r="X112" s="732">
        <v>0</v>
      </c>
      <c r="Y112" s="979">
        <f>IFERROR((MIN((VLOOKUP($B112,'Anexo I - Auxiliar'!$A$16:$Y$277,16,FALSE)*(N112)),X112)),0)</f>
        <v>0</v>
      </c>
      <c r="Z112" s="732">
        <v>0</v>
      </c>
      <c r="AA112" s="979">
        <f>IFERROR((MIN((VLOOKUP($B112,'Anexo I - Auxiliar'!$A$16:$Y$277,18,FALSE)*(N112)),Z112)),0)</f>
        <v>0</v>
      </c>
      <c r="AB112" s="732">
        <v>0</v>
      </c>
      <c r="AC112" s="979">
        <f>IFERROR((MIN((VLOOKUP($B112,'Anexo I - Auxiliar'!$A$16:$Y$277,20,FALSE)*(N112)),AB112)),0)</f>
        <v>0</v>
      </c>
      <c r="AD112" s="732">
        <v>0</v>
      </c>
      <c r="AE112" s="979">
        <f>IFERROR((MIN((VLOOKUP($B112,'Anexo I - Auxiliar'!$A$16:$Y$277,22,FALSE)*(N112)),AD112)),0)</f>
        <v>0</v>
      </c>
      <c r="AF112" s="732">
        <v>0</v>
      </c>
      <c r="AG112" s="979">
        <f>IFERROR((MIN((VLOOKUP($B112,'Anexo I - Auxiliar'!$A$16:$Y$277,24,FALSE)*(N112)),AF112)),0)</f>
        <v>0</v>
      </c>
      <c r="AH112" s="732">
        <v>0</v>
      </c>
      <c r="AI112" s="980">
        <f>IFERROR((MIN((VLOOKUP(($B112&amp;$G112),'CALCULADORA IT CON S.SOCIAL'!$AE$4:$AG$94,2,FALSE)),AH112)),0)</f>
        <v>0</v>
      </c>
      <c r="AJ112" s="732">
        <v>0</v>
      </c>
      <c r="AK112" s="981">
        <f>IFERROR((MIN((((VLOOKUP($B112,'Anexo I - Auxiliar'!$A$16:$AK$277,37,FALSE)))),AJ112)),0)</f>
        <v>0</v>
      </c>
      <c r="AL112" s="982">
        <f t="shared" si="9"/>
        <v>0</v>
      </c>
      <c r="AM112" s="734">
        <v>0</v>
      </c>
      <c r="AN112" s="983">
        <f t="shared" si="10"/>
        <v>0</v>
      </c>
      <c r="AO112" s="735">
        <v>0</v>
      </c>
      <c r="AP112" s="982">
        <f t="shared" si="11"/>
        <v>0</v>
      </c>
      <c r="AQ112" s="984">
        <f t="shared" si="12"/>
        <v>0</v>
      </c>
      <c r="AR112" s="735">
        <v>0</v>
      </c>
      <c r="AS112" s="985">
        <f t="shared" si="13"/>
        <v>0</v>
      </c>
      <c r="AT112" s="735">
        <v>0</v>
      </c>
      <c r="AU112" s="985">
        <f>IFERROR(((MIN((AS112*(VLOOKUP(B112,'Anexo I - Auxiliar'!$A$16:$V$75,8,FALSE))),AT112))),0)</f>
        <v>0</v>
      </c>
      <c r="AV112" s="980">
        <f>IFERROR((VLOOKUP(($B112&amp;$G112),'CALCULADORA IT CON S.SOCIAL'!$AE$4:$AG$94,3,FALSE)),0)</f>
        <v>0</v>
      </c>
      <c r="AW112" s="986">
        <f t="shared" si="14"/>
        <v>0</v>
      </c>
      <c r="AX112" s="987">
        <f>IFERROR((((IF((VLOOKUP(B112,'Anexo I - Auxiliar'!$A$16:$V$75,5,FALSE)=12),(AN112+AQ112+AW112),(AN112+AW112))))+(AK112*AM112)+(AI112*AM112)),0)</f>
        <v>0</v>
      </c>
      <c r="AY112" s="1000">
        <f t="shared" si="15"/>
        <v>0</v>
      </c>
      <c r="AZ112" s="736">
        <v>0</v>
      </c>
      <c r="BA112" s="736">
        <v>0</v>
      </c>
      <c r="BB112" s="711"/>
      <c r="BC112" s="1001">
        <f t="shared" si="16"/>
        <v>0</v>
      </c>
      <c r="BD112" s="737">
        <v>0</v>
      </c>
      <c r="BE112" s="708"/>
    </row>
    <row r="113" spans="1:57" x14ac:dyDescent="0.3">
      <c r="A113" s="741"/>
      <c r="B113" s="743"/>
      <c r="C113" s="743"/>
      <c r="D113" s="743"/>
      <c r="E113" s="744"/>
      <c r="F113" s="430"/>
      <c r="G113" s="430"/>
      <c r="H113" s="726"/>
      <c r="I113" s="726"/>
      <c r="J113" s="727"/>
      <c r="K113" s="728"/>
      <c r="L113" s="742"/>
      <c r="M113" s="730"/>
      <c r="N113" s="731">
        <v>0</v>
      </c>
      <c r="O113" s="732">
        <v>0</v>
      </c>
      <c r="P113" s="978">
        <f>IFERROR((MIN((VLOOKUP($B113,'Anexo I - Auxiliar'!$A$16:$V$75,9,FALSE)*($N113)),$O113)),0)</f>
        <v>0</v>
      </c>
      <c r="Q113" s="732">
        <v>0</v>
      </c>
      <c r="R113" s="733">
        <v>0</v>
      </c>
      <c r="S113" s="978">
        <f>IFERROR((MIN(((VLOOKUP($B113,'Anexo I - Auxiliar'!$A$16:$V$75,10,FALSE)*(N113))*R113),Q113)),0)</f>
        <v>0</v>
      </c>
      <c r="T113" s="732">
        <v>0</v>
      </c>
      <c r="U113" s="979">
        <f>IFERROR((MIN((VLOOKUP($B113,'Anexo I - Auxiliar'!$A$16:$Y$277,12,FALSE)*(N113)),T113)),0)</f>
        <v>0</v>
      </c>
      <c r="V113" s="732">
        <v>0</v>
      </c>
      <c r="W113" s="979">
        <f>IFERROR((MIN((VLOOKUP($B113,'Anexo I - Auxiliar'!$A$16:$Y$277,14,FALSE)*(N113)),V113)),0)</f>
        <v>0</v>
      </c>
      <c r="X113" s="732">
        <v>0</v>
      </c>
      <c r="Y113" s="979">
        <f>IFERROR((MIN((VLOOKUP($B113,'Anexo I - Auxiliar'!$A$16:$Y$277,16,FALSE)*(N113)),X113)),0)</f>
        <v>0</v>
      </c>
      <c r="Z113" s="732">
        <v>0</v>
      </c>
      <c r="AA113" s="979">
        <f>IFERROR((MIN((VLOOKUP($B113,'Anexo I - Auxiliar'!$A$16:$Y$277,18,FALSE)*(N113)),Z113)),0)</f>
        <v>0</v>
      </c>
      <c r="AB113" s="732">
        <v>0</v>
      </c>
      <c r="AC113" s="979">
        <f>IFERROR((MIN((VLOOKUP($B113,'Anexo I - Auxiliar'!$A$16:$Y$277,20,FALSE)*(N113)),AB113)),0)</f>
        <v>0</v>
      </c>
      <c r="AD113" s="732">
        <v>0</v>
      </c>
      <c r="AE113" s="979">
        <f>IFERROR((MIN((VLOOKUP($B113,'Anexo I - Auxiliar'!$A$16:$Y$277,22,FALSE)*(N113)),AD113)),0)</f>
        <v>0</v>
      </c>
      <c r="AF113" s="732">
        <v>0</v>
      </c>
      <c r="AG113" s="979">
        <f>IFERROR((MIN((VLOOKUP($B113,'Anexo I - Auxiliar'!$A$16:$Y$277,24,FALSE)*(N113)),AF113)),0)</f>
        <v>0</v>
      </c>
      <c r="AH113" s="732">
        <v>0</v>
      </c>
      <c r="AI113" s="980">
        <f>IFERROR((MIN((VLOOKUP(($B113&amp;$G113),'CALCULADORA IT CON S.SOCIAL'!$AE$4:$AG$94,2,FALSE)),AH113)),0)</f>
        <v>0</v>
      </c>
      <c r="AJ113" s="732">
        <v>0</v>
      </c>
      <c r="AK113" s="981">
        <f>IFERROR((MIN((((VLOOKUP($B113,'Anexo I - Auxiliar'!$A$16:$AK$277,37,FALSE)))),AJ113)),0)</f>
        <v>0</v>
      </c>
      <c r="AL113" s="982">
        <f t="shared" si="9"/>
        <v>0</v>
      </c>
      <c r="AM113" s="734">
        <v>0</v>
      </c>
      <c r="AN113" s="983">
        <f t="shared" si="10"/>
        <v>0</v>
      </c>
      <c r="AO113" s="735">
        <v>0</v>
      </c>
      <c r="AP113" s="982">
        <f t="shared" si="11"/>
        <v>0</v>
      </c>
      <c r="AQ113" s="984">
        <f t="shared" si="12"/>
        <v>0</v>
      </c>
      <c r="AR113" s="735">
        <v>0</v>
      </c>
      <c r="AS113" s="985">
        <f t="shared" si="13"/>
        <v>0</v>
      </c>
      <c r="AT113" s="735">
        <v>0</v>
      </c>
      <c r="AU113" s="985">
        <f>IFERROR(((MIN((AS113*(VLOOKUP(B113,'Anexo I - Auxiliar'!$A$16:$V$75,8,FALSE))),AT113))),0)</f>
        <v>0</v>
      </c>
      <c r="AV113" s="980">
        <f>IFERROR((VLOOKUP(($B113&amp;$G113),'CALCULADORA IT CON S.SOCIAL'!$AE$4:$AG$94,3,FALSE)),0)</f>
        <v>0</v>
      </c>
      <c r="AW113" s="986">
        <f t="shared" si="14"/>
        <v>0</v>
      </c>
      <c r="AX113" s="987">
        <f>IFERROR((((IF((VLOOKUP(B113,'Anexo I - Auxiliar'!$A$16:$V$75,5,FALSE)=12),(AN113+AQ113+AW113),(AN113+AW113))))+(AK113*AM113)+(AI113*AM113)),0)</f>
        <v>0</v>
      </c>
      <c r="AY113" s="1000">
        <f t="shared" si="15"/>
        <v>0</v>
      </c>
      <c r="AZ113" s="736">
        <v>0</v>
      </c>
      <c r="BA113" s="736">
        <v>0</v>
      </c>
      <c r="BB113" s="711"/>
      <c r="BC113" s="1001">
        <f t="shared" si="16"/>
        <v>0</v>
      </c>
      <c r="BD113" s="737">
        <v>0</v>
      </c>
      <c r="BE113" s="708"/>
    </row>
    <row r="114" spans="1:57" x14ac:dyDescent="0.3">
      <c r="A114" s="741"/>
      <c r="B114" s="743"/>
      <c r="C114" s="743"/>
      <c r="D114" s="743"/>
      <c r="E114" s="744"/>
      <c r="F114" s="430"/>
      <c r="G114" s="430"/>
      <c r="H114" s="726"/>
      <c r="I114" s="726"/>
      <c r="J114" s="727"/>
      <c r="K114" s="728"/>
      <c r="L114" s="742"/>
      <c r="M114" s="730"/>
      <c r="N114" s="731">
        <v>0</v>
      </c>
      <c r="O114" s="732">
        <v>0</v>
      </c>
      <c r="P114" s="978">
        <f>IFERROR((MIN((VLOOKUP($B114,'Anexo I - Auxiliar'!$A$16:$V$75,9,FALSE)*($N114)),$O114)),0)</f>
        <v>0</v>
      </c>
      <c r="Q114" s="732">
        <v>0</v>
      </c>
      <c r="R114" s="733">
        <v>0</v>
      </c>
      <c r="S114" s="978">
        <f>IFERROR((MIN(((VLOOKUP($B114,'Anexo I - Auxiliar'!$A$16:$V$75,10,FALSE)*(N114))*R114),Q114)),0)</f>
        <v>0</v>
      </c>
      <c r="T114" s="732">
        <v>0</v>
      </c>
      <c r="U114" s="979">
        <f>IFERROR((MIN((VLOOKUP($B114,'Anexo I - Auxiliar'!$A$16:$Y$277,12,FALSE)*(N114)),T114)),0)</f>
        <v>0</v>
      </c>
      <c r="V114" s="732">
        <v>0</v>
      </c>
      <c r="W114" s="979">
        <f>IFERROR((MIN((VLOOKUP($B114,'Anexo I - Auxiliar'!$A$16:$Y$277,14,FALSE)*(N114)),V114)),0)</f>
        <v>0</v>
      </c>
      <c r="X114" s="732">
        <v>0</v>
      </c>
      <c r="Y114" s="979">
        <f>IFERROR((MIN((VLOOKUP($B114,'Anexo I - Auxiliar'!$A$16:$Y$277,16,FALSE)*(N114)),X114)),0)</f>
        <v>0</v>
      </c>
      <c r="Z114" s="732">
        <v>0</v>
      </c>
      <c r="AA114" s="979">
        <f>IFERROR((MIN((VLOOKUP($B114,'Anexo I - Auxiliar'!$A$16:$Y$277,18,FALSE)*(N114)),Z114)),0)</f>
        <v>0</v>
      </c>
      <c r="AB114" s="732">
        <v>0</v>
      </c>
      <c r="AC114" s="979">
        <f>IFERROR((MIN((VLOOKUP($B114,'Anexo I - Auxiliar'!$A$16:$Y$277,20,FALSE)*(N114)),AB114)),0)</f>
        <v>0</v>
      </c>
      <c r="AD114" s="732">
        <v>0</v>
      </c>
      <c r="AE114" s="979">
        <f>IFERROR((MIN((VLOOKUP($B114,'Anexo I - Auxiliar'!$A$16:$Y$277,22,FALSE)*(N114)),AD114)),0)</f>
        <v>0</v>
      </c>
      <c r="AF114" s="732">
        <v>0</v>
      </c>
      <c r="AG114" s="979">
        <f>IFERROR((MIN((VLOOKUP($B114,'Anexo I - Auxiliar'!$A$16:$Y$277,24,FALSE)*(N114)),AF114)),0)</f>
        <v>0</v>
      </c>
      <c r="AH114" s="732">
        <v>0</v>
      </c>
      <c r="AI114" s="980">
        <f>IFERROR((MIN((VLOOKUP(($B114&amp;$G114),'CALCULADORA IT CON S.SOCIAL'!$AE$4:$AG$94,2,FALSE)),AH114)),0)</f>
        <v>0</v>
      </c>
      <c r="AJ114" s="732">
        <v>0</v>
      </c>
      <c r="AK114" s="981">
        <f>IFERROR((MIN((((VLOOKUP($B114,'Anexo I - Auxiliar'!$A$16:$AK$277,37,FALSE)))),AJ114)),0)</f>
        <v>0</v>
      </c>
      <c r="AL114" s="982">
        <f t="shared" si="9"/>
        <v>0</v>
      </c>
      <c r="AM114" s="734">
        <v>0</v>
      </c>
      <c r="AN114" s="983">
        <f t="shared" si="10"/>
        <v>0</v>
      </c>
      <c r="AO114" s="735">
        <v>0</v>
      </c>
      <c r="AP114" s="982">
        <f t="shared" si="11"/>
        <v>0</v>
      </c>
      <c r="AQ114" s="984">
        <f t="shared" si="12"/>
        <v>0</v>
      </c>
      <c r="AR114" s="735">
        <v>0</v>
      </c>
      <c r="AS114" s="985">
        <f t="shared" si="13"/>
        <v>0</v>
      </c>
      <c r="AT114" s="735">
        <v>0</v>
      </c>
      <c r="AU114" s="985">
        <f>IFERROR(((MIN((AS114*(VLOOKUP(B114,'Anexo I - Auxiliar'!$A$16:$V$75,8,FALSE))),AT114))),0)</f>
        <v>0</v>
      </c>
      <c r="AV114" s="980">
        <f>IFERROR((VLOOKUP(($B114&amp;$G114),'CALCULADORA IT CON S.SOCIAL'!$AE$4:$AG$94,3,FALSE)),0)</f>
        <v>0</v>
      </c>
      <c r="AW114" s="986">
        <f t="shared" si="14"/>
        <v>0</v>
      </c>
      <c r="AX114" s="987">
        <f>IFERROR((((IF((VLOOKUP(B114,'Anexo I - Auxiliar'!$A$16:$V$75,5,FALSE)=12),(AN114+AQ114+AW114),(AN114+AW114))))+(AK114*AM114)+(AI114*AM114)),0)</f>
        <v>0</v>
      </c>
      <c r="AY114" s="1000">
        <f t="shared" si="15"/>
        <v>0</v>
      </c>
      <c r="AZ114" s="736">
        <v>0</v>
      </c>
      <c r="BA114" s="736">
        <v>0</v>
      </c>
      <c r="BB114" s="711"/>
      <c r="BC114" s="1001">
        <f t="shared" si="16"/>
        <v>0</v>
      </c>
      <c r="BD114" s="737">
        <v>0</v>
      </c>
      <c r="BE114" s="708"/>
    </row>
    <row r="115" spans="1:57" x14ac:dyDescent="0.3">
      <c r="A115" s="741"/>
      <c r="B115" s="743"/>
      <c r="C115" s="743"/>
      <c r="D115" s="743"/>
      <c r="E115" s="744"/>
      <c r="F115" s="430"/>
      <c r="G115" s="430"/>
      <c r="H115" s="726"/>
      <c r="I115" s="726"/>
      <c r="J115" s="727"/>
      <c r="K115" s="728"/>
      <c r="L115" s="742"/>
      <c r="M115" s="730"/>
      <c r="N115" s="731">
        <v>0</v>
      </c>
      <c r="O115" s="732">
        <v>0</v>
      </c>
      <c r="P115" s="978">
        <f>IFERROR((MIN((VLOOKUP($B115,'Anexo I - Auxiliar'!$A$16:$V$75,9,FALSE)*($N115)),$O115)),0)</f>
        <v>0</v>
      </c>
      <c r="Q115" s="732">
        <v>0</v>
      </c>
      <c r="R115" s="733">
        <v>0</v>
      </c>
      <c r="S115" s="978">
        <f>IFERROR((MIN(((VLOOKUP($B115,'Anexo I - Auxiliar'!$A$16:$V$75,10,FALSE)*(N115))*R115),Q115)),0)</f>
        <v>0</v>
      </c>
      <c r="T115" s="732">
        <v>0</v>
      </c>
      <c r="U115" s="979">
        <f>IFERROR((MIN((VLOOKUP($B115,'Anexo I - Auxiliar'!$A$16:$Y$277,12,FALSE)*(N115)),T115)),0)</f>
        <v>0</v>
      </c>
      <c r="V115" s="732">
        <v>0</v>
      </c>
      <c r="W115" s="979">
        <f>IFERROR((MIN((VLOOKUP($B115,'Anexo I - Auxiliar'!$A$16:$Y$277,14,FALSE)*(N115)),V115)),0)</f>
        <v>0</v>
      </c>
      <c r="X115" s="732">
        <v>0</v>
      </c>
      <c r="Y115" s="979">
        <f>IFERROR((MIN((VLOOKUP($B115,'Anexo I - Auxiliar'!$A$16:$Y$277,16,FALSE)*(N115)),X115)),0)</f>
        <v>0</v>
      </c>
      <c r="Z115" s="732">
        <v>0</v>
      </c>
      <c r="AA115" s="979">
        <f>IFERROR((MIN((VLOOKUP($B115,'Anexo I - Auxiliar'!$A$16:$Y$277,18,FALSE)*(N115)),Z115)),0)</f>
        <v>0</v>
      </c>
      <c r="AB115" s="732">
        <v>0</v>
      </c>
      <c r="AC115" s="979">
        <f>IFERROR((MIN((VLOOKUP($B115,'Anexo I - Auxiliar'!$A$16:$Y$277,20,FALSE)*(N115)),AB115)),0)</f>
        <v>0</v>
      </c>
      <c r="AD115" s="732">
        <v>0</v>
      </c>
      <c r="AE115" s="979">
        <f>IFERROR((MIN((VLOOKUP($B115,'Anexo I - Auxiliar'!$A$16:$Y$277,22,FALSE)*(N115)),AD115)),0)</f>
        <v>0</v>
      </c>
      <c r="AF115" s="732">
        <v>0</v>
      </c>
      <c r="AG115" s="979">
        <f>IFERROR((MIN((VLOOKUP($B115,'Anexo I - Auxiliar'!$A$16:$Y$277,24,FALSE)*(N115)),AF115)),0)</f>
        <v>0</v>
      </c>
      <c r="AH115" s="732">
        <v>0</v>
      </c>
      <c r="AI115" s="980">
        <f>IFERROR((MIN((VLOOKUP(($B115&amp;$G115),'CALCULADORA IT CON S.SOCIAL'!$AE$4:$AG$94,2,FALSE)),AH115)),0)</f>
        <v>0</v>
      </c>
      <c r="AJ115" s="732">
        <v>0</v>
      </c>
      <c r="AK115" s="981">
        <f>IFERROR((MIN((((VLOOKUP($B115,'Anexo I - Auxiliar'!$A$16:$AK$277,37,FALSE)))),AJ115)),0)</f>
        <v>0</v>
      </c>
      <c r="AL115" s="982">
        <f t="shared" si="9"/>
        <v>0</v>
      </c>
      <c r="AM115" s="734">
        <v>0</v>
      </c>
      <c r="AN115" s="983">
        <f t="shared" si="10"/>
        <v>0</v>
      </c>
      <c r="AO115" s="735">
        <v>0</v>
      </c>
      <c r="AP115" s="982">
        <f t="shared" si="11"/>
        <v>0</v>
      </c>
      <c r="AQ115" s="984">
        <f t="shared" si="12"/>
        <v>0</v>
      </c>
      <c r="AR115" s="735">
        <v>0</v>
      </c>
      <c r="AS115" s="985">
        <f t="shared" si="13"/>
        <v>0</v>
      </c>
      <c r="AT115" s="735">
        <v>0</v>
      </c>
      <c r="AU115" s="985">
        <f>IFERROR(((MIN((AS115*(VLOOKUP(B115,'Anexo I - Auxiliar'!$A$16:$V$75,8,FALSE))),AT115))),0)</f>
        <v>0</v>
      </c>
      <c r="AV115" s="980">
        <f>IFERROR((VLOOKUP(($B115&amp;$G115),'CALCULADORA IT CON S.SOCIAL'!$AE$4:$AG$94,3,FALSE)),0)</f>
        <v>0</v>
      </c>
      <c r="AW115" s="986">
        <f t="shared" si="14"/>
        <v>0</v>
      </c>
      <c r="AX115" s="987">
        <f>IFERROR((((IF((VLOOKUP(B115,'Anexo I - Auxiliar'!$A$16:$V$75,5,FALSE)=12),(AN115+AQ115+AW115),(AN115+AW115))))+(AK115*AM115)+(AI115*AM115)),0)</f>
        <v>0</v>
      </c>
      <c r="AY115" s="1000">
        <f t="shared" si="15"/>
        <v>0</v>
      </c>
      <c r="AZ115" s="736">
        <v>0</v>
      </c>
      <c r="BA115" s="736">
        <v>0</v>
      </c>
      <c r="BB115" s="711"/>
      <c r="BC115" s="1001">
        <f t="shared" si="16"/>
        <v>0</v>
      </c>
      <c r="BD115" s="737">
        <v>0</v>
      </c>
      <c r="BE115" s="708"/>
    </row>
    <row r="116" spans="1:57" x14ac:dyDescent="0.3">
      <c r="A116" s="741"/>
      <c r="B116" s="743"/>
      <c r="C116" s="743"/>
      <c r="D116" s="743"/>
      <c r="E116" s="744"/>
      <c r="F116" s="430"/>
      <c r="G116" s="430"/>
      <c r="H116" s="726"/>
      <c r="I116" s="726"/>
      <c r="J116" s="727"/>
      <c r="K116" s="728"/>
      <c r="L116" s="742"/>
      <c r="M116" s="730"/>
      <c r="N116" s="731">
        <v>0</v>
      </c>
      <c r="O116" s="732">
        <v>0</v>
      </c>
      <c r="P116" s="978">
        <f>IFERROR((MIN((VLOOKUP($B116,'Anexo I - Auxiliar'!$A$16:$V$75,9,FALSE)*($N116)),$O116)),0)</f>
        <v>0</v>
      </c>
      <c r="Q116" s="732">
        <v>0</v>
      </c>
      <c r="R116" s="733">
        <v>0</v>
      </c>
      <c r="S116" s="978">
        <f>IFERROR((MIN(((VLOOKUP($B116,'Anexo I - Auxiliar'!$A$16:$V$75,10,FALSE)*(N116))*R116),Q116)),0)</f>
        <v>0</v>
      </c>
      <c r="T116" s="732">
        <v>0</v>
      </c>
      <c r="U116" s="979">
        <f>IFERROR((MIN((VLOOKUP($B116,'Anexo I - Auxiliar'!$A$16:$Y$277,12,FALSE)*(N116)),T116)),0)</f>
        <v>0</v>
      </c>
      <c r="V116" s="732">
        <v>0</v>
      </c>
      <c r="W116" s="979">
        <f>IFERROR((MIN((VLOOKUP($B116,'Anexo I - Auxiliar'!$A$16:$Y$277,14,FALSE)*(N116)),V116)),0)</f>
        <v>0</v>
      </c>
      <c r="X116" s="732">
        <v>0</v>
      </c>
      <c r="Y116" s="979">
        <f>IFERROR((MIN((VLOOKUP($B116,'Anexo I - Auxiliar'!$A$16:$Y$277,16,FALSE)*(N116)),X116)),0)</f>
        <v>0</v>
      </c>
      <c r="Z116" s="732">
        <v>0</v>
      </c>
      <c r="AA116" s="979">
        <f>IFERROR((MIN((VLOOKUP($B116,'Anexo I - Auxiliar'!$A$16:$Y$277,18,FALSE)*(N116)),Z116)),0)</f>
        <v>0</v>
      </c>
      <c r="AB116" s="732">
        <v>0</v>
      </c>
      <c r="AC116" s="979">
        <f>IFERROR((MIN((VLOOKUP($B116,'Anexo I - Auxiliar'!$A$16:$Y$277,20,FALSE)*(N116)),AB116)),0)</f>
        <v>0</v>
      </c>
      <c r="AD116" s="732">
        <v>0</v>
      </c>
      <c r="AE116" s="979">
        <f>IFERROR((MIN((VLOOKUP($B116,'Anexo I - Auxiliar'!$A$16:$Y$277,22,FALSE)*(N116)),AD116)),0)</f>
        <v>0</v>
      </c>
      <c r="AF116" s="732">
        <v>0</v>
      </c>
      <c r="AG116" s="979">
        <f>IFERROR((MIN((VLOOKUP($B116,'Anexo I - Auxiliar'!$A$16:$Y$277,24,FALSE)*(N116)),AF116)),0)</f>
        <v>0</v>
      </c>
      <c r="AH116" s="732">
        <v>0</v>
      </c>
      <c r="AI116" s="980">
        <f>IFERROR((MIN((VLOOKUP(($B116&amp;$G116),'CALCULADORA IT CON S.SOCIAL'!$AE$4:$AG$94,2,FALSE)),AH116)),0)</f>
        <v>0</v>
      </c>
      <c r="AJ116" s="732">
        <v>0</v>
      </c>
      <c r="AK116" s="981">
        <f>IFERROR((MIN((((VLOOKUP($B116,'Anexo I - Auxiliar'!$A$16:$AK$277,37,FALSE)))),AJ116)),0)</f>
        <v>0</v>
      </c>
      <c r="AL116" s="982">
        <f t="shared" si="9"/>
        <v>0</v>
      </c>
      <c r="AM116" s="734">
        <v>0</v>
      </c>
      <c r="AN116" s="983">
        <f t="shared" si="10"/>
        <v>0</v>
      </c>
      <c r="AO116" s="735">
        <v>0</v>
      </c>
      <c r="AP116" s="982">
        <f t="shared" si="11"/>
        <v>0</v>
      </c>
      <c r="AQ116" s="984">
        <f t="shared" si="12"/>
        <v>0</v>
      </c>
      <c r="AR116" s="735">
        <v>0</v>
      </c>
      <c r="AS116" s="985">
        <f t="shared" si="13"/>
        <v>0</v>
      </c>
      <c r="AT116" s="735">
        <v>0</v>
      </c>
      <c r="AU116" s="985">
        <f>IFERROR(((MIN((AS116*(VLOOKUP(B116,'Anexo I - Auxiliar'!$A$16:$V$75,8,FALSE))),AT116))),0)</f>
        <v>0</v>
      </c>
      <c r="AV116" s="980">
        <f>IFERROR((VLOOKUP(($B116&amp;$G116),'CALCULADORA IT CON S.SOCIAL'!$AE$4:$AG$94,3,FALSE)),0)</f>
        <v>0</v>
      </c>
      <c r="AW116" s="986">
        <f t="shared" si="14"/>
        <v>0</v>
      </c>
      <c r="AX116" s="987">
        <f>IFERROR((((IF((VLOOKUP(B116,'Anexo I - Auxiliar'!$A$16:$V$75,5,FALSE)=12),(AN116+AQ116+AW116),(AN116+AW116))))+(AK116*AM116)+(AI116*AM116)),0)</f>
        <v>0</v>
      </c>
      <c r="AY116" s="1000">
        <f t="shared" si="15"/>
        <v>0</v>
      </c>
      <c r="AZ116" s="736">
        <v>0</v>
      </c>
      <c r="BA116" s="736">
        <v>0</v>
      </c>
      <c r="BB116" s="711"/>
      <c r="BC116" s="1001">
        <f t="shared" si="16"/>
        <v>0</v>
      </c>
      <c r="BD116" s="737">
        <v>0</v>
      </c>
      <c r="BE116" s="708"/>
    </row>
    <row r="117" spans="1:57" x14ac:dyDescent="0.3">
      <c r="A117" s="741"/>
      <c r="B117" s="743"/>
      <c r="C117" s="743"/>
      <c r="D117" s="743"/>
      <c r="E117" s="744"/>
      <c r="F117" s="430"/>
      <c r="G117" s="430"/>
      <c r="H117" s="726"/>
      <c r="I117" s="726"/>
      <c r="J117" s="727"/>
      <c r="K117" s="728"/>
      <c r="L117" s="742"/>
      <c r="M117" s="730"/>
      <c r="N117" s="731">
        <v>0</v>
      </c>
      <c r="O117" s="732">
        <v>0</v>
      </c>
      <c r="P117" s="978">
        <f>IFERROR((MIN((VLOOKUP($B117,'Anexo I - Auxiliar'!$A$16:$V$75,9,FALSE)*($N117)),$O117)),0)</f>
        <v>0</v>
      </c>
      <c r="Q117" s="732">
        <v>0</v>
      </c>
      <c r="R117" s="733">
        <v>0</v>
      </c>
      <c r="S117" s="978">
        <f>IFERROR((MIN(((VLOOKUP($B117,'Anexo I - Auxiliar'!$A$16:$V$75,10,FALSE)*(N117))*R117),Q117)),0)</f>
        <v>0</v>
      </c>
      <c r="T117" s="732">
        <v>0</v>
      </c>
      <c r="U117" s="979">
        <f>IFERROR((MIN((VLOOKUP($B117,'Anexo I - Auxiliar'!$A$16:$Y$277,12,FALSE)*(N117)),T117)),0)</f>
        <v>0</v>
      </c>
      <c r="V117" s="732">
        <v>0</v>
      </c>
      <c r="W117" s="979">
        <f>IFERROR((MIN((VLOOKUP($B117,'Anexo I - Auxiliar'!$A$16:$Y$277,14,FALSE)*(N117)),V117)),0)</f>
        <v>0</v>
      </c>
      <c r="X117" s="732">
        <v>0</v>
      </c>
      <c r="Y117" s="979">
        <f>IFERROR((MIN((VLOOKUP($B117,'Anexo I - Auxiliar'!$A$16:$Y$277,16,FALSE)*(N117)),X117)),0)</f>
        <v>0</v>
      </c>
      <c r="Z117" s="732">
        <v>0</v>
      </c>
      <c r="AA117" s="979">
        <f>IFERROR((MIN((VLOOKUP($B117,'Anexo I - Auxiliar'!$A$16:$Y$277,18,FALSE)*(N117)),Z117)),0)</f>
        <v>0</v>
      </c>
      <c r="AB117" s="732">
        <v>0</v>
      </c>
      <c r="AC117" s="979">
        <f>IFERROR((MIN((VLOOKUP($B117,'Anexo I - Auxiliar'!$A$16:$Y$277,20,FALSE)*(N117)),AB117)),0)</f>
        <v>0</v>
      </c>
      <c r="AD117" s="732">
        <v>0</v>
      </c>
      <c r="AE117" s="979">
        <f>IFERROR((MIN((VLOOKUP($B117,'Anexo I - Auxiliar'!$A$16:$Y$277,22,FALSE)*(N117)),AD117)),0)</f>
        <v>0</v>
      </c>
      <c r="AF117" s="732">
        <v>0</v>
      </c>
      <c r="AG117" s="979">
        <f>IFERROR((MIN((VLOOKUP($B117,'Anexo I - Auxiliar'!$A$16:$Y$277,24,FALSE)*(N117)),AF117)),0)</f>
        <v>0</v>
      </c>
      <c r="AH117" s="732">
        <v>0</v>
      </c>
      <c r="AI117" s="980">
        <f>IFERROR((MIN((VLOOKUP(($B117&amp;$G117),'CALCULADORA IT CON S.SOCIAL'!$AE$4:$AG$94,2,FALSE)),AH117)),0)</f>
        <v>0</v>
      </c>
      <c r="AJ117" s="732">
        <v>0</v>
      </c>
      <c r="AK117" s="981">
        <f>IFERROR((MIN((((VLOOKUP($B117,'Anexo I - Auxiliar'!$A$16:$AK$277,37,FALSE)))),AJ117)),0)</f>
        <v>0</v>
      </c>
      <c r="AL117" s="982">
        <f t="shared" si="9"/>
        <v>0</v>
      </c>
      <c r="AM117" s="734">
        <v>0</v>
      </c>
      <c r="AN117" s="983">
        <f t="shared" si="10"/>
        <v>0</v>
      </c>
      <c r="AO117" s="735">
        <v>0</v>
      </c>
      <c r="AP117" s="982">
        <f t="shared" si="11"/>
        <v>0</v>
      </c>
      <c r="AQ117" s="984">
        <f t="shared" si="12"/>
        <v>0</v>
      </c>
      <c r="AR117" s="735">
        <v>0</v>
      </c>
      <c r="AS117" s="985">
        <f t="shared" si="13"/>
        <v>0</v>
      </c>
      <c r="AT117" s="735">
        <v>0</v>
      </c>
      <c r="AU117" s="985">
        <f>IFERROR(((MIN((AS117*(VLOOKUP(B117,'Anexo I - Auxiliar'!$A$16:$V$75,8,FALSE))),AT117))),0)</f>
        <v>0</v>
      </c>
      <c r="AV117" s="980">
        <f>IFERROR((VLOOKUP(($B117&amp;$G117),'CALCULADORA IT CON S.SOCIAL'!$AE$4:$AG$94,3,FALSE)),0)</f>
        <v>0</v>
      </c>
      <c r="AW117" s="986">
        <f t="shared" si="14"/>
        <v>0</v>
      </c>
      <c r="AX117" s="987">
        <f>IFERROR((((IF((VLOOKUP(B117,'Anexo I - Auxiliar'!$A$16:$V$75,5,FALSE)=12),(AN117+AQ117+AW117),(AN117+AW117))))+(AK117*AM117)+(AI117*AM117)),0)</f>
        <v>0</v>
      </c>
      <c r="AY117" s="1000">
        <f t="shared" si="15"/>
        <v>0</v>
      </c>
      <c r="AZ117" s="736">
        <v>0</v>
      </c>
      <c r="BA117" s="736">
        <v>0</v>
      </c>
      <c r="BB117" s="711"/>
      <c r="BC117" s="1001">
        <f t="shared" si="16"/>
        <v>0</v>
      </c>
      <c r="BD117" s="737">
        <v>0</v>
      </c>
      <c r="BE117" s="708"/>
    </row>
    <row r="118" spans="1:57" x14ac:dyDescent="0.3">
      <c r="A118" s="741"/>
      <c r="B118" s="743"/>
      <c r="C118" s="743"/>
      <c r="D118" s="743"/>
      <c r="E118" s="744"/>
      <c r="F118" s="430"/>
      <c r="G118" s="430"/>
      <c r="H118" s="726"/>
      <c r="I118" s="726"/>
      <c r="J118" s="727"/>
      <c r="K118" s="728"/>
      <c r="L118" s="742"/>
      <c r="M118" s="730"/>
      <c r="N118" s="731">
        <v>0</v>
      </c>
      <c r="O118" s="732">
        <v>0</v>
      </c>
      <c r="P118" s="978">
        <f>IFERROR((MIN((VLOOKUP($B118,'Anexo I - Auxiliar'!$A$16:$V$75,9,FALSE)*($N118)),$O118)),0)</f>
        <v>0</v>
      </c>
      <c r="Q118" s="732">
        <v>0</v>
      </c>
      <c r="R118" s="733">
        <v>0</v>
      </c>
      <c r="S118" s="978">
        <f>IFERROR((MIN(((VLOOKUP($B118,'Anexo I - Auxiliar'!$A$16:$V$75,10,FALSE)*(N118))*R118),Q118)),0)</f>
        <v>0</v>
      </c>
      <c r="T118" s="732">
        <v>0</v>
      </c>
      <c r="U118" s="979">
        <f>IFERROR((MIN((VLOOKUP($B118,'Anexo I - Auxiliar'!$A$16:$Y$277,12,FALSE)*(N118)),T118)),0)</f>
        <v>0</v>
      </c>
      <c r="V118" s="732">
        <v>0</v>
      </c>
      <c r="W118" s="979">
        <f>IFERROR((MIN((VLOOKUP($B118,'Anexo I - Auxiliar'!$A$16:$Y$277,14,FALSE)*(N118)),V118)),0)</f>
        <v>0</v>
      </c>
      <c r="X118" s="732">
        <v>0</v>
      </c>
      <c r="Y118" s="979">
        <f>IFERROR((MIN((VLOOKUP($B118,'Anexo I - Auxiliar'!$A$16:$Y$277,16,FALSE)*(N118)),X118)),0)</f>
        <v>0</v>
      </c>
      <c r="Z118" s="732">
        <v>0</v>
      </c>
      <c r="AA118" s="979">
        <f>IFERROR((MIN((VLOOKUP($B118,'Anexo I - Auxiliar'!$A$16:$Y$277,18,FALSE)*(N118)),Z118)),0)</f>
        <v>0</v>
      </c>
      <c r="AB118" s="732">
        <v>0</v>
      </c>
      <c r="AC118" s="979">
        <f>IFERROR((MIN((VLOOKUP($B118,'Anexo I - Auxiliar'!$A$16:$Y$277,20,FALSE)*(N118)),AB118)),0)</f>
        <v>0</v>
      </c>
      <c r="AD118" s="732">
        <v>0</v>
      </c>
      <c r="AE118" s="979">
        <f>IFERROR((MIN((VLOOKUP($B118,'Anexo I - Auxiliar'!$A$16:$Y$277,22,FALSE)*(N118)),AD118)),0)</f>
        <v>0</v>
      </c>
      <c r="AF118" s="732">
        <v>0</v>
      </c>
      <c r="AG118" s="979">
        <f>IFERROR((MIN((VLOOKUP($B118,'Anexo I - Auxiliar'!$A$16:$Y$277,24,FALSE)*(N118)),AF118)),0)</f>
        <v>0</v>
      </c>
      <c r="AH118" s="732">
        <v>0</v>
      </c>
      <c r="AI118" s="980">
        <f>IFERROR((MIN((VLOOKUP(($B118&amp;$G118),'CALCULADORA IT CON S.SOCIAL'!$AE$4:$AG$94,2,FALSE)),AH118)),0)</f>
        <v>0</v>
      </c>
      <c r="AJ118" s="732">
        <v>0</v>
      </c>
      <c r="AK118" s="981">
        <f>IFERROR((MIN((((VLOOKUP($B118,'Anexo I - Auxiliar'!$A$16:$AK$277,37,FALSE)))),AJ118)),0)</f>
        <v>0</v>
      </c>
      <c r="AL118" s="982">
        <f t="shared" si="9"/>
        <v>0</v>
      </c>
      <c r="AM118" s="734">
        <v>0</v>
      </c>
      <c r="AN118" s="983">
        <f t="shared" si="10"/>
        <v>0</v>
      </c>
      <c r="AO118" s="735">
        <v>0</v>
      </c>
      <c r="AP118" s="982">
        <f t="shared" si="11"/>
        <v>0</v>
      </c>
      <c r="AQ118" s="984">
        <f t="shared" si="12"/>
        <v>0</v>
      </c>
      <c r="AR118" s="735">
        <v>0</v>
      </c>
      <c r="AS118" s="985">
        <f t="shared" si="13"/>
        <v>0</v>
      </c>
      <c r="AT118" s="735">
        <v>0</v>
      </c>
      <c r="AU118" s="985">
        <f>IFERROR(((MIN((AS118*(VLOOKUP(B118,'Anexo I - Auxiliar'!$A$16:$V$75,8,FALSE))),AT118))),0)</f>
        <v>0</v>
      </c>
      <c r="AV118" s="980">
        <f>IFERROR((VLOOKUP(($B118&amp;$G118),'CALCULADORA IT CON S.SOCIAL'!$AE$4:$AG$94,3,FALSE)),0)</f>
        <v>0</v>
      </c>
      <c r="AW118" s="986">
        <f t="shared" si="14"/>
        <v>0</v>
      </c>
      <c r="AX118" s="987">
        <f>IFERROR((((IF((VLOOKUP(B118,'Anexo I - Auxiliar'!$A$16:$V$75,5,FALSE)=12),(AN118+AQ118+AW118),(AN118+AW118))))+(AK118*AM118)+(AI118*AM118)),0)</f>
        <v>0</v>
      </c>
      <c r="AY118" s="1000">
        <f t="shared" si="15"/>
        <v>0</v>
      </c>
      <c r="AZ118" s="736">
        <v>0</v>
      </c>
      <c r="BA118" s="736">
        <v>0</v>
      </c>
      <c r="BB118" s="711"/>
      <c r="BC118" s="1001">
        <f t="shared" si="16"/>
        <v>0</v>
      </c>
      <c r="BD118" s="737">
        <v>0</v>
      </c>
      <c r="BE118" s="708"/>
    </row>
    <row r="119" spans="1:57" x14ac:dyDescent="0.3">
      <c r="A119" s="741"/>
      <c r="B119" s="743"/>
      <c r="C119" s="743"/>
      <c r="D119" s="743"/>
      <c r="E119" s="744"/>
      <c r="F119" s="430"/>
      <c r="G119" s="430"/>
      <c r="H119" s="726"/>
      <c r="I119" s="726"/>
      <c r="J119" s="727"/>
      <c r="K119" s="728"/>
      <c r="L119" s="742"/>
      <c r="M119" s="730"/>
      <c r="N119" s="731">
        <v>0</v>
      </c>
      <c r="O119" s="732">
        <v>0</v>
      </c>
      <c r="P119" s="978">
        <f>IFERROR((MIN((VLOOKUP($B119,'Anexo I - Auxiliar'!$A$16:$V$75,9,FALSE)*($N119)),$O119)),0)</f>
        <v>0</v>
      </c>
      <c r="Q119" s="732">
        <v>0</v>
      </c>
      <c r="R119" s="733">
        <v>0</v>
      </c>
      <c r="S119" s="978">
        <f>IFERROR((MIN(((VLOOKUP($B119,'Anexo I - Auxiliar'!$A$16:$V$75,10,FALSE)*(N119))*R119),Q119)),0)</f>
        <v>0</v>
      </c>
      <c r="T119" s="732">
        <v>0</v>
      </c>
      <c r="U119" s="979">
        <f>IFERROR((MIN((VLOOKUP($B119,'Anexo I - Auxiliar'!$A$16:$Y$277,12,FALSE)*(N119)),T119)),0)</f>
        <v>0</v>
      </c>
      <c r="V119" s="732">
        <v>0</v>
      </c>
      <c r="W119" s="979">
        <f>IFERROR((MIN((VLOOKUP($B119,'Anexo I - Auxiliar'!$A$16:$Y$277,14,FALSE)*(N119)),V119)),0)</f>
        <v>0</v>
      </c>
      <c r="X119" s="732">
        <v>0</v>
      </c>
      <c r="Y119" s="979">
        <f>IFERROR((MIN((VLOOKUP($B119,'Anexo I - Auxiliar'!$A$16:$Y$277,16,FALSE)*(N119)),X119)),0)</f>
        <v>0</v>
      </c>
      <c r="Z119" s="732">
        <v>0</v>
      </c>
      <c r="AA119" s="979">
        <f>IFERROR((MIN((VLOOKUP($B119,'Anexo I - Auxiliar'!$A$16:$Y$277,18,FALSE)*(N119)),Z119)),0)</f>
        <v>0</v>
      </c>
      <c r="AB119" s="732">
        <v>0</v>
      </c>
      <c r="AC119" s="979">
        <f>IFERROR((MIN((VLOOKUP($B119,'Anexo I - Auxiliar'!$A$16:$Y$277,20,FALSE)*(N119)),AB119)),0)</f>
        <v>0</v>
      </c>
      <c r="AD119" s="732">
        <v>0</v>
      </c>
      <c r="AE119" s="979">
        <f>IFERROR((MIN((VLOOKUP($B119,'Anexo I - Auxiliar'!$A$16:$Y$277,22,FALSE)*(N119)),AD119)),0)</f>
        <v>0</v>
      </c>
      <c r="AF119" s="732">
        <v>0</v>
      </c>
      <c r="AG119" s="979">
        <f>IFERROR((MIN((VLOOKUP($B119,'Anexo I - Auxiliar'!$A$16:$Y$277,24,FALSE)*(N119)),AF119)),0)</f>
        <v>0</v>
      </c>
      <c r="AH119" s="732">
        <v>0</v>
      </c>
      <c r="AI119" s="980">
        <f>IFERROR((MIN((VLOOKUP(($B119&amp;$G119),'CALCULADORA IT CON S.SOCIAL'!$AE$4:$AG$94,2,FALSE)),AH119)),0)</f>
        <v>0</v>
      </c>
      <c r="AJ119" s="732">
        <v>0</v>
      </c>
      <c r="AK119" s="981">
        <f>IFERROR((MIN((((VLOOKUP($B119,'Anexo I - Auxiliar'!$A$16:$AK$277,37,FALSE)))),AJ119)),0)</f>
        <v>0</v>
      </c>
      <c r="AL119" s="982">
        <f t="shared" si="9"/>
        <v>0</v>
      </c>
      <c r="AM119" s="734">
        <v>0</v>
      </c>
      <c r="AN119" s="983">
        <f t="shared" si="10"/>
        <v>0</v>
      </c>
      <c r="AO119" s="735">
        <v>0</v>
      </c>
      <c r="AP119" s="982">
        <f t="shared" si="11"/>
        <v>0</v>
      </c>
      <c r="AQ119" s="984">
        <f t="shared" si="12"/>
        <v>0</v>
      </c>
      <c r="AR119" s="735">
        <v>0</v>
      </c>
      <c r="AS119" s="985">
        <f t="shared" si="13"/>
        <v>0</v>
      </c>
      <c r="AT119" s="735">
        <v>0</v>
      </c>
      <c r="AU119" s="985">
        <f>IFERROR(((MIN((AS119*(VLOOKUP(B119,'Anexo I - Auxiliar'!$A$16:$V$75,8,FALSE))),AT119))),0)</f>
        <v>0</v>
      </c>
      <c r="AV119" s="980">
        <f>IFERROR((VLOOKUP(($B119&amp;$G119),'CALCULADORA IT CON S.SOCIAL'!$AE$4:$AG$94,3,FALSE)),0)</f>
        <v>0</v>
      </c>
      <c r="AW119" s="986">
        <f t="shared" si="14"/>
        <v>0</v>
      </c>
      <c r="AX119" s="987">
        <f>IFERROR((((IF((VLOOKUP(B119,'Anexo I - Auxiliar'!$A$16:$V$75,5,FALSE)=12),(AN119+AQ119+AW119),(AN119+AW119))))+(AK119*AM119)+(AI119*AM119)),0)</f>
        <v>0</v>
      </c>
      <c r="AY119" s="1000">
        <f t="shared" si="15"/>
        <v>0</v>
      </c>
      <c r="AZ119" s="736">
        <v>0</v>
      </c>
      <c r="BA119" s="736">
        <v>0</v>
      </c>
      <c r="BB119" s="711"/>
      <c r="BC119" s="1001">
        <f t="shared" si="16"/>
        <v>0</v>
      </c>
      <c r="BD119" s="737">
        <v>0</v>
      </c>
      <c r="BE119" s="708"/>
    </row>
    <row r="120" spans="1:57" x14ac:dyDescent="0.3">
      <c r="A120" s="741"/>
      <c r="B120" s="743"/>
      <c r="C120" s="743"/>
      <c r="D120" s="743"/>
      <c r="E120" s="744"/>
      <c r="F120" s="430"/>
      <c r="G120" s="430"/>
      <c r="H120" s="726"/>
      <c r="I120" s="726"/>
      <c r="J120" s="727"/>
      <c r="K120" s="728"/>
      <c r="L120" s="742"/>
      <c r="M120" s="730"/>
      <c r="N120" s="731">
        <v>0</v>
      </c>
      <c r="O120" s="732">
        <v>0</v>
      </c>
      <c r="P120" s="978">
        <f>IFERROR((MIN((VLOOKUP($B120,'Anexo I - Auxiliar'!$A$16:$V$75,9,FALSE)*($N120)),$O120)),0)</f>
        <v>0</v>
      </c>
      <c r="Q120" s="732">
        <v>0</v>
      </c>
      <c r="R120" s="733">
        <v>0</v>
      </c>
      <c r="S120" s="978">
        <f>IFERROR((MIN(((VLOOKUP($B120,'Anexo I - Auxiliar'!$A$16:$V$75,10,FALSE)*(N120))*R120),Q120)),0)</f>
        <v>0</v>
      </c>
      <c r="T120" s="732">
        <v>0</v>
      </c>
      <c r="U120" s="979">
        <f>IFERROR((MIN((VLOOKUP($B120,'Anexo I - Auxiliar'!$A$16:$Y$277,12,FALSE)*(N120)),T120)),0)</f>
        <v>0</v>
      </c>
      <c r="V120" s="732">
        <v>0</v>
      </c>
      <c r="W120" s="979">
        <f>IFERROR((MIN((VLOOKUP($B120,'Anexo I - Auxiliar'!$A$16:$Y$277,14,FALSE)*(N120)),V120)),0)</f>
        <v>0</v>
      </c>
      <c r="X120" s="732">
        <v>0</v>
      </c>
      <c r="Y120" s="979">
        <f>IFERROR((MIN((VLOOKUP($B120,'Anexo I - Auxiliar'!$A$16:$Y$277,16,FALSE)*(N120)),X120)),0)</f>
        <v>0</v>
      </c>
      <c r="Z120" s="732">
        <v>0</v>
      </c>
      <c r="AA120" s="979">
        <f>IFERROR((MIN((VLOOKUP($B120,'Anexo I - Auxiliar'!$A$16:$Y$277,18,FALSE)*(N120)),Z120)),0)</f>
        <v>0</v>
      </c>
      <c r="AB120" s="732">
        <v>0</v>
      </c>
      <c r="AC120" s="979">
        <f>IFERROR((MIN((VLOOKUP($B120,'Anexo I - Auxiliar'!$A$16:$Y$277,20,FALSE)*(N120)),AB120)),0)</f>
        <v>0</v>
      </c>
      <c r="AD120" s="732">
        <v>0</v>
      </c>
      <c r="AE120" s="979">
        <f>IFERROR((MIN((VLOOKUP($B120,'Anexo I - Auxiliar'!$A$16:$Y$277,22,FALSE)*(N120)),AD120)),0)</f>
        <v>0</v>
      </c>
      <c r="AF120" s="732">
        <v>0</v>
      </c>
      <c r="AG120" s="979">
        <f>IFERROR((MIN((VLOOKUP($B120,'Anexo I - Auxiliar'!$A$16:$Y$277,24,FALSE)*(N120)),AF120)),0)</f>
        <v>0</v>
      </c>
      <c r="AH120" s="732">
        <v>0</v>
      </c>
      <c r="AI120" s="980">
        <f>IFERROR((MIN((VLOOKUP(($B120&amp;$G120),'CALCULADORA IT CON S.SOCIAL'!$AE$4:$AG$94,2,FALSE)),AH120)),0)</f>
        <v>0</v>
      </c>
      <c r="AJ120" s="732">
        <v>0</v>
      </c>
      <c r="AK120" s="981">
        <f>IFERROR((MIN((((VLOOKUP($B120,'Anexo I - Auxiliar'!$A$16:$AK$277,37,FALSE)))),AJ120)),0)</f>
        <v>0</v>
      </c>
      <c r="AL120" s="982">
        <f t="shared" si="9"/>
        <v>0</v>
      </c>
      <c r="AM120" s="734">
        <v>0</v>
      </c>
      <c r="AN120" s="983">
        <f t="shared" si="10"/>
        <v>0</v>
      </c>
      <c r="AO120" s="735">
        <v>0</v>
      </c>
      <c r="AP120" s="982">
        <f t="shared" si="11"/>
        <v>0</v>
      </c>
      <c r="AQ120" s="984">
        <f t="shared" si="12"/>
        <v>0</v>
      </c>
      <c r="AR120" s="735">
        <v>0</v>
      </c>
      <c r="AS120" s="985">
        <f t="shared" si="13"/>
        <v>0</v>
      </c>
      <c r="AT120" s="735">
        <v>0</v>
      </c>
      <c r="AU120" s="985">
        <f>IFERROR(((MIN((AS120*(VLOOKUP(B120,'Anexo I - Auxiliar'!$A$16:$V$75,8,FALSE))),AT120))),0)</f>
        <v>0</v>
      </c>
      <c r="AV120" s="980">
        <f>IFERROR((VLOOKUP(($B120&amp;$G120),'CALCULADORA IT CON S.SOCIAL'!$AE$4:$AG$94,3,FALSE)),0)</f>
        <v>0</v>
      </c>
      <c r="AW120" s="986">
        <f t="shared" si="14"/>
        <v>0</v>
      </c>
      <c r="AX120" s="987">
        <f>IFERROR((((IF((VLOOKUP(B120,'Anexo I - Auxiliar'!$A$16:$V$75,5,FALSE)=12),(AN120+AQ120+AW120),(AN120+AW120))))+(AK120*AM120)+(AI120*AM120)),0)</f>
        <v>0</v>
      </c>
      <c r="AY120" s="1000">
        <f t="shared" si="15"/>
        <v>0</v>
      </c>
      <c r="AZ120" s="736">
        <v>0</v>
      </c>
      <c r="BA120" s="736">
        <v>0</v>
      </c>
      <c r="BB120" s="711"/>
      <c r="BC120" s="1001">
        <f t="shared" si="16"/>
        <v>0</v>
      </c>
      <c r="BD120" s="737">
        <v>0</v>
      </c>
      <c r="BE120" s="708"/>
    </row>
    <row r="121" spans="1:57" x14ac:dyDescent="0.3">
      <c r="A121" s="741"/>
      <c r="B121" s="743"/>
      <c r="C121" s="743"/>
      <c r="D121" s="743"/>
      <c r="E121" s="744"/>
      <c r="F121" s="430"/>
      <c r="G121" s="430"/>
      <c r="H121" s="726"/>
      <c r="I121" s="726"/>
      <c r="J121" s="727"/>
      <c r="K121" s="728"/>
      <c r="L121" s="742"/>
      <c r="M121" s="730"/>
      <c r="N121" s="731">
        <v>0</v>
      </c>
      <c r="O121" s="732">
        <v>0</v>
      </c>
      <c r="P121" s="978">
        <f>IFERROR((MIN((VLOOKUP($B121,'Anexo I - Auxiliar'!$A$16:$V$75,9,FALSE)*($N121)),$O121)),0)</f>
        <v>0</v>
      </c>
      <c r="Q121" s="732">
        <v>0</v>
      </c>
      <c r="R121" s="733">
        <v>0</v>
      </c>
      <c r="S121" s="978">
        <f>IFERROR((MIN(((VLOOKUP($B121,'Anexo I - Auxiliar'!$A$16:$V$75,10,FALSE)*(N121))*R121),Q121)),0)</f>
        <v>0</v>
      </c>
      <c r="T121" s="732">
        <v>0</v>
      </c>
      <c r="U121" s="979">
        <f>IFERROR((MIN((VLOOKUP($B121,'Anexo I - Auxiliar'!$A$16:$Y$277,12,FALSE)*(N121)),T121)),0)</f>
        <v>0</v>
      </c>
      <c r="V121" s="732">
        <v>0</v>
      </c>
      <c r="W121" s="979">
        <f>IFERROR((MIN((VLOOKUP($B121,'Anexo I - Auxiliar'!$A$16:$Y$277,14,FALSE)*(N121)),V121)),0)</f>
        <v>0</v>
      </c>
      <c r="X121" s="732">
        <v>0</v>
      </c>
      <c r="Y121" s="979">
        <f>IFERROR((MIN((VLOOKUP($B121,'Anexo I - Auxiliar'!$A$16:$Y$277,16,FALSE)*(N121)),X121)),0)</f>
        <v>0</v>
      </c>
      <c r="Z121" s="732">
        <v>0</v>
      </c>
      <c r="AA121" s="979">
        <f>IFERROR((MIN((VLOOKUP($B121,'Anexo I - Auxiliar'!$A$16:$Y$277,18,FALSE)*(N121)),Z121)),0)</f>
        <v>0</v>
      </c>
      <c r="AB121" s="732">
        <v>0</v>
      </c>
      <c r="AC121" s="979">
        <f>IFERROR((MIN((VLOOKUP($B121,'Anexo I - Auxiliar'!$A$16:$Y$277,20,FALSE)*(N121)),AB121)),0)</f>
        <v>0</v>
      </c>
      <c r="AD121" s="732">
        <v>0</v>
      </c>
      <c r="AE121" s="979">
        <f>IFERROR((MIN((VLOOKUP($B121,'Anexo I - Auxiliar'!$A$16:$Y$277,22,FALSE)*(N121)),AD121)),0)</f>
        <v>0</v>
      </c>
      <c r="AF121" s="732">
        <v>0</v>
      </c>
      <c r="AG121" s="979">
        <f>IFERROR((MIN((VLOOKUP($B121,'Anexo I - Auxiliar'!$A$16:$Y$277,24,FALSE)*(N121)),AF121)),0)</f>
        <v>0</v>
      </c>
      <c r="AH121" s="732">
        <v>0</v>
      </c>
      <c r="AI121" s="980">
        <f>IFERROR((MIN((VLOOKUP(($B121&amp;$G121),'CALCULADORA IT CON S.SOCIAL'!$AE$4:$AG$94,2,FALSE)),AH121)),0)</f>
        <v>0</v>
      </c>
      <c r="AJ121" s="732">
        <v>0</v>
      </c>
      <c r="AK121" s="981">
        <f>IFERROR((MIN((((VLOOKUP($B121,'Anexo I - Auxiliar'!$A$16:$AK$277,37,FALSE)))),AJ121)),0)</f>
        <v>0</v>
      </c>
      <c r="AL121" s="982">
        <f t="shared" si="9"/>
        <v>0</v>
      </c>
      <c r="AM121" s="734">
        <v>0</v>
      </c>
      <c r="AN121" s="983">
        <f t="shared" si="10"/>
        <v>0</v>
      </c>
      <c r="AO121" s="735">
        <v>0</v>
      </c>
      <c r="AP121" s="982">
        <f t="shared" si="11"/>
        <v>0</v>
      </c>
      <c r="AQ121" s="984">
        <f t="shared" si="12"/>
        <v>0</v>
      </c>
      <c r="AR121" s="735">
        <v>0</v>
      </c>
      <c r="AS121" s="985">
        <f t="shared" si="13"/>
        <v>0</v>
      </c>
      <c r="AT121" s="735">
        <v>0</v>
      </c>
      <c r="AU121" s="985">
        <f>IFERROR(((MIN((AS121*(VLOOKUP(B121,'Anexo I - Auxiliar'!$A$16:$V$75,8,FALSE))),AT121))),0)</f>
        <v>0</v>
      </c>
      <c r="AV121" s="980">
        <f>IFERROR((VLOOKUP(($B121&amp;$G121),'CALCULADORA IT CON S.SOCIAL'!$AE$4:$AG$94,3,FALSE)),0)</f>
        <v>0</v>
      </c>
      <c r="AW121" s="986">
        <f t="shared" si="14"/>
        <v>0</v>
      </c>
      <c r="AX121" s="987">
        <f>IFERROR((((IF((VLOOKUP(B121,'Anexo I - Auxiliar'!$A$16:$V$75,5,FALSE)=12),(AN121+AQ121+AW121),(AN121+AW121))))+(AK121*AM121)+(AI121*AM121)),0)</f>
        <v>0</v>
      </c>
      <c r="AY121" s="1000">
        <f t="shared" si="15"/>
        <v>0</v>
      </c>
      <c r="AZ121" s="736">
        <v>0</v>
      </c>
      <c r="BA121" s="736">
        <v>0</v>
      </c>
      <c r="BB121" s="711"/>
      <c r="BC121" s="1001">
        <f t="shared" si="16"/>
        <v>0</v>
      </c>
      <c r="BD121" s="737">
        <v>0</v>
      </c>
      <c r="BE121" s="708"/>
    </row>
    <row r="122" spans="1:57" x14ac:dyDescent="0.3">
      <c r="A122" s="741"/>
      <c r="B122" s="743"/>
      <c r="C122" s="743"/>
      <c r="D122" s="743"/>
      <c r="E122" s="744"/>
      <c r="F122" s="430"/>
      <c r="G122" s="430"/>
      <c r="H122" s="726"/>
      <c r="I122" s="726"/>
      <c r="J122" s="727"/>
      <c r="K122" s="728"/>
      <c r="L122" s="742"/>
      <c r="M122" s="730"/>
      <c r="N122" s="731">
        <v>0</v>
      </c>
      <c r="O122" s="732">
        <v>0</v>
      </c>
      <c r="P122" s="978">
        <f>IFERROR((MIN((VLOOKUP($B122,'Anexo I - Auxiliar'!$A$16:$V$75,9,FALSE)*($N122)),$O122)),0)</f>
        <v>0</v>
      </c>
      <c r="Q122" s="732">
        <v>0</v>
      </c>
      <c r="R122" s="733">
        <v>0</v>
      </c>
      <c r="S122" s="978">
        <f>IFERROR((MIN(((VLOOKUP($B122,'Anexo I - Auxiliar'!$A$16:$V$75,10,FALSE)*(N122))*R122),Q122)),0)</f>
        <v>0</v>
      </c>
      <c r="T122" s="732">
        <v>0</v>
      </c>
      <c r="U122" s="979">
        <f>IFERROR((MIN((VLOOKUP($B122,'Anexo I - Auxiliar'!$A$16:$Y$277,12,FALSE)*(N122)),T122)),0)</f>
        <v>0</v>
      </c>
      <c r="V122" s="732">
        <v>0</v>
      </c>
      <c r="W122" s="979">
        <f>IFERROR((MIN((VLOOKUP($B122,'Anexo I - Auxiliar'!$A$16:$Y$277,14,FALSE)*(N122)),V122)),0)</f>
        <v>0</v>
      </c>
      <c r="X122" s="732">
        <v>0</v>
      </c>
      <c r="Y122" s="979">
        <f>IFERROR((MIN((VLOOKUP($B122,'Anexo I - Auxiliar'!$A$16:$Y$277,16,FALSE)*(N122)),X122)),0)</f>
        <v>0</v>
      </c>
      <c r="Z122" s="732">
        <v>0</v>
      </c>
      <c r="AA122" s="979">
        <f>IFERROR((MIN((VLOOKUP($B122,'Anexo I - Auxiliar'!$A$16:$Y$277,18,FALSE)*(N122)),Z122)),0)</f>
        <v>0</v>
      </c>
      <c r="AB122" s="732">
        <v>0</v>
      </c>
      <c r="AC122" s="979">
        <f>IFERROR((MIN((VLOOKUP($B122,'Anexo I - Auxiliar'!$A$16:$Y$277,20,FALSE)*(N122)),AB122)),0)</f>
        <v>0</v>
      </c>
      <c r="AD122" s="732">
        <v>0</v>
      </c>
      <c r="AE122" s="979">
        <f>IFERROR((MIN((VLOOKUP($B122,'Anexo I - Auxiliar'!$A$16:$Y$277,22,FALSE)*(N122)),AD122)),0)</f>
        <v>0</v>
      </c>
      <c r="AF122" s="732">
        <v>0</v>
      </c>
      <c r="AG122" s="979">
        <f>IFERROR((MIN((VLOOKUP($B122,'Anexo I - Auxiliar'!$A$16:$Y$277,24,FALSE)*(N122)),AF122)),0)</f>
        <v>0</v>
      </c>
      <c r="AH122" s="732">
        <v>0</v>
      </c>
      <c r="AI122" s="980">
        <f>IFERROR((MIN((VLOOKUP(($B122&amp;$G122),'CALCULADORA IT CON S.SOCIAL'!$AE$4:$AG$94,2,FALSE)),AH122)),0)</f>
        <v>0</v>
      </c>
      <c r="AJ122" s="732">
        <v>0</v>
      </c>
      <c r="AK122" s="981">
        <f>IFERROR((MIN((((VLOOKUP($B122,'Anexo I - Auxiliar'!$A$16:$AK$277,37,FALSE)))),AJ122)),0)</f>
        <v>0</v>
      </c>
      <c r="AL122" s="982">
        <f t="shared" si="9"/>
        <v>0</v>
      </c>
      <c r="AM122" s="734">
        <v>0</v>
      </c>
      <c r="AN122" s="983">
        <f t="shared" si="10"/>
        <v>0</v>
      </c>
      <c r="AO122" s="735">
        <v>0</v>
      </c>
      <c r="AP122" s="982">
        <f t="shared" si="11"/>
        <v>0</v>
      </c>
      <c r="AQ122" s="984">
        <f t="shared" si="12"/>
        <v>0</v>
      </c>
      <c r="AR122" s="735">
        <v>0</v>
      </c>
      <c r="AS122" s="985">
        <f t="shared" si="13"/>
        <v>0</v>
      </c>
      <c r="AT122" s="735">
        <v>0</v>
      </c>
      <c r="AU122" s="985">
        <f>IFERROR(((MIN((AS122*(VLOOKUP(B122,'Anexo I - Auxiliar'!$A$16:$V$75,8,FALSE))),AT122))),0)</f>
        <v>0</v>
      </c>
      <c r="AV122" s="980">
        <f>IFERROR((VLOOKUP(($B122&amp;$G122),'CALCULADORA IT CON S.SOCIAL'!$AE$4:$AG$94,3,FALSE)),0)</f>
        <v>0</v>
      </c>
      <c r="AW122" s="986">
        <f t="shared" si="14"/>
        <v>0</v>
      </c>
      <c r="AX122" s="987">
        <f>IFERROR((((IF((VLOOKUP(B122,'Anexo I - Auxiliar'!$A$16:$V$75,5,FALSE)=12),(AN122+AQ122+AW122),(AN122+AW122))))+(AK122*AM122)+(AI122*AM122)),0)</f>
        <v>0</v>
      </c>
      <c r="AY122" s="1000">
        <f t="shared" si="15"/>
        <v>0</v>
      </c>
      <c r="AZ122" s="736">
        <v>0</v>
      </c>
      <c r="BA122" s="736">
        <v>0</v>
      </c>
      <c r="BB122" s="711"/>
      <c r="BC122" s="1001">
        <f t="shared" si="16"/>
        <v>0</v>
      </c>
      <c r="BD122" s="737">
        <v>0</v>
      </c>
      <c r="BE122" s="708"/>
    </row>
    <row r="123" spans="1:57" x14ac:dyDescent="0.3">
      <c r="A123" s="741"/>
      <c r="B123" s="743"/>
      <c r="C123" s="743"/>
      <c r="D123" s="743"/>
      <c r="E123" s="744"/>
      <c r="F123" s="430"/>
      <c r="G123" s="430"/>
      <c r="H123" s="726"/>
      <c r="I123" s="726"/>
      <c r="J123" s="727"/>
      <c r="K123" s="728"/>
      <c r="L123" s="742"/>
      <c r="M123" s="730"/>
      <c r="N123" s="731">
        <v>0</v>
      </c>
      <c r="O123" s="732">
        <v>0</v>
      </c>
      <c r="P123" s="978">
        <f>IFERROR((MIN((VLOOKUP($B123,'Anexo I - Auxiliar'!$A$16:$V$75,9,FALSE)*($N123)),$O123)),0)</f>
        <v>0</v>
      </c>
      <c r="Q123" s="732">
        <v>0</v>
      </c>
      <c r="R123" s="733">
        <v>0</v>
      </c>
      <c r="S123" s="978">
        <f>IFERROR((MIN(((VLOOKUP($B123,'Anexo I - Auxiliar'!$A$16:$V$75,10,FALSE)*(N123))*R123),Q123)),0)</f>
        <v>0</v>
      </c>
      <c r="T123" s="732">
        <v>0</v>
      </c>
      <c r="U123" s="979">
        <f>IFERROR((MIN((VLOOKUP($B123,'Anexo I - Auxiliar'!$A$16:$Y$277,12,FALSE)*(N123)),T123)),0)</f>
        <v>0</v>
      </c>
      <c r="V123" s="732">
        <v>0</v>
      </c>
      <c r="W123" s="979">
        <f>IFERROR((MIN((VLOOKUP($B123,'Anexo I - Auxiliar'!$A$16:$Y$277,14,FALSE)*(N123)),V123)),0)</f>
        <v>0</v>
      </c>
      <c r="X123" s="732">
        <v>0</v>
      </c>
      <c r="Y123" s="979">
        <f>IFERROR((MIN((VLOOKUP($B123,'Anexo I - Auxiliar'!$A$16:$Y$277,16,FALSE)*(N123)),X123)),0)</f>
        <v>0</v>
      </c>
      <c r="Z123" s="732">
        <v>0</v>
      </c>
      <c r="AA123" s="979">
        <f>IFERROR((MIN((VLOOKUP($B123,'Anexo I - Auxiliar'!$A$16:$Y$277,18,FALSE)*(N123)),Z123)),0)</f>
        <v>0</v>
      </c>
      <c r="AB123" s="732">
        <v>0</v>
      </c>
      <c r="AC123" s="979">
        <f>IFERROR((MIN((VLOOKUP($B123,'Anexo I - Auxiliar'!$A$16:$Y$277,20,FALSE)*(N123)),AB123)),0)</f>
        <v>0</v>
      </c>
      <c r="AD123" s="732">
        <v>0</v>
      </c>
      <c r="AE123" s="979">
        <f>IFERROR((MIN((VLOOKUP($B123,'Anexo I - Auxiliar'!$A$16:$Y$277,22,FALSE)*(N123)),AD123)),0)</f>
        <v>0</v>
      </c>
      <c r="AF123" s="732">
        <v>0</v>
      </c>
      <c r="AG123" s="979">
        <f>IFERROR((MIN((VLOOKUP($B123,'Anexo I - Auxiliar'!$A$16:$Y$277,24,FALSE)*(N123)),AF123)),0)</f>
        <v>0</v>
      </c>
      <c r="AH123" s="732">
        <v>0</v>
      </c>
      <c r="AI123" s="980">
        <f>IFERROR((MIN((VLOOKUP(($B123&amp;$G123),'CALCULADORA IT CON S.SOCIAL'!$AE$4:$AG$94,2,FALSE)),AH123)),0)</f>
        <v>0</v>
      </c>
      <c r="AJ123" s="732">
        <v>0</v>
      </c>
      <c r="AK123" s="981">
        <f>IFERROR((MIN((((VLOOKUP($B123,'Anexo I - Auxiliar'!$A$16:$AK$277,37,FALSE)))),AJ123)),0)</f>
        <v>0</v>
      </c>
      <c r="AL123" s="982">
        <f t="shared" si="9"/>
        <v>0</v>
      </c>
      <c r="AM123" s="734">
        <v>0</v>
      </c>
      <c r="AN123" s="983">
        <f t="shared" si="10"/>
        <v>0</v>
      </c>
      <c r="AO123" s="735">
        <v>0</v>
      </c>
      <c r="AP123" s="982">
        <f t="shared" si="11"/>
        <v>0</v>
      </c>
      <c r="AQ123" s="984">
        <f t="shared" si="12"/>
        <v>0</v>
      </c>
      <c r="AR123" s="735">
        <v>0</v>
      </c>
      <c r="AS123" s="985">
        <f t="shared" si="13"/>
        <v>0</v>
      </c>
      <c r="AT123" s="735">
        <v>0</v>
      </c>
      <c r="AU123" s="985">
        <f>IFERROR(((MIN((AS123*(VLOOKUP(B123,'Anexo I - Auxiliar'!$A$16:$V$75,8,FALSE))),AT123))),0)</f>
        <v>0</v>
      </c>
      <c r="AV123" s="980">
        <f>IFERROR((VLOOKUP(($B123&amp;$G123),'CALCULADORA IT CON S.SOCIAL'!$AE$4:$AG$94,3,FALSE)),0)</f>
        <v>0</v>
      </c>
      <c r="AW123" s="986">
        <f t="shared" si="14"/>
        <v>0</v>
      </c>
      <c r="AX123" s="987">
        <f>IFERROR((((IF((VLOOKUP(B123,'Anexo I - Auxiliar'!$A$16:$V$75,5,FALSE)=12),(AN123+AQ123+AW123),(AN123+AW123))))+(AK123*AM123)+(AI123*AM123)),0)</f>
        <v>0</v>
      </c>
      <c r="AY123" s="1000">
        <f t="shared" si="15"/>
        <v>0</v>
      </c>
      <c r="AZ123" s="736">
        <v>0</v>
      </c>
      <c r="BA123" s="736">
        <v>0</v>
      </c>
      <c r="BB123" s="711"/>
      <c r="BC123" s="1001">
        <f t="shared" si="16"/>
        <v>0</v>
      </c>
      <c r="BD123" s="737">
        <v>0</v>
      </c>
      <c r="BE123" s="708"/>
    </row>
    <row r="124" spans="1:57" x14ac:dyDescent="0.3">
      <c r="A124" s="741"/>
      <c r="B124" s="743"/>
      <c r="C124" s="743"/>
      <c r="D124" s="743"/>
      <c r="E124" s="744"/>
      <c r="F124" s="430"/>
      <c r="G124" s="430"/>
      <c r="H124" s="726"/>
      <c r="I124" s="726"/>
      <c r="J124" s="727"/>
      <c r="K124" s="728"/>
      <c r="L124" s="742"/>
      <c r="M124" s="730"/>
      <c r="N124" s="731">
        <v>0</v>
      </c>
      <c r="O124" s="732">
        <v>0</v>
      </c>
      <c r="P124" s="978">
        <f>IFERROR((MIN((VLOOKUP($B124,'Anexo I - Auxiliar'!$A$16:$V$75,9,FALSE)*($N124)),$O124)),0)</f>
        <v>0</v>
      </c>
      <c r="Q124" s="732">
        <v>0</v>
      </c>
      <c r="R124" s="733">
        <v>0</v>
      </c>
      <c r="S124" s="978">
        <f>IFERROR((MIN(((VLOOKUP($B124,'Anexo I - Auxiliar'!$A$16:$V$75,10,FALSE)*(N124))*R124),Q124)),0)</f>
        <v>0</v>
      </c>
      <c r="T124" s="732">
        <v>0</v>
      </c>
      <c r="U124" s="979">
        <f>IFERROR((MIN((VLOOKUP($B124,'Anexo I - Auxiliar'!$A$16:$Y$277,12,FALSE)*(N124)),T124)),0)</f>
        <v>0</v>
      </c>
      <c r="V124" s="732">
        <v>0</v>
      </c>
      <c r="W124" s="979">
        <f>IFERROR((MIN((VLOOKUP($B124,'Anexo I - Auxiliar'!$A$16:$Y$277,14,FALSE)*(N124)),V124)),0)</f>
        <v>0</v>
      </c>
      <c r="X124" s="732">
        <v>0</v>
      </c>
      <c r="Y124" s="979">
        <f>IFERROR((MIN((VLOOKUP($B124,'Anexo I - Auxiliar'!$A$16:$Y$277,16,FALSE)*(N124)),X124)),0)</f>
        <v>0</v>
      </c>
      <c r="Z124" s="732">
        <v>0</v>
      </c>
      <c r="AA124" s="979">
        <f>IFERROR((MIN((VLOOKUP($B124,'Anexo I - Auxiliar'!$A$16:$Y$277,18,FALSE)*(N124)),Z124)),0)</f>
        <v>0</v>
      </c>
      <c r="AB124" s="732">
        <v>0</v>
      </c>
      <c r="AC124" s="979">
        <f>IFERROR((MIN((VLOOKUP($B124,'Anexo I - Auxiliar'!$A$16:$Y$277,20,FALSE)*(N124)),AB124)),0)</f>
        <v>0</v>
      </c>
      <c r="AD124" s="732">
        <v>0</v>
      </c>
      <c r="AE124" s="979">
        <f>IFERROR((MIN((VLOOKUP($B124,'Anexo I - Auxiliar'!$A$16:$Y$277,22,FALSE)*(N124)),AD124)),0)</f>
        <v>0</v>
      </c>
      <c r="AF124" s="732">
        <v>0</v>
      </c>
      <c r="AG124" s="979">
        <f>IFERROR((MIN((VLOOKUP($B124,'Anexo I - Auxiliar'!$A$16:$Y$277,24,FALSE)*(N124)),AF124)),0)</f>
        <v>0</v>
      </c>
      <c r="AH124" s="732">
        <v>0</v>
      </c>
      <c r="AI124" s="980">
        <f>IFERROR((MIN((VLOOKUP(($B124&amp;$G124),'CALCULADORA IT CON S.SOCIAL'!$AE$4:$AG$94,2,FALSE)),AH124)),0)</f>
        <v>0</v>
      </c>
      <c r="AJ124" s="732">
        <v>0</v>
      </c>
      <c r="AK124" s="981">
        <f>IFERROR((MIN((((VLOOKUP($B124,'Anexo I - Auxiliar'!$A$16:$AK$277,37,FALSE)))),AJ124)),0)</f>
        <v>0</v>
      </c>
      <c r="AL124" s="982">
        <f t="shared" si="9"/>
        <v>0</v>
      </c>
      <c r="AM124" s="734">
        <v>0</v>
      </c>
      <c r="AN124" s="983">
        <f t="shared" si="10"/>
        <v>0</v>
      </c>
      <c r="AO124" s="735">
        <v>0</v>
      </c>
      <c r="AP124" s="982">
        <f t="shared" si="11"/>
        <v>0</v>
      </c>
      <c r="AQ124" s="984">
        <f t="shared" si="12"/>
        <v>0</v>
      </c>
      <c r="AR124" s="735">
        <v>0</v>
      </c>
      <c r="AS124" s="985">
        <f t="shared" si="13"/>
        <v>0</v>
      </c>
      <c r="AT124" s="735">
        <v>0</v>
      </c>
      <c r="AU124" s="985">
        <f>IFERROR(((MIN((AS124*(VLOOKUP(B124,'Anexo I - Auxiliar'!$A$16:$V$75,8,FALSE))),AT124))),0)</f>
        <v>0</v>
      </c>
      <c r="AV124" s="980">
        <f>IFERROR((VLOOKUP(($B124&amp;$G124),'CALCULADORA IT CON S.SOCIAL'!$AE$4:$AG$94,3,FALSE)),0)</f>
        <v>0</v>
      </c>
      <c r="AW124" s="986">
        <f t="shared" si="14"/>
        <v>0</v>
      </c>
      <c r="AX124" s="987">
        <f>IFERROR((((IF((VLOOKUP(B124,'Anexo I - Auxiliar'!$A$16:$V$75,5,FALSE)=12),(AN124+AQ124+AW124),(AN124+AW124))))+(AK124*AM124)+(AI124*AM124)),0)</f>
        <v>0</v>
      </c>
      <c r="AY124" s="1000">
        <f t="shared" si="15"/>
        <v>0</v>
      </c>
      <c r="AZ124" s="736">
        <v>0</v>
      </c>
      <c r="BA124" s="736">
        <v>0</v>
      </c>
      <c r="BB124" s="711"/>
      <c r="BC124" s="1001">
        <f t="shared" si="16"/>
        <v>0</v>
      </c>
      <c r="BD124" s="737">
        <v>0</v>
      </c>
      <c r="BE124" s="708"/>
    </row>
    <row r="125" spans="1:57" x14ac:dyDescent="0.3">
      <c r="A125" s="741"/>
      <c r="B125" s="743"/>
      <c r="C125" s="743"/>
      <c r="D125" s="743"/>
      <c r="E125" s="744"/>
      <c r="F125" s="430"/>
      <c r="G125" s="430"/>
      <c r="H125" s="726"/>
      <c r="I125" s="726"/>
      <c r="J125" s="727"/>
      <c r="K125" s="728"/>
      <c r="L125" s="742"/>
      <c r="M125" s="730"/>
      <c r="N125" s="731">
        <v>0</v>
      </c>
      <c r="O125" s="732">
        <v>0</v>
      </c>
      <c r="P125" s="978">
        <f>IFERROR((MIN((VLOOKUP($B125,'Anexo I - Auxiliar'!$A$16:$V$75,9,FALSE)*($N125)),$O125)),0)</f>
        <v>0</v>
      </c>
      <c r="Q125" s="732">
        <v>0</v>
      </c>
      <c r="R125" s="733">
        <v>0</v>
      </c>
      <c r="S125" s="978">
        <f>IFERROR((MIN(((VLOOKUP($B125,'Anexo I - Auxiliar'!$A$16:$V$75,10,FALSE)*(N125))*R125),Q125)),0)</f>
        <v>0</v>
      </c>
      <c r="T125" s="732">
        <v>0</v>
      </c>
      <c r="U125" s="979">
        <f>IFERROR((MIN((VLOOKUP($B125,'Anexo I - Auxiliar'!$A$16:$Y$277,12,FALSE)*(N125)),T125)),0)</f>
        <v>0</v>
      </c>
      <c r="V125" s="732">
        <v>0</v>
      </c>
      <c r="W125" s="979">
        <f>IFERROR((MIN((VLOOKUP($B125,'Anexo I - Auxiliar'!$A$16:$Y$277,14,FALSE)*(N125)),V125)),0)</f>
        <v>0</v>
      </c>
      <c r="X125" s="732">
        <v>0</v>
      </c>
      <c r="Y125" s="979">
        <f>IFERROR((MIN((VLOOKUP($B125,'Anexo I - Auxiliar'!$A$16:$Y$277,16,FALSE)*(N125)),X125)),0)</f>
        <v>0</v>
      </c>
      <c r="Z125" s="732">
        <v>0</v>
      </c>
      <c r="AA125" s="979">
        <f>IFERROR((MIN((VLOOKUP($B125,'Anexo I - Auxiliar'!$A$16:$Y$277,18,FALSE)*(N125)),Z125)),0)</f>
        <v>0</v>
      </c>
      <c r="AB125" s="732">
        <v>0</v>
      </c>
      <c r="AC125" s="979">
        <f>IFERROR((MIN((VLOOKUP($B125,'Anexo I - Auxiliar'!$A$16:$Y$277,20,FALSE)*(N125)),AB125)),0)</f>
        <v>0</v>
      </c>
      <c r="AD125" s="732">
        <v>0</v>
      </c>
      <c r="AE125" s="979">
        <f>IFERROR((MIN((VLOOKUP($B125,'Anexo I - Auxiliar'!$A$16:$Y$277,22,FALSE)*(N125)),AD125)),0)</f>
        <v>0</v>
      </c>
      <c r="AF125" s="732">
        <v>0</v>
      </c>
      <c r="AG125" s="979">
        <f>IFERROR((MIN((VLOOKUP($B125,'Anexo I - Auxiliar'!$A$16:$Y$277,24,FALSE)*(N125)),AF125)),0)</f>
        <v>0</v>
      </c>
      <c r="AH125" s="732">
        <v>0</v>
      </c>
      <c r="AI125" s="980">
        <f>IFERROR((MIN((VLOOKUP(($B125&amp;$G125),'CALCULADORA IT CON S.SOCIAL'!$AE$4:$AG$94,2,FALSE)),AH125)),0)</f>
        <v>0</v>
      </c>
      <c r="AJ125" s="732">
        <v>0</v>
      </c>
      <c r="AK125" s="981">
        <f>IFERROR((MIN((((VLOOKUP($B125,'Anexo I - Auxiliar'!$A$16:$AK$277,37,FALSE)))),AJ125)),0)</f>
        <v>0</v>
      </c>
      <c r="AL125" s="982">
        <f t="shared" si="9"/>
        <v>0</v>
      </c>
      <c r="AM125" s="734">
        <v>0</v>
      </c>
      <c r="AN125" s="983">
        <f t="shared" si="10"/>
        <v>0</v>
      </c>
      <c r="AO125" s="735">
        <v>0</v>
      </c>
      <c r="AP125" s="982">
        <f t="shared" si="11"/>
        <v>0</v>
      </c>
      <c r="AQ125" s="984">
        <f t="shared" si="12"/>
        <v>0</v>
      </c>
      <c r="AR125" s="735">
        <v>0</v>
      </c>
      <c r="AS125" s="985">
        <f t="shared" si="13"/>
        <v>0</v>
      </c>
      <c r="AT125" s="735">
        <v>0</v>
      </c>
      <c r="AU125" s="985">
        <f>IFERROR(((MIN((AS125*(VLOOKUP(B125,'Anexo I - Auxiliar'!$A$16:$V$75,8,FALSE))),AT125))),0)</f>
        <v>0</v>
      </c>
      <c r="AV125" s="980">
        <f>IFERROR((VLOOKUP(($B125&amp;$G125),'CALCULADORA IT CON S.SOCIAL'!$AE$4:$AG$94,3,FALSE)),0)</f>
        <v>0</v>
      </c>
      <c r="AW125" s="986">
        <f t="shared" si="14"/>
        <v>0</v>
      </c>
      <c r="AX125" s="987">
        <f>IFERROR((((IF((VLOOKUP(B125,'Anexo I - Auxiliar'!$A$16:$V$75,5,FALSE)=12),(AN125+AQ125+AW125),(AN125+AW125))))+(AK125*AM125)+(AI125*AM125)),0)</f>
        <v>0</v>
      </c>
      <c r="AY125" s="1000">
        <f t="shared" si="15"/>
        <v>0</v>
      </c>
      <c r="AZ125" s="736">
        <v>0</v>
      </c>
      <c r="BA125" s="736">
        <v>0</v>
      </c>
      <c r="BB125" s="711"/>
      <c r="BC125" s="1001">
        <f t="shared" si="16"/>
        <v>0</v>
      </c>
      <c r="BD125" s="737">
        <v>0</v>
      </c>
      <c r="BE125" s="708"/>
    </row>
    <row r="126" spans="1:57" x14ac:dyDescent="0.3">
      <c r="A126" s="741"/>
      <c r="B126" s="743"/>
      <c r="C126" s="743"/>
      <c r="D126" s="743"/>
      <c r="E126" s="744"/>
      <c r="F126" s="430"/>
      <c r="G126" s="430"/>
      <c r="H126" s="726"/>
      <c r="I126" s="726"/>
      <c r="J126" s="727"/>
      <c r="K126" s="728"/>
      <c r="L126" s="742"/>
      <c r="M126" s="730"/>
      <c r="N126" s="731">
        <v>0</v>
      </c>
      <c r="O126" s="732">
        <v>0</v>
      </c>
      <c r="P126" s="978">
        <f>IFERROR((MIN((VLOOKUP($B126,'Anexo I - Auxiliar'!$A$16:$V$75,9,FALSE)*($N126)),$O126)),0)</f>
        <v>0</v>
      </c>
      <c r="Q126" s="732">
        <v>0</v>
      </c>
      <c r="R126" s="733">
        <v>0</v>
      </c>
      <c r="S126" s="978">
        <f>IFERROR((MIN(((VLOOKUP($B126,'Anexo I - Auxiliar'!$A$16:$V$75,10,FALSE)*(N126))*R126),Q126)),0)</f>
        <v>0</v>
      </c>
      <c r="T126" s="732">
        <v>0</v>
      </c>
      <c r="U126" s="979">
        <f>IFERROR((MIN((VLOOKUP($B126,'Anexo I - Auxiliar'!$A$16:$Y$277,12,FALSE)*(N126)),T126)),0)</f>
        <v>0</v>
      </c>
      <c r="V126" s="732">
        <v>0</v>
      </c>
      <c r="W126" s="979">
        <f>IFERROR((MIN((VLOOKUP($B126,'Anexo I - Auxiliar'!$A$16:$Y$277,14,FALSE)*(N126)),V126)),0)</f>
        <v>0</v>
      </c>
      <c r="X126" s="732">
        <v>0</v>
      </c>
      <c r="Y126" s="979">
        <f>IFERROR((MIN((VLOOKUP($B126,'Anexo I - Auxiliar'!$A$16:$Y$277,16,FALSE)*(N126)),X126)),0)</f>
        <v>0</v>
      </c>
      <c r="Z126" s="732">
        <v>0</v>
      </c>
      <c r="AA126" s="979">
        <f>IFERROR((MIN((VLOOKUP($B126,'Anexo I - Auxiliar'!$A$16:$Y$277,18,FALSE)*(N126)),Z126)),0)</f>
        <v>0</v>
      </c>
      <c r="AB126" s="732">
        <v>0</v>
      </c>
      <c r="AC126" s="979">
        <f>IFERROR((MIN((VLOOKUP($B126,'Anexo I - Auxiliar'!$A$16:$Y$277,20,FALSE)*(N126)),AB126)),0)</f>
        <v>0</v>
      </c>
      <c r="AD126" s="732">
        <v>0</v>
      </c>
      <c r="AE126" s="979">
        <f>IFERROR((MIN((VLOOKUP($B126,'Anexo I - Auxiliar'!$A$16:$Y$277,22,FALSE)*(N126)),AD126)),0)</f>
        <v>0</v>
      </c>
      <c r="AF126" s="732">
        <v>0</v>
      </c>
      <c r="AG126" s="979">
        <f>IFERROR((MIN((VLOOKUP($B126,'Anexo I - Auxiliar'!$A$16:$Y$277,24,FALSE)*(N126)),AF126)),0)</f>
        <v>0</v>
      </c>
      <c r="AH126" s="732">
        <v>0</v>
      </c>
      <c r="AI126" s="980">
        <f>IFERROR((MIN((VLOOKUP(($B126&amp;$G126),'CALCULADORA IT CON S.SOCIAL'!$AE$4:$AG$94,2,FALSE)),AH126)),0)</f>
        <v>0</v>
      </c>
      <c r="AJ126" s="732">
        <v>0</v>
      </c>
      <c r="AK126" s="981">
        <f>IFERROR((MIN((((VLOOKUP($B126,'Anexo I - Auxiliar'!$A$16:$AK$277,37,FALSE)))),AJ126)),0)</f>
        <v>0</v>
      </c>
      <c r="AL126" s="982">
        <f t="shared" si="9"/>
        <v>0</v>
      </c>
      <c r="AM126" s="734">
        <v>0</v>
      </c>
      <c r="AN126" s="983">
        <f t="shared" si="10"/>
        <v>0</v>
      </c>
      <c r="AO126" s="735">
        <v>0</v>
      </c>
      <c r="AP126" s="982">
        <f t="shared" si="11"/>
        <v>0</v>
      </c>
      <c r="AQ126" s="984">
        <f t="shared" si="12"/>
        <v>0</v>
      </c>
      <c r="AR126" s="735">
        <v>0</v>
      </c>
      <c r="AS126" s="985">
        <f t="shared" si="13"/>
        <v>0</v>
      </c>
      <c r="AT126" s="735">
        <v>0</v>
      </c>
      <c r="AU126" s="985">
        <f>IFERROR(((MIN((AS126*(VLOOKUP(B126,'Anexo I - Auxiliar'!$A$16:$V$75,8,FALSE))),AT126))),0)</f>
        <v>0</v>
      </c>
      <c r="AV126" s="980">
        <f>IFERROR((VLOOKUP(($B126&amp;$G126),'CALCULADORA IT CON S.SOCIAL'!$AE$4:$AG$94,3,FALSE)),0)</f>
        <v>0</v>
      </c>
      <c r="AW126" s="986">
        <f t="shared" si="14"/>
        <v>0</v>
      </c>
      <c r="AX126" s="987">
        <f>IFERROR((((IF((VLOOKUP(B126,'Anexo I - Auxiliar'!$A$16:$V$75,5,FALSE)=12),(AN126+AQ126+AW126),(AN126+AW126))))+(AK126*AM126)+(AI126*AM126)),0)</f>
        <v>0</v>
      </c>
      <c r="AY126" s="1000">
        <f t="shared" si="15"/>
        <v>0</v>
      </c>
      <c r="AZ126" s="736">
        <v>0</v>
      </c>
      <c r="BA126" s="736">
        <v>0</v>
      </c>
      <c r="BB126" s="711"/>
      <c r="BC126" s="1001">
        <f t="shared" si="16"/>
        <v>0</v>
      </c>
      <c r="BD126" s="737">
        <v>0</v>
      </c>
      <c r="BE126" s="708"/>
    </row>
    <row r="127" spans="1:57" x14ac:dyDescent="0.3">
      <c r="A127" s="741"/>
      <c r="B127" s="743"/>
      <c r="C127" s="743"/>
      <c r="D127" s="743"/>
      <c r="E127" s="744"/>
      <c r="F127" s="430"/>
      <c r="G127" s="430"/>
      <c r="H127" s="726"/>
      <c r="I127" s="726"/>
      <c r="J127" s="727"/>
      <c r="K127" s="728"/>
      <c r="L127" s="742"/>
      <c r="M127" s="730"/>
      <c r="N127" s="731">
        <v>0</v>
      </c>
      <c r="O127" s="732">
        <v>0</v>
      </c>
      <c r="P127" s="978">
        <f>IFERROR((MIN((VLOOKUP($B127,'Anexo I - Auxiliar'!$A$16:$V$75,9,FALSE)*($N127)),$O127)),0)</f>
        <v>0</v>
      </c>
      <c r="Q127" s="732">
        <v>0</v>
      </c>
      <c r="R127" s="733">
        <v>0</v>
      </c>
      <c r="S127" s="978">
        <f>IFERROR((MIN(((VLOOKUP($B127,'Anexo I - Auxiliar'!$A$16:$V$75,10,FALSE)*(N127))*R127),Q127)),0)</f>
        <v>0</v>
      </c>
      <c r="T127" s="732">
        <v>0</v>
      </c>
      <c r="U127" s="979">
        <f>IFERROR((MIN((VLOOKUP($B127,'Anexo I - Auxiliar'!$A$16:$Y$277,12,FALSE)*(N127)),T127)),0)</f>
        <v>0</v>
      </c>
      <c r="V127" s="732">
        <v>0</v>
      </c>
      <c r="W127" s="979">
        <f>IFERROR((MIN((VLOOKUP($B127,'Anexo I - Auxiliar'!$A$16:$Y$277,14,FALSE)*(N127)),V127)),0)</f>
        <v>0</v>
      </c>
      <c r="X127" s="732">
        <v>0</v>
      </c>
      <c r="Y127" s="979">
        <f>IFERROR((MIN((VLOOKUP($B127,'Anexo I - Auxiliar'!$A$16:$Y$277,16,FALSE)*(N127)),X127)),0)</f>
        <v>0</v>
      </c>
      <c r="Z127" s="732">
        <v>0</v>
      </c>
      <c r="AA127" s="979">
        <f>IFERROR((MIN((VLOOKUP($B127,'Anexo I - Auxiliar'!$A$16:$Y$277,18,FALSE)*(N127)),Z127)),0)</f>
        <v>0</v>
      </c>
      <c r="AB127" s="732">
        <v>0</v>
      </c>
      <c r="AC127" s="979">
        <f>IFERROR((MIN((VLOOKUP($B127,'Anexo I - Auxiliar'!$A$16:$Y$277,20,FALSE)*(N127)),AB127)),0)</f>
        <v>0</v>
      </c>
      <c r="AD127" s="732">
        <v>0</v>
      </c>
      <c r="AE127" s="979">
        <f>IFERROR((MIN((VLOOKUP($B127,'Anexo I - Auxiliar'!$A$16:$Y$277,22,FALSE)*(N127)),AD127)),0)</f>
        <v>0</v>
      </c>
      <c r="AF127" s="732">
        <v>0</v>
      </c>
      <c r="AG127" s="979">
        <f>IFERROR((MIN((VLOOKUP($B127,'Anexo I - Auxiliar'!$A$16:$Y$277,24,FALSE)*(N127)),AF127)),0)</f>
        <v>0</v>
      </c>
      <c r="AH127" s="732">
        <v>0</v>
      </c>
      <c r="AI127" s="980">
        <f>IFERROR((MIN((VLOOKUP(($B127&amp;$G127),'CALCULADORA IT CON S.SOCIAL'!$AE$4:$AG$94,2,FALSE)),AH127)),0)</f>
        <v>0</v>
      </c>
      <c r="AJ127" s="732">
        <v>0</v>
      </c>
      <c r="AK127" s="981">
        <f>IFERROR((MIN((((VLOOKUP($B127,'Anexo I - Auxiliar'!$A$16:$AK$277,37,FALSE)))),AJ127)),0)</f>
        <v>0</v>
      </c>
      <c r="AL127" s="982">
        <f t="shared" si="9"/>
        <v>0</v>
      </c>
      <c r="AM127" s="734">
        <v>0</v>
      </c>
      <c r="AN127" s="983">
        <f t="shared" si="10"/>
        <v>0</v>
      </c>
      <c r="AO127" s="735">
        <v>0</v>
      </c>
      <c r="AP127" s="982">
        <f t="shared" si="11"/>
        <v>0</v>
      </c>
      <c r="AQ127" s="984">
        <f t="shared" si="12"/>
        <v>0</v>
      </c>
      <c r="AR127" s="735">
        <v>0</v>
      </c>
      <c r="AS127" s="985">
        <f t="shared" si="13"/>
        <v>0</v>
      </c>
      <c r="AT127" s="735">
        <v>0</v>
      </c>
      <c r="AU127" s="985">
        <f>IFERROR(((MIN((AS127*(VLOOKUP(B127,'Anexo I - Auxiliar'!$A$16:$V$75,8,FALSE))),AT127))),0)</f>
        <v>0</v>
      </c>
      <c r="AV127" s="980">
        <f>IFERROR((VLOOKUP(($B127&amp;$G127),'CALCULADORA IT CON S.SOCIAL'!$AE$4:$AG$94,3,FALSE)),0)</f>
        <v>0</v>
      </c>
      <c r="AW127" s="986">
        <f t="shared" si="14"/>
        <v>0</v>
      </c>
      <c r="AX127" s="987">
        <f>IFERROR((((IF((VLOOKUP(B127,'Anexo I - Auxiliar'!$A$16:$V$75,5,FALSE)=12),(AN127+AQ127+AW127),(AN127+AW127))))+(AK127*AM127)+(AI127*AM127)),0)</f>
        <v>0</v>
      </c>
      <c r="AY127" s="1000">
        <f t="shared" si="15"/>
        <v>0</v>
      </c>
      <c r="AZ127" s="736">
        <v>0</v>
      </c>
      <c r="BA127" s="736">
        <v>0</v>
      </c>
      <c r="BB127" s="711"/>
      <c r="BC127" s="1001">
        <f t="shared" si="16"/>
        <v>0</v>
      </c>
      <c r="BD127" s="737">
        <v>0</v>
      </c>
      <c r="BE127" s="708"/>
    </row>
    <row r="128" spans="1:57" x14ac:dyDescent="0.3">
      <c r="A128" s="741"/>
      <c r="B128" s="743"/>
      <c r="C128" s="743"/>
      <c r="D128" s="743"/>
      <c r="E128" s="744"/>
      <c r="F128" s="430"/>
      <c r="G128" s="430"/>
      <c r="H128" s="726"/>
      <c r="I128" s="726"/>
      <c r="J128" s="727"/>
      <c r="K128" s="728"/>
      <c r="L128" s="742"/>
      <c r="M128" s="730"/>
      <c r="N128" s="731">
        <v>0</v>
      </c>
      <c r="O128" s="732">
        <v>0</v>
      </c>
      <c r="P128" s="978">
        <f>IFERROR((MIN((VLOOKUP($B128,'Anexo I - Auxiliar'!$A$16:$V$75,9,FALSE)*($N128)),$O128)),0)</f>
        <v>0</v>
      </c>
      <c r="Q128" s="732">
        <v>0</v>
      </c>
      <c r="R128" s="733">
        <v>0</v>
      </c>
      <c r="S128" s="978">
        <f>IFERROR((MIN(((VLOOKUP($B128,'Anexo I - Auxiliar'!$A$16:$V$75,10,FALSE)*(N128))*R128),Q128)),0)</f>
        <v>0</v>
      </c>
      <c r="T128" s="732">
        <v>0</v>
      </c>
      <c r="U128" s="979">
        <f>IFERROR((MIN((VLOOKUP($B128,'Anexo I - Auxiliar'!$A$16:$Y$277,12,FALSE)*(N128)),T128)),0)</f>
        <v>0</v>
      </c>
      <c r="V128" s="732">
        <v>0</v>
      </c>
      <c r="W128" s="979">
        <f>IFERROR((MIN((VLOOKUP($B128,'Anexo I - Auxiliar'!$A$16:$Y$277,14,FALSE)*(N128)),V128)),0)</f>
        <v>0</v>
      </c>
      <c r="X128" s="732">
        <v>0</v>
      </c>
      <c r="Y128" s="979">
        <f>IFERROR((MIN((VLOOKUP($B128,'Anexo I - Auxiliar'!$A$16:$Y$277,16,FALSE)*(N128)),X128)),0)</f>
        <v>0</v>
      </c>
      <c r="Z128" s="732">
        <v>0</v>
      </c>
      <c r="AA128" s="979">
        <f>IFERROR((MIN((VLOOKUP($B128,'Anexo I - Auxiliar'!$A$16:$Y$277,18,FALSE)*(N128)),Z128)),0)</f>
        <v>0</v>
      </c>
      <c r="AB128" s="732">
        <v>0</v>
      </c>
      <c r="AC128" s="979">
        <f>IFERROR((MIN((VLOOKUP($B128,'Anexo I - Auxiliar'!$A$16:$Y$277,20,FALSE)*(N128)),AB128)),0)</f>
        <v>0</v>
      </c>
      <c r="AD128" s="732">
        <v>0</v>
      </c>
      <c r="AE128" s="979">
        <f>IFERROR((MIN((VLOOKUP($B128,'Anexo I - Auxiliar'!$A$16:$Y$277,22,FALSE)*(N128)),AD128)),0)</f>
        <v>0</v>
      </c>
      <c r="AF128" s="732">
        <v>0</v>
      </c>
      <c r="AG128" s="979">
        <f>IFERROR((MIN((VLOOKUP($B128,'Anexo I - Auxiliar'!$A$16:$Y$277,24,FALSE)*(N128)),AF128)),0)</f>
        <v>0</v>
      </c>
      <c r="AH128" s="732">
        <v>0</v>
      </c>
      <c r="AI128" s="980">
        <f>IFERROR((MIN((VLOOKUP(($B128&amp;$G128),'CALCULADORA IT CON S.SOCIAL'!$AE$4:$AG$94,2,FALSE)),AH128)),0)</f>
        <v>0</v>
      </c>
      <c r="AJ128" s="732">
        <v>0</v>
      </c>
      <c r="AK128" s="981">
        <f>IFERROR((MIN((((VLOOKUP($B128,'Anexo I - Auxiliar'!$A$16:$AK$277,37,FALSE)))),AJ128)),0)</f>
        <v>0</v>
      </c>
      <c r="AL128" s="982">
        <f t="shared" si="9"/>
        <v>0</v>
      </c>
      <c r="AM128" s="734">
        <v>0</v>
      </c>
      <c r="AN128" s="983">
        <f t="shared" si="10"/>
        <v>0</v>
      </c>
      <c r="AO128" s="735">
        <v>0</v>
      </c>
      <c r="AP128" s="982">
        <f t="shared" si="11"/>
        <v>0</v>
      </c>
      <c r="AQ128" s="984">
        <f t="shared" si="12"/>
        <v>0</v>
      </c>
      <c r="AR128" s="735">
        <v>0</v>
      </c>
      <c r="AS128" s="985">
        <f t="shared" si="13"/>
        <v>0</v>
      </c>
      <c r="AT128" s="735">
        <v>0</v>
      </c>
      <c r="AU128" s="985">
        <f>IFERROR(((MIN((AS128*(VLOOKUP(B128,'Anexo I - Auxiliar'!$A$16:$V$75,8,FALSE))),AT128))),0)</f>
        <v>0</v>
      </c>
      <c r="AV128" s="980">
        <f>IFERROR((VLOOKUP(($B128&amp;$G128),'CALCULADORA IT CON S.SOCIAL'!$AE$4:$AG$94,3,FALSE)),0)</f>
        <v>0</v>
      </c>
      <c r="AW128" s="986">
        <f t="shared" si="14"/>
        <v>0</v>
      </c>
      <c r="AX128" s="987">
        <f>IFERROR((((IF((VLOOKUP(B128,'Anexo I - Auxiliar'!$A$16:$V$75,5,FALSE)=12),(AN128+AQ128+AW128),(AN128+AW128))))+(AK128*AM128)+(AI128*AM128)),0)</f>
        <v>0</v>
      </c>
      <c r="AY128" s="1000">
        <f t="shared" si="15"/>
        <v>0</v>
      </c>
      <c r="AZ128" s="736">
        <v>0</v>
      </c>
      <c r="BA128" s="736">
        <v>0</v>
      </c>
      <c r="BB128" s="711"/>
      <c r="BC128" s="1001">
        <f t="shared" si="16"/>
        <v>0</v>
      </c>
      <c r="BD128" s="737">
        <v>0</v>
      </c>
      <c r="BE128" s="708"/>
    </row>
    <row r="129" spans="1:57" x14ac:dyDescent="0.3">
      <c r="A129" s="741"/>
      <c r="B129" s="743"/>
      <c r="C129" s="743"/>
      <c r="D129" s="743"/>
      <c r="E129" s="744"/>
      <c r="F129" s="430"/>
      <c r="G129" s="430"/>
      <c r="H129" s="726"/>
      <c r="I129" s="726"/>
      <c r="J129" s="727"/>
      <c r="K129" s="728"/>
      <c r="L129" s="742"/>
      <c r="M129" s="730"/>
      <c r="N129" s="731">
        <v>0</v>
      </c>
      <c r="O129" s="732">
        <v>0</v>
      </c>
      <c r="P129" s="978">
        <f>IFERROR((MIN((VLOOKUP($B129,'Anexo I - Auxiliar'!$A$16:$V$75,9,FALSE)*($N129)),$O129)),0)</f>
        <v>0</v>
      </c>
      <c r="Q129" s="732">
        <v>0</v>
      </c>
      <c r="R129" s="733">
        <v>0</v>
      </c>
      <c r="S129" s="978">
        <f>IFERROR((MIN(((VLOOKUP($B129,'Anexo I - Auxiliar'!$A$16:$V$75,10,FALSE)*(N129))*R129),Q129)),0)</f>
        <v>0</v>
      </c>
      <c r="T129" s="732">
        <v>0</v>
      </c>
      <c r="U129" s="979">
        <f>IFERROR((MIN((VLOOKUP($B129,'Anexo I - Auxiliar'!$A$16:$Y$277,12,FALSE)*(N129)),T129)),0)</f>
        <v>0</v>
      </c>
      <c r="V129" s="732">
        <v>0</v>
      </c>
      <c r="W129" s="979">
        <f>IFERROR((MIN((VLOOKUP($B129,'Anexo I - Auxiliar'!$A$16:$Y$277,14,FALSE)*(N129)),V129)),0)</f>
        <v>0</v>
      </c>
      <c r="X129" s="732">
        <v>0</v>
      </c>
      <c r="Y129" s="979">
        <f>IFERROR((MIN((VLOOKUP($B129,'Anexo I - Auxiliar'!$A$16:$Y$277,16,FALSE)*(N129)),X129)),0)</f>
        <v>0</v>
      </c>
      <c r="Z129" s="732">
        <v>0</v>
      </c>
      <c r="AA129" s="979">
        <f>IFERROR((MIN((VLOOKUP($B129,'Anexo I - Auxiliar'!$A$16:$Y$277,18,FALSE)*(N129)),Z129)),0)</f>
        <v>0</v>
      </c>
      <c r="AB129" s="732">
        <v>0</v>
      </c>
      <c r="AC129" s="979">
        <f>IFERROR((MIN((VLOOKUP($B129,'Anexo I - Auxiliar'!$A$16:$Y$277,20,FALSE)*(N129)),AB129)),0)</f>
        <v>0</v>
      </c>
      <c r="AD129" s="732">
        <v>0</v>
      </c>
      <c r="AE129" s="979">
        <f>IFERROR((MIN((VLOOKUP($B129,'Anexo I - Auxiliar'!$A$16:$Y$277,22,FALSE)*(N129)),AD129)),0)</f>
        <v>0</v>
      </c>
      <c r="AF129" s="732">
        <v>0</v>
      </c>
      <c r="AG129" s="979">
        <f>IFERROR((MIN((VLOOKUP($B129,'Anexo I - Auxiliar'!$A$16:$Y$277,24,FALSE)*(N129)),AF129)),0)</f>
        <v>0</v>
      </c>
      <c r="AH129" s="732">
        <v>0</v>
      </c>
      <c r="AI129" s="980">
        <f>IFERROR((MIN((VLOOKUP(($B129&amp;$G129),'CALCULADORA IT CON S.SOCIAL'!$AE$4:$AG$94,2,FALSE)),AH129)),0)</f>
        <v>0</v>
      </c>
      <c r="AJ129" s="732">
        <v>0</v>
      </c>
      <c r="AK129" s="981">
        <f>IFERROR((MIN((((VLOOKUP($B129,'Anexo I - Auxiliar'!$A$16:$AK$277,37,FALSE)))),AJ129)),0)</f>
        <v>0</v>
      </c>
      <c r="AL129" s="982">
        <f t="shared" si="9"/>
        <v>0</v>
      </c>
      <c r="AM129" s="734">
        <v>0</v>
      </c>
      <c r="AN129" s="983">
        <f t="shared" si="10"/>
        <v>0</v>
      </c>
      <c r="AO129" s="735">
        <v>0</v>
      </c>
      <c r="AP129" s="982">
        <f t="shared" si="11"/>
        <v>0</v>
      </c>
      <c r="AQ129" s="984">
        <f t="shared" si="12"/>
        <v>0</v>
      </c>
      <c r="AR129" s="735">
        <v>0</v>
      </c>
      <c r="AS129" s="985">
        <f t="shared" si="13"/>
        <v>0</v>
      </c>
      <c r="AT129" s="735">
        <v>0</v>
      </c>
      <c r="AU129" s="985">
        <f>IFERROR(((MIN((AS129*(VLOOKUP(B129,'Anexo I - Auxiliar'!$A$16:$V$75,8,FALSE))),AT129))),0)</f>
        <v>0</v>
      </c>
      <c r="AV129" s="980">
        <f>IFERROR((VLOOKUP(($B129&amp;$G129),'CALCULADORA IT CON S.SOCIAL'!$AE$4:$AG$94,3,FALSE)),0)</f>
        <v>0</v>
      </c>
      <c r="AW129" s="986">
        <f t="shared" si="14"/>
        <v>0</v>
      </c>
      <c r="AX129" s="987">
        <f>IFERROR((((IF((VLOOKUP(B129,'Anexo I - Auxiliar'!$A$16:$V$75,5,FALSE)=12),(AN129+AQ129+AW129),(AN129+AW129))))+(AK129*AM129)+(AI129*AM129)),0)</f>
        <v>0</v>
      </c>
      <c r="AY129" s="1000">
        <f t="shared" si="15"/>
        <v>0</v>
      </c>
      <c r="AZ129" s="736">
        <v>0</v>
      </c>
      <c r="BA129" s="736">
        <v>0</v>
      </c>
      <c r="BB129" s="711"/>
      <c r="BC129" s="1001">
        <f t="shared" si="16"/>
        <v>0</v>
      </c>
      <c r="BD129" s="737">
        <v>0</v>
      </c>
      <c r="BE129" s="708"/>
    </row>
    <row r="130" spans="1:57" x14ac:dyDescent="0.3">
      <c r="A130" s="741"/>
      <c r="B130" s="743"/>
      <c r="C130" s="743"/>
      <c r="D130" s="743"/>
      <c r="E130" s="744"/>
      <c r="F130" s="430"/>
      <c r="G130" s="430"/>
      <c r="H130" s="726"/>
      <c r="I130" s="726"/>
      <c r="J130" s="727"/>
      <c r="K130" s="728"/>
      <c r="L130" s="742"/>
      <c r="M130" s="730"/>
      <c r="N130" s="731">
        <v>0</v>
      </c>
      <c r="O130" s="732">
        <v>0</v>
      </c>
      <c r="P130" s="978">
        <f>IFERROR((MIN((VLOOKUP($B130,'Anexo I - Auxiliar'!$A$16:$V$75,9,FALSE)*($N130)),$O130)),0)</f>
        <v>0</v>
      </c>
      <c r="Q130" s="732">
        <v>0</v>
      </c>
      <c r="R130" s="733">
        <v>0</v>
      </c>
      <c r="S130" s="978">
        <f>IFERROR((MIN(((VLOOKUP($B130,'Anexo I - Auxiliar'!$A$16:$V$75,10,FALSE)*(N130))*R130),Q130)),0)</f>
        <v>0</v>
      </c>
      <c r="T130" s="732">
        <v>0</v>
      </c>
      <c r="U130" s="979">
        <f>IFERROR((MIN((VLOOKUP($B130,'Anexo I - Auxiliar'!$A$16:$Y$277,12,FALSE)*(N130)),T130)),0)</f>
        <v>0</v>
      </c>
      <c r="V130" s="732">
        <v>0</v>
      </c>
      <c r="W130" s="979">
        <f>IFERROR((MIN((VLOOKUP($B130,'Anexo I - Auxiliar'!$A$16:$Y$277,14,FALSE)*(N130)),V130)),0)</f>
        <v>0</v>
      </c>
      <c r="X130" s="732">
        <v>0</v>
      </c>
      <c r="Y130" s="979">
        <f>IFERROR((MIN((VLOOKUP($B130,'Anexo I - Auxiliar'!$A$16:$Y$277,16,FALSE)*(N130)),X130)),0)</f>
        <v>0</v>
      </c>
      <c r="Z130" s="732">
        <v>0</v>
      </c>
      <c r="AA130" s="979">
        <f>IFERROR((MIN((VLOOKUP($B130,'Anexo I - Auxiliar'!$A$16:$Y$277,18,FALSE)*(N130)),Z130)),0)</f>
        <v>0</v>
      </c>
      <c r="AB130" s="732">
        <v>0</v>
      </c>
      <c r="AC130" s="979">
        <f>IFERROR((MIN((VLOOKUP($B130,'Anexo I - Auxiliar'!$A$16:$Y$277,20,FALSE)*(N130)),AB130)),0)</f>
        <v>0</v>
      </c>
      <c r="AD130" s="732">
        <v>0</v>
      </c>
      <c r="AE130" s="979">
        <f>IFERROR((MIN((VLOOKUP($B130,'Anexo I - Auxiliar'!$A$16:$Y$277,22,FALSE)*(N130)),AD130)),0)</f>
        <v>0</v>
      </c>
      <c r="AF130" s="732">
        <v>0</v>
      </c>
      <c r="AG130" s="979">
        <f>IFERROR((MIN((VLOOKUP($B130,'Anexo I - Auxiliar'!$A$16:$Y$277,24,FALSE)*(N130)),AF130)),0)</f>
        <v>0</v>
      </c>
      <c r="AH130" s="732">
        <v>0</v>
      </c>
      <c r="AI130" s="980">
        <f>IFERROR((MIN((VLOOKUP(($B130&amp;$G130),'CALCULADORA IT CON S.SOCIAL'!$AE$4:$AG$94,2,FALSE)),AH130)),0)</f>
        <v>0</v>
      </c>
      <c r="AJ130" s="732">
        <v>0</v>
      </c>
      <c r="AK130" s="981">
        <f>IFERROR((MIN((((VLOOKUP($B130,'Anexo I - Auxiliar'!$A$16:$AK$277,37,FALSE)))),AJ130)),0)</f>
        <v>0</v>
      </c>
      <c r="AL130" s="982">
        <f t="shared" si="9"/>
        <v>0</v>
      </c>
      <c r="AM130" s="734">
        <v>0</v>
      </c>
      <c r="AN130" s="983">
        <f t="shared" si="10"/>
        <v>0</v>
      </c>
      <c r="AO130" s="735">
        <v>0</v>
      </c>
      <c r="AP130" s="982">
        <f t="shared" si="11"/>
        <v>0</v>
      </c>
      <c r="AQ130" s="984">
        <f t="shared" si="12"/>
        <v>0</v>
      </c>
      <c r="AR130" s="735">
        <v>0</v>
      </c>
      <c r="AS130" s="985">
        <f t="shared" si="13"/>
        <v>0</v>
      </c>
      <c r="AT130" s="735">
        <v>0</v>
      </c>
      <c r="AU130" s="985">
        <f>IFERROR(((MIN((AS130*(VLOOKUP(B130,'Anexo I - Auxiliar'!$A$16:$V$75,8,FALSE))),AT130))),0)</f>
        <v>0</v>
      </c>
      <c r="AV130" s="980">
        <f>IFERROR((VLOOKUP(($B130&amp;$G130),'CALCULADORA IT CON S.SOCIAL'!$AE$4:$AG$94,3,FALSE)),0)</f>
        <v>0</v>
      </c>
      <c r="AW130" s="986">
        <f t="shared" si="14"/>
        <v>0</v>
      </c>
      <c r="AX130" s="987">
        <f>IFERROR((((IF((VLOOKUP(B130,'Anexo I - Auxiliar'!$A$16:$V$75,5,FALSE)=12),(AN130+AQ130+AW130),(AN130+AW130))))+(AK130*AM130)+(AI130*AM130)),0)</f>
        <v>0</v>
      </c>
      <c r="AY130" s="1000">
        <f t="shared" si="15"/>
        <v>0</v>
      </c>
      <c r="AZ130" s="736">
        <v>0</v>
      </c>
      <c r="BA130" s="736">
        <v>0</v>
      </c>
      <c r="BB130" s="711"/>
      <c r="BC130" s="1001">
        <f t="shared" si="16"/>
        <v>0</v>
      </c>
      <c r="BD130" s="737">
        <v>0</v>
      </c>
      <c r="BE130" s="708"/>
    </row>
    <row r="131" spans="1:57" x14ac:dyDescent="0.3">
      <c r="A131" s="741"/>
      <c r="B131" s="743"/>
      <c r="C131" s="743"/>
      <c r="D131" s="743"/>
      <c r="E131" s="744"/>
      <c r="F131" s="430"/>
      <c r="G131" s="430"/>
      <c r="H131" s="726"/>
      <c r="I131" s="726"/>
      <c r="J131" s="727"/>
      <c r="K131" s="728"/>
      <c r="L131" s="742"/>
      <c r="M131" s="730"/>
      <c r="N131" s="731">
        <v>0</v>
      </c>
      <c r="O131" s="732">
        <v>0</v>
      </c>
      <c r="P131" s="978">
        <f>IFERROR((MIN((VLOOKUP($B131,'Anexo I - Auxiliar'!$A$16:$V$75,9,FALSE)*($N131)),$O131)),0)</f>
        <v>0</v>
      </c>
      <c r="Q131" s="732">
        <v>0</v>
      </c>
      <c r="R131" s="733">
        <v>0</v>
      </c>
      <c r="S131" s="978">
        <f>IFERROR((MIN(((VLOOKUP($B131,'Anexo I - Auxiliar'!$A$16:$V$75,10,FALSE)*(N131))*R131),Q131)),0)</f>
        <v>0</v>
      </c>
      <c r="T131" s="732">
        <v>0</v>
      </c>
      <c r="U131" s="979">
        <f>IFERROR((MIN((VLOOKUP($B131,'Anexo I - Auxiliar'!$A$16:$Y$277,12,FALSE)*(N131)),T131)),0)</f>
        <v>0</v>
      </c>
      <c r="V131" s="732">
        <v>0</v>
      </c>
      <c r="W131" s="979">
        <f>IFERROR((MIN((VLOOKUP($B131,'Anexo I - Auxiliar'!$A$16:$Y$277,14,FALSE)*(N131)),V131)),0)</f>
        <v>0</v>
      </c>
      <c r="X131" s="732">
        <v>0</v>
      </c>
      <c r="Y131" s="979">
        <f>IFERROR((MIN((VLOOKUP($B131,'Anexo I - Auxiliar'!$A$16:$Y$277,16,FALSE)*(N131)),X131)),0)</f>
        <v>0</v>
      </c>
      <c r="Z131" s="732">
        <v>0</v>
      </c>
      <c r="AA131" s="979">
        <f>IFERROR((MIN((VLOOKUP($B131,'Anexo I - Auxiliar'!$A$16:$Y$277,18,FALSE)*(N131)),Z131)),0)</f>
        <v>0</v>
      </c>
      <c r="AB131" s="732">
        <v>0</v>
      </c>
      <c r="AC131" s="979">
        <f>IFERROR((MIN((VLOOKUP($B131,'Anexo I - Auxiliar'!$A$16:$Y$277,20,FALSE)*(N131)),AB131)),0)</f>
        <v>0</v>
      </c>
      <c r="AD131" s="732">
        <v>0</v>
      </c>
      <c r="AE131" s="979">
        <f>IFERROR((MIN((VLOOKUP($B131,'Anexo I - Auxiliar'!$A$16:$Y$277,22,FALSE)*(N131)),AD131)),0)</f>
        <v>0</v>
      </c>
      <c r="AF131" s="732">
        <v>0</v>
      </c>
      <c r="AG131" s="979">
        <f>IFERROR((MIN((VLOOKUP($B131,'Anexo I - Auxiliar'!$A$16:$Y$277,24,FALSE)*(N131)),AF131)),0)</f>
        <v>0</v>
      </c>
      <c r="AH131" s="732">
        <v>0</v>
      </c>
      <c r="AI131" s="980">
        <f>IFERROR((MIN((VLOOKUP(($B131&amp;$G131),'CALCULADORA IT CON S.SOCIAL'!$AE$4:$AG$94,2,FALSE)),AH131)),0)</f>
        <v>0</v>
      </c>
      <c r="AJ131" s="732">
        <v>0</v>
      </c>
      <c r="AK131" s="981">
        <f>IFERROR((MIN((((VLOOKUP($B131,'Anexo I - Auxiliar'!$A$16:$AK$277,37,FALSE)))),AJ131)),0)</f>
        <v>0</v>
      </c>
      <c r="AL131" s="982">
        <f t="shared" si="9"/>
        <v>0</v>
      </c>
      <c r="AM131" s="734">
        <v>0</v>
      </c>
      <c r="AN131" s="983">
        <f t="shared" si="10"/>
        <v>0</v>
      </c>
      <c r="AO131" s="735">
        <v>0</v>
      </c>
      <c r="AP131" s="982">
        <f t="shared" si="11"/>
        <v>0</v>
      </c>
      <c r="AQ131" s="984">
        <f t="shared" si="12"/>
        <v>0</v>
      </c>
      <c r="AR131" s="735">
        <v>0</v>
      </c>
      <c r="AS131" s="985">
        <f t="shared" si="13"/>
        <v>0</v>
      </c>
      <c r="AT131" s="735">
        <v>0</v>
      </c>
      <c r="AU131" s="985">
        <f>IFERROR(((MIN((AS131*(VLOOKUP(B131,'Anexo I - Auxiliar'!$A$16:$V$75,8,FALSE))),AT131))),0)</f>
        <v>0</v>
      </c>
      <c r="AV131" s="980">
        <f>IFERROR((VLOOKUP(($B131&amp;$G131),'CALCULADORA IT CON S.SOCIAL'!$AE$4:$AG$94,3,FALSE)),0)</f>
        <v>0</v>
      </c>
      <c r="AW131" s="986">
        <f t="shared" si="14"/>
        <v>0</v>
      </c>
      <c r="AX131" s="987">
        <f>IFERROR((((IF((VLOOKUP(B131,'Anexo I - Auxiliar'!$A$16:$V$75,5,FALSE)=12),(AN131+AQ131+AW131),(AN131+AW131))))+(AK131*AM131)+(AI131*AM131)),0)</f>
        <v>0</v>
      </c>
      <c r="AY131" s="1000">
        <f t="shared" si="15"/>
        <v>0</v>
      </c>
      <c r="AZ131" s="736">
        <v>0</v>
      </c>
      <c r="BA131" s="736">
        <v>0</v>
      </c>
      <c r="BB131" s="711"/>
      <c r="BC131" s="1001">
        <f t="shared" si="16"/>
        <v>0</v>
      </c>
      <c r="BD131" s="737">
        <v>0</v>
      </c>
      <c r="BE131" s="708"/>
    </row>
    <row r="132" spans="1:57" x14ac:dyDescent="0.3">
      <c r="A132" s="741"/>
      <c r="B132" s="743"/>
      <c r="C132" s="743"/>
      <c r="D132" s="743"/>
      <c r="E132" s="744"/>
      <c r="F132" s="430"/>
      <c r="G132" s="430"/>
      <c r="H132" s="726"/>
      <c r="I132" s="726"/>
      <c r="J132" s="727"/>
      <c r="K132" s="728"/>
      <c r="L132" s="742"/>
      <c r="M132" s="730"/>
      <c r="N132" s="731">
        <v>0</v>
      </c>
      <c r="O132" s="732">
        <v>0</v>
      </c>
      <c r="P132" s="978">
        <f>IFERROR((MIN((VLOOKUP($B132,'Anexo I - Auxiliar'!$A$16:$V$75,9,FALSE)*($N132)),$O132)),0)</f>
        <v>0</v>
      </c>
      <c r="Q132" s="732">
        <v>0</v>
      </c>
      <c r="R132" s="733">
        <v>0</v>
      </c>
      <c r="S132" s="978">
        <f>IFERROR((MIN(((VLOOKUP($B132,'Anexo I - Auxiliar'!$A$16:$V$75,10,FALSE)*(N132))*R132),Q132)),0)</f>
        <v>0</v>
      </c>
      <c r="T132" s="732">
        <v>0</v>
      </c>
      <c r="U132" s="979">
        <f>IFERROR((MIN((VLOOKUP($B132,'Anexo I - Auxiliar'!$A$16:$Y$277,12,FALSE)*(N132)),T132)),0)</f>
        <v>0</v>
      </c>
      <c r="V132" s="732">
        <v>0</v>
      </c>
      <c r="W132" s="979">
        <f>IFERROR((MIN((VLOOKUP($B132,'Anexo I - Auxiliar'!$A$16:$Y$277,14,FALSE)*(N132)),V132)),0)</f>
        <v>0</v>
      </c>
      <c r="X132" s="732">
        <v>0</v>
      </c>
      <c r="Y132" s="979">
        <f>IFERROR((MIN((VLOOKUP($B132,'Anexo I - Auxiliar'!$A$16:$Y$277,16,FALSE)*(N132)),X132)),0)</f>
        <v>0</v>
      </c>
      <c r="Z132" s="732">
        <v>0</v>
      </c>
      <c r="AA132" s="979">
        <f>IFERROR((MIN((VLOOKUP($B132,'Anexo I - Auxiliar'!$A$16:$Y$277,18,FALSE)*(N132)),Z132)),0)</f>
        <v>0</v>
      </c>
      <c r="AB132" s="732">
        <v>0</v>
      </c>
      <c r="AC132" s="979">
        <f>IFERROR((MIN((VLOOKUP($B132,'Anexo I - Auxiliar'!$A$16:$Y$277,20,FALSE)*(N132)),AB132)),0)</f>
        <v>0</v>
      </c>
      <c r="AD132" s="732">
        <v>0</v>
      </c>
      <c r="AE132" s="979">
        <f>IFERROR((MIN((VLOOKUP($B132,'Anexo I - Auxiliar'!$A$16:$Y$277,22,FALSE)*(N132)),AD132)),0)</f>
        <v>0</v>
      </c>
      <c r="AF132" s="732">
        <v>0</v>
      </c>
      <c r="AG132" s="979">
        <f>IFERROR((MIN((VLOOKUP($B132,'Anexo I - Auxiliar'!$A$16:$Y$277,24,FALSE)*(N132)),AF132)),0)</f>
        <v>0</v>
      </c>
      <c r="AH132" s="732">
        <v>0</v>
      </c>
      <c r="AI132" s="980">
        <f>IFERROR((MIN((VLOOKUP(($B132&amp;$G132),'CALCULADORA IT CON S.SOCIAL'!$AE$4:$AG$94,2,FALSE)),AH132)),0)</f>
        <v>0</v>
      </c>
      <c r="AJ132" s="732">
        <v>0</v>
      </c>
      <c r="AK132" s="981">
        <f>IFERROR((MIN((((VLOOKUP($B132,'Anexo I - Auxiliar'!$A$16:$AK$277,37,FALSE)))),AJ132)),0)</f>
        <v>0</v>
      </c>
      <c r="AL132" s="982">
        <f t="shared" si="9"/>
        <v>0</v>
      </c>
      <c r="AM132" s="734">
        <v>0</v>
      </c>
      <c r="AN132" s="983">
        <f t="shared" si="10"/>
        <v>0</v>
      </c>
      <c r="AO132" s="735">
        <v>0</v>
      </c>
      <c r="AP132" s="982">
        <f t="shared" si="11"/>
        <v>0</v>
      </c>
      <c r="AQ132" s="984">
        <f t="shared" si="12"/>
        <v>0</v>
      </c>
      <c r="AR132" s="735">
        <v>0</v>
      </c>
      <c r="AS132" s="985">
        <f t="shared" si="13"/>
        <v>0</v>
      </c>
      <c r="AT132" s="735">
        <v>0</v>
      </c>
      <c r="AU132" s="985">
        <f>IFERROR(((MIN((AS132*(VLOOKUP(B132,'Anexo I - Auxiliar'!$A$16:$V$75,8,FALSE))),AT132))),0)</f>
        <v>0</v>
      </c>
      <c r="AV132" s="980">
        <f>IFERROR((VLOOKUP(($B132&amp;$G132),'CALCULADORA IT CON S.SOCIAL'!$AE$4:$AG$94,3,FALSE)),0)</f>
        <v>0</v>
      </c>
      <c r="AW132" s="986">
        <f t="shared" si="14"/>
        <v>0</v>
      </c>
      <c r="AX132" s="987">
        <f>IFERROR((((IF((VLOOKUP(B132,'Anexo I - Auxiliar'!$A$16:$V$75,5,FALSE)=12),(AN132+AQ132+AW132),(AN132+AW132))))+(AK132*AM132)+(AI132*AM132)),0)</f>
        <v>0</v>
      </c>
      <c r="AY132" s="1000">
        <f t="shared" si="15"/>
        <v>0</v>
      </c>
      <c r="AZ132" s="736">
        <v>0</v>
      </c>
      <c r="BA132" s="736">
        <v>0</v>
      </c>
      <c r="BB132" s="711"/>
      <c r="BC132" s="1001">
        <f t="shared" si="16"/>
        <v>0</v>
      </c>
      <c r="BD132" s="737">
        <v>0</v>
      </c>
      <c r="BE132" s="708"/>
    </row>
    <row r="133" spans="1:57" x14ac:dyDescent="0.3">
      <c r="A133" s="741"/>
      <c r="B133" s="743"/>
      <c r="C133" s="743"/>
      <c r="D133" s="743"/>
      <c r="E133" s="744"/>
      <c r="F133" s="430"/>
      <c r="G133" s="430"/>
      <c r="H133" s="726"/>
      <c r="I133" s="726"/>
      <c r="J133" s="727"/>
      <c r="K133" s="728"/>
      <c r="L133" s="742"/>
      <c r="M133" s="730"/>
      <c r="N133" s="731">
        <v>0</v>
      </c>
      <c r="O133" s="732">
        <v>0</v>
      </c>
      <c r="P133" s="978">
        <f>IFERROR((MIN((VLOOKUP($B133,'Anexo I - Auxiliar'!$A$16:$V$75,9,FALSE)*($N133)),$O133)),0)</f>
        <v>0</v>
      </c>
      <c r="Q133" s="732">
        <v>0</v>
      </c>
      <c r="R133" s="733">
        <v>0</v>
      </c>
      <c r="S133" s="978">
        <f>IFERROR((MIN(((VLOOKUP($B133,'Anexo I - Auxiliar'!$A$16:$V$75,10,FALSE)*(N133))*R133),Q133)),0)</f>
        <v>0</v>
      </c>
      <c r="T133" s="732">
        <v>0</v>
      </c>
      <c r="U133" s="979">
        <f>IFERROR((MIN((VLOOKUP($B133,'Anexo I - Auxiliar'!$A$16:$Y$277,12,FALSE)*(N133)),T133)),0)</f>
        <v>0</v>
      </c>
      <c r="V133" s="732">
        <v>0</v>
      </c>
      <c r="W133" s="979">
        <f>IFERROR((MIN((VLOOKUP($B133,'Anexo I - Auxiliar'!$A$16:$Y$277,14,FALSE)*(N133)),V133)),0)</f>
        <v>0</v>
      </c>
      <c r="X133" s="732">
        <v>0</v>
      </c>
      <c r="Y133" s="979">
        <f>IFERROR((MIN((VLOOKUP($B133,'Anexo I - Auxiliar'!$A$16:$Y$277,16,FALSE)*(N133)),X133)),0)</f>
        <v>0</v>
      </c>
      <c r="Z133" s="732">
        <v>0</v>
      </c>
      <c r="AA133" s="979">
        <f>IFERROR((MIN((VLOOKUP($B133,'Anexo I - Auxiliar'!$A$16:$Y$277,18,FALSE)*(N133)),Z133)),0)</f>
        <v>0</v>
      </c>
      <c r="AB133" s="732">
        <v>0</v>
      </c>
      <c r="AC133" s="979">
        <f>IFERROR((MIN((VLOOKUP($B133,'Anexo I - Auxiliar'!$A$16:$Y$277,20,FALSE)*(N133)),AB133)),0)</f>
        <v>0</v>
      </c>
      <c r="AD133" s="732">
        <v>0</v>
      </c>
      <c r="AE133" s="979">
        <f>IFERROR((MIN((VLOOKUP($B133,'Anexo I - Auxiliar'!$A$16:$Y$277,22,FALSE)*(N133)),AD133)),0)</f>
        <v>0</v>
      </c>
      <c r="AF133" s="732">
        <v>0</v>
      </c>
      <c r="AG133" s="979">
        <f>IFERROR((MIN((VLOOKUP($B133,'Anexo I - Auxiliar'!$A$16:$Y$277,24,FALSE)*(N133)),AF133)),0)</f>
        <v>0</v>
      </c>
      <c r="AH133" s="732">
        <v>0</v>
      </c>
      <c r="AI133" s="980">
        <f>IFERROR((MIN((VLOOKUP(($B133&amp;$G133),'CALCULADORA IT CON S.SOCIAL'!$AE$4:$AG$94,2,FALSE)),AH133)),0)</f>
        <v>0</v>
      </c>
      <c r="AJ133" s="732">
        <v>0</v>
      </c>
      <c r="AK133" s="981">
        <f>IFERROR((MIN((((VLOOKUP($B133,'Anexo I - Auxiliar'!$A$16:$AK$277,37,FALSE)))),AJ133)),0)</f>
        <v>0</v>
      </c>
      <c r="AL133" s="982">
        <f t="shared" si="9"/>
        <v>0</v>
      </c>
      <c r="AM133" s="734">
        <v>0</v>
      </c>
      <c r="AN133" s="983">
        <f t="shared" si="10"/>
        <v>0</v>
      </c>
      <c r="AO133" s="735">
        <v>0</v>
      </c>
      <c r="AP133" s="982">
        <f t="shared" si="11"/>
        <v>0</v>
      </c>
      <c r="AQ133" s="984">
        <f t="shared" si="12"/>
        <v>0</v>
      </c>
      <c r="AR133" s="735">
        <v>0</v>
      </c>
      <c r="AS133" s="985">
        <f t="shared" si="13"/>
        <v>0</v>
      </c>
      <c r="AT133" s="735">
        <v>0</v>
      </c>
      <c r="AU133" s="985">
        <f>IFERROR(((MIN((AS133*(VLOOKUP(B133,'Anexo I - Auxiliar'!$A$16:$V$75,8,FALSE))),AT133))),0)</f>
        <v>0</v>
      </c>
      <c r="AV133" s="980">
        <f>IFERROR((VLOOKUP(($B133&amp;$G133),'CALCULADORA IT CON S.SOCIAL'!$AE$4:$AG$94,3,FALSE)),0)</f>
        <v>0</v>
      </c>
      <c r="AW133" s="986">
        <f t="shared" si="14"/>
        <v>0</v>
      </c>
      <c r="AX133" s="987">
        <f>IFERROR((((IF((VLOOKUP(B133,'Anexo I - Auxiliar'!$A$16:$V$75,5,FALSE)=12),(AN133+AQ133+AW133),(AN133+AW133))))+(AK133*AM133)+(AI133*AM133)),0)</f>
        <v>0</v>
      </c>
      <c r="AY133" s="1000">
        <f t="shared" si="15"/>
        <v>0</v>
      </c>
      <c r="AZ133" s="736">
        <v>0</v>
      </c>
      <c r="BA133" s="736">
        <v>0</v>
      </c>
      <c r="BB133" s="711"/>
      <c r="BC133" s="1001">
        <f t="shared" si="16"/>
        <v>0</v>
      </c>
      <c r="BD133" s="737">
        <v>0</v>
      </c>
      <c r="BE133" s="708"/>
    </row>
    <row r="134" spans="1:57" x14ac:dyDescent="0.3">
      <c r="A134" s="741"/>
      <c r="B134" s="743"/>
      <c r="C134" s="743"/>
      <c r="D134" s="743"/>
      <c r="E134" s="744"/>
      <c r="F134" s="430"/>
      <c r="G134" s="430"/>
      <c r="H134" s="726"/>
      <c r="I134" s="726"/>
      <c r="J134" s="727"/>
      <c r="K134" s="728"/>
      <c r="L134" s="742"/>
      <c r="M134" s="730"/>
      <c r="N134" s="731">
        <v>0</v>
      </c>
      <c r="O134" s="732">
        <v>0</v>
      </c>
      <c r="P134" s="978">
        <f>IFERROR((MIN((VLOOKUP($B134,'Anexo I - Auxiliar'!$A$16:$V$75,9,FALSE)*($N134)),$O134)),0)</f>
        <v>0</v>
      </c>
      <c r="Q134" s="732">
        <v>0</v>
      </c>
      <c r="R134" s="733">
        <v>0</v>
      </c>
      <c r="S134" s="978">
        <f>IFERROR((MIN(((VLOOKUP($B134,'Anexo I - Auxiliar'!$A$16:$V$75,10,FALSE)*(N134))*R134),Q134)),0)</f>
        <v>0</v>
      </c>
      <c r="T134" s="732">
        <v>0</v>
      </c>
      <c r="U134" s="979">
        <f>IFERROR((MIN((VLOOKUP($B134,'Anexo I - Auxiliar'!$A$16:$Y$277,12,FALSE)*(N134)),T134)),0)</f>
        <v>0</v>
      </c>
      <c r="V134" s="732">
        <v>0</v>
      </c>
      <c r="W134" s="979">
        <f>IFERROR((MIN((VLOOKUP($B134,'Anexo I - Auxiliar'!$A$16:$Y$277,14,FALSE)*(N134)),V134)),0)</f>
        <v>0</v>
      </c>
      <c r="X134" s="732">
        <v>0</v>
      </c>
      <c r="Y134" s="979">
        <f>IFERROR((MIN((VLOOKUP($B134,'Anexo I - Auxiliar'!$A$16:$Y$277,16,FALSE)*(N134)),X134)),0)</f>
        <v>0</v>
      </c>
      <c r="Z134" s="732">
        <v>0</v>
      </c>
      <c r="AA134" s="979">
        <f>IFERROR((MIN((VLOOKUP($B134,'Anexo I - Auxiliar'!$A$16:$Y$277,18,FALSE)*(N134)),Z134)),0)</f>
        <v>0</v>
      </c>
      <c r="AB134" s="732">
        <v>0</v>
      </c>
      <c r="AC134" s="979">
        <f>IFERROR((MIN((VLOOKUP($B134,'Anexo I - Auxiliar'!$A$16:$Y$277,20,FALSE)*(N134)),AB134)),0)</f>
        <v>0</v>
      </c>
      <c r="AD134" s="732">
        <v>0</v>
      </c>
      <c r="AE134" s="979">
        <f>IFERROR((MIN((VLOOKUP($B134,'Anexo I - Auxiliar'!$A$16:$Y$277,22,FALSE)*(N134)),AD134)),0)</f>
        <v>0</v>
      </c>
      <c r="AF134" s="732">
        <v>0</v>
      </c>
      <c r="AG134" s="979">
        <f>IFERROR((MIN((VLOOKUP($B134,'Anexo I - Auxiliar'!$A$16:$Y$277,24,FALSE)*(N134)),AF134)),0)</f>
        <v>0</v>
      </c>
      <c r="AH134" s="732">
        <v>0</v>
      </c>
      <c r="AI134" s="980">
        <f>IFERROR((MIN((VLOOKUP(($B134&amp;$G134),'CALCULADORA IT CON S.SOCIAL'!$AE$4:$AG$94,2,FALSE)),AH134)),0)</f>
        <v>0</v>
      </c>
      <c r="AJ134" s="732">
        <v>0</v>
      </c>
      <c r="AK134" s="981">
        <f>IFERROR((MIN((((VLOOKUP($B134,'Anexo I - Auxiliar'!$A$16:$AK$277,37,FALSE)))),AJ134)),0)</f>
        <v>0</v>
      </c>
      <c r="AL134" s="982">
        <f t="shared" si="9"/>
        <v>0</v>
      </c>
      <c r="AM134" s="734">
        <v>0</v>
      </c>
      <c r="AN134" s="983">
        <f t="shared" si="10"/>
        <v>0</v>
      </c>
      <c r="AO134" s="735">
        <v>0</v>
      </c>
      <c r="AP134" s="982">
        <f t="shared" si="11"/>
        <v>0</v>
      </c>
      <c r="AQ134" s="984">
        <f t="shared" si="12"/>
        <v>0</v>
      </c>
      <c r="AR134" s="735">
        <v>0</v>
      </c>
      <c r="AS134" s="985">
        <f t="shared" si="13"/>
        <v>0</v>
      </c>
      <c r="AT134" s="735">
        <v>0</v>
      </c>
      <c r="AU134" s="985">
        <f>IFERROR(((MIN((AS134*(VLOOKUP(B134,'Anexo I - Auxiliar'!$A$16:$V$75,8,FALSE))),AT134))),0)</f>
        <v>0</v>
      </c>
      <c r="AV134" s="980">
        <f>IFERROR((VLOOKUP(($B134&amp;$G134),'CALCULADORA IT CON S.SOCIAL'!$AE$4:$AG$94,3,FALSE)),0)</f>
        <v>0</v>
      </c>
      <c r="AW134" s="986">
        <f t="shared" si="14"/>
        <v>0</v>
      </c>
      <c r="AX134" s="987">
        <f>IFERROR((((IF((VLOOKUP(B134,'Anexo I - Auxiliar'!$A$16:$V$75,5,FALSE)=12),(AN134+AQ134+AW134),(AN134+AW134))))+(AK134*AM134)+(AI134*AM134)),0)</f>
        <v>0</v>
      </c>
      <c r="AY134" s="1000">
        <f t="shared" si="15"/>
        <v>0</v>
      </c>
      <c r="AZ134" s="736">
        <v>0</v>
      </c>
      <c r="BA134" s="736">
        <v>0</v>
      </c>
      <c r="BB134" s="711"/>
      <c r="BC134" s="1001">
        <f t="shared" si="16"/>
        <v>0</v>
      </c>
      <c r="BD134" s="737">
        <v>0</v>
      </c>
      <c r="BE134" s="708"/>
    </row>
    <row r="135" spans="1:57" x14ac:dyDescent="0.3">
      <c r="A135" s="741"/>
      <c r="B135" s="743"/>
      <c r="C135" s="743"/>
      <c r="D135" s="743"/>
      <c r="E135" s="744"/>
      <c r="F135" s="430"/>
      <c r="G135" s="430"/>
      <c r="H135" s="726"/>
      <c r="I135" s="726"/>
      <c r="J135" s="727"/>
      <c r="K135" s="728"/>
      <c r="L135" s="742"/>
      <c r="M135" s="730"/>
      <c r="N135" s="731">
        <v>0</v>
      </c>
      <c r="O135" s="732">
        <v>0</v>
      </c>
      <c r="P135" s="978">
        <f>IFERROR((MIN((VLOOKUP($B135,'Anexo I - Auxiliar'!$A$16:$V$75,9,FALSE)*($N135)),$O135)),0)</f>
        <v>0</v>
      </c>
      <c r="Q135" s="732">
        <v>0</v>
      </c>
      <c r="R135" s="733">
        <v>0</v>
      </c>
      <c r="S135" s="978">
        <f>IFERROR((MIN(((VLOOKUP($B135,'Anexo I - Auxiliar'!$A$16:$V$75,10,FALSE)*(N135))*R135),Q135)),0)</f>
        <v>0</v>
      </c>
      <c r="T135" s="732">
        <v>0</v>
      </c>
      <c r="U135" s="979">
        <f>IFERROR((MIN((VLOOKUP($B135,'Anexo I - Auxiliar'!$A$16:$Y$277,12,FALSE)*(N135)),T135)),0)</f>
        <v>0</v>
      </c>
      <c r="V135" s="732">
        <v>0</v>
      </c>
      <c r="W135" s="979">
        <f>IFERROR((MIN((VLOOKUP($B135,'Anexo I - Auxiliar'!$A$16:$Y$277,14,FALSE)*(N135)),V135)),0)</f>
        <v>0</v>
      </c>
      <c r="X135" s="732">
        <v>0</v>
      </c>
      <c r="Y135" s="979">
        <f>IFERROR((MIN((VLOOKUP($B135,'Anexo I - Auxiliar'!$A$16:$Y$277,16,FALSE)*(N135)),X135)),0)</f>
        <v>0</v>
      </c>
      <c r="Z135" s="732">
        <v>0</v>
      </c>
      <c r="AA135" s="979">
        <f>IFERROR((MIN((VLOOKUP($B135,'Anexo I - Auxiliar'!$A$16:$Y$277,18,FALSE)*(N135)),Z135)),0)</f>
        <v>0</v>
      </c>
      <c r="AB135" s="732">
        <v>0</v>
      </c>
      <c r="AC135" s="979">
        <f>IFERROR((MIN((VLOOKUP($B135,'Anexo I - Auxiliar'!$A$16:$Y$277,20,FALSE)*(N135)),AB135)),0)</f>
        <v>0</v>
      </c>
      <c r="AD135" s="732">
        <v>0</v>
      </c>
      <c r="AE135" s="979">
        <f>IFERROR((MIN((VLOOKUP($B135,'Anexo I - Auxiliar'!$A$16:$Y$277,22,FALSE)*(N135)),AD135)),0)</f>
        <v>0</v>
      </c>
      <c r="AF135" s="732">
        <v>0</v>
      </c>
      <c r="AG135" s="979">
        <f>IFERROR((MIN((VLOOKUP($B135,'Anexo I - Auxiliar'!$A$16:$Y$277,24,FALSE)*(N135)),AF135)),0)</f>
        <v>0</v>
      </c>
      <c r="AH135" s="732">
        <v>0</v>
      </c>
      <c r="AI135" s="980">
        <f>IFERROR((MIN((VLOOKUP(($B135&amp;$G135),'CALCULADORA IT CON S.SOCIAL'!$AE$4:$AG$94,2,FALSE)),AH135)),0)</f>
        <v>0</v>
      </c>
      <c r="AJ135" s="732">
        <v>0</v>
      </c>
      <c r="AK135" s="981">
        <f>IFERROR((MIN((((VLOOKUP($B135,'Anexo I - Auxiliar'!$A$16:$AK$277,37,FALSE)))),AJ135)),0)</f>
        <v>0</v>
      </c>
      <c r="AL135" s="982">
        <f t="shared" si="9"/>
        <v>0</v>
      </c>
      <c r="AM135" s="734">
        <v>0</v>
      </c>
      <c r="AN135" s="983">
        <f t="shared" si="10"/>
        <v>0</v>
      </c>
      <c r="AO135" s="735">
        <v>0</v>
      </c>
      <c r="AP135" s="982">
        <f t="shared" si="11"/>
        <v>0</v>
      </c>
      <c r="AQ135" s="984">
        <f t="shared" si="12"/>
        <v>0</v>
      </c>
      <c r="AR135" s="735">
        <v>0</v>
      </c>
      <c r="AS135" s="985">
        <f t="shared" si="13"/>
        <v>0</v>
      </c>
      <c r="AT135" s="735">
        <v>0</v>
      </c>
      <c r="AU135" s="985">
        <f>IFERROR(((MIN((AS135*(VLOOKUP(B135,'Anexo I - Auxiliar'!$A$16:$V$75,8,FALSE))),AT135))),0)</f>
        <v>0</v>
      </c>
      <c r="AV135" s="980">
        <f>IFERROR((VLOOKUP(($B135&amp;$G135),'CALCULADORA IT CON S.SOCIAL'!$AE$4:$AG$94,3,FALSE)),0)</f>
        <v>0</v>
      </c>
      <c r="AW135" s="986">
        <f t="shared" si="14"/>
        <v>0</v>
      </c>
      <c r="AX135" s="987">
        <f>IFERROR((((IF((VLOOKUP(B135,'Anexo I - Auxiliar'!$A$16:$V$75,5,FALSE)=12),(AN135+AQ135+AW135),(AN135+AW135))))+(AK135*AM135)+(AI135*AM135)),0)</f>
        <v>0</v>
      </c>
      <c r="AY135" s="1000">
        <f t="shared" si="15"/>
        <v>0</v>
      </c>
      <c r="AZ135" s="736">
        <v>0</v>
      </c>
      <c r="BA135" s="736">
        <v>0</v>
      </c>
      <c r="BB135" s="711"/>
      <c r="BC135" s="1001">
        <f t="shared" si="16"/>
        <v>0</v>
      </c>
      <c r="BD135" s="737">
        <v>0</v>
      </c>
      <c r="BE135" s="708"/>
    </row>
    <row r="136" spans="1:57" x14ac:dyDescent="0.3">
      <c r="A136" s="741"/>
      <c r="B136" s="743"/>
      <c r="C136" s="743"/>
      <c r="D136" s="743"/>
      <c r="E136" s="744"/>
      <c r="F136" s="430"/>
      <c r="G136" s="430"/>
      <c r="H136" s="726"/>
      <c r="I136" s="726"/>
      <c r="J136" s="727"/>
      <c r="K136" s="728"/>
      <c r="L136" s="742"/>
      <c r="M136" s="730"/>
      <c r="N136" s="731">
        <v>0</v>
      </c>
      <c r="O136" s="732">
        <v>0</v>
      </c>
      <c r="P136" s="978">
        <f>IFERROR((MIN((VLOOKUP($B136,'Anexo I - Auxiliar'!$A$16:$V$75,9,FALSE)*($N136)),$O136)),0)</f>
        <v>0</v>
      </c>
      <c r="Q136" s="732">
        <v>0</v>
      </c>
      <c r="R136" s="733">
        <v>0</v>
      </c>
      <c r="S136" s="978">
        <f>IFERROR((MIN(((VLOOKUP($B136,'Anexo I - Auxiliar'!$A$16:$V$75,10,FALSE)*(N136))*R136),Q136)),0)</f>
        <v>0</v>
      </c>
      <c r="T136" s="732">
        <v>0</v>
      </c>
      <c r="U136" s="979">
        <f>IFERROR((MIN((VLOOKUP($B136,'Anexo I - Auxiliar'!$A$16:$Y$277,12,FALSE)*(N136)),T136)),0)</f>
        <v>0</v>
      </c>
      <c r="V136" s="732">
        <v>0</v>
      </c>
      <c r="W136" s="979">
        <f>IFERROR((MIN((VLOOKUP($B136,'Anexo I - Auxiliar'!$A$16:$Y$277,14,FALSE)*(N136)),V136)),0)</f>
        <v>0</v>
      </c>
      <c r="X136" s="732">
        <v>0</v>
      </c>
      <c r="Y136" s="979">
        <f>IFERROR((MIN((VLOOKUP($B136,'Anexo I - Auxiliar'!$A$16:$Y$277,16,FALSE)*(N136)),X136)),0)</f>
        <v>0</v>
      </c>
      <c r="Z136" s="732">
        <v>0</v>
      </c>
      <c r="AA136" s="979">
        <f>IFERROR((MIN((VLOOKUP($B136,'Anexo I - Auxiliar'!$A$16:$Y$277,18,FALSE)*(N136)),Z136)),0)</f>
        <v>0</v>
      </c>
      <c r="AB136" s="732">
        <v>0</v>
      </c>
      <c r="AC136" s="979">
        <f>IFERROR((MIN((VLOOKUP($B136,'Anexo I - Auxiliar'!$A$16:$Y$277,20,FALSE)*(N136)),AB136)),0)</f>
        <v>0</v>
      </c>
      <c r="AD136" s="732">
        <v>0</v>
      </c>
      <c r="AE136" s="979">
        <f>IFERROR((MIN((VLOOKUP($B136,'Anexo I - Auxiliar'!$A$16:$Y$277,22,FALSE)*(N136)),AD136)),0)</f>
        <v>0</v>
      </c>
      <c r="AF136" s="732">
        <v>0</v>
      </c>
      <c r="AG136" s="979">
        <f>IFERROR((MIN((VLOOKUP($B136,'Anexo I - Auxiliar'!$A$16:$Y$277,24,FALSE)*(N136)),AF136)),0)</f>
        <v>0</v>
      </c>
      <c r="AH136" s="732">
        <v>0</v>
      </c>
      <c r="AI136" s="980">
        <f>IFERROR((MIN((VLOOKUP(($B136&amp;$G136),'CALCULADORA IT CON S.SOCIAL'!$AE$4:$AG$94,2,FALSE)),AH136)),0)</f>
        <v>0</v>
      </c>
      <c r="AJ136" s="732">
        <v>0</v>
      </c>
      <c r="AK136" s="981">
        <f>IFERROR((MIN((((VLOOKUP($B136,'Anexo I - Auxiliar'!$A$16:$AK$277,37,FALSE)))),AJ136)),0)</f>
        <v>0</v>
      </c>
      <c r="AL136" s="982">
        <f t="shared" si="9"/>
        <v>0</v>
      </c>
      <c r="AM136" s="734">
        <v>0</v>
      </c>
      <c r="AN136" s="983">
        <f t="shared" si="10"/>
        <v>0</v>
      </c>
      <c r="AO136" s="735">
        <v>0</v>
      </c>
      <c r="AP136" s="982">
        <f t="shared" si="11"/>
        <v>0</v>
      </c>
      <c r="AQ136" s="984">
        <f t="shared" si="12"/>
        <v>0</v>
      </c>
      <c r="AR136" s="735">
        <v>0</v>
      </c>
      <c r="AS136" s="985">
        <f t="shared" si="13"/>
        <v>0</v>
      </c>
      <c r="AT136" s="735">
        <v>0</v>
      </c>
      <c r="AU136" s="985">
        <f>IFERROR(((MIN((AS136*(VLOOKUP(B136,'Anexo I - Auxiliar'!$A$16:$V$75,8,FALSE))),AT136))),0)</f>
        <v>0</v>
      </c>
      <c r="AV136" s="980">
        <f>IFERROR((VLOOKUP(($B136&amp;$G136),'CALCULADORA IT CON S.SOCIAL'!$AE$4:$AG$94,3,FALSE)),0)</f>
        <v>0</v>
      </c>
      <c r="AW136" s="986">
        <f t="shared" si="14"/>
        <v>0</v>
      </c>
      <c r="AX136" s="987">
        <f>IFERROR((((IF((VLOOKUP(B136,'Anexo I - Auxiliar'!$A$16:$V$75,5,FALSE)=12),(AN136+AQ136+AW136),(AN136+AW136))))+(AK136*AM136)+(AI136*AM136)),0)</f>
        <v>0</v>
      </c>
      <c r="AY136" s="1000">
        <f t="shared" si="15"/>
        <v>0</v>
      </c>
      <c r="AZ136" s="736">
        <v>0</v>
      </c>
      <c r="BA136" s="736">
        <v>0</v>
      </c>
      <c r="BB136" s="711"/>
      <c r="BC136" s="1001">
        <f t="shared" si="16"/>
        <v>0</v>
      </c>
      <c r="BD136" s="737">
        <v>0</v>
      </c>
      <c r="BE136" s="708"/>
    </row>
    <row r="137" spans="1:57" x14ac:dyDescent="0.3">
      <c r="A137" s="741"/>
      <c r="B137" s="714"/>
      <c r="C137" s="739"/>
      <c r="D137" s="739"/>
      <c r="E137" s="740"/>
      <c r="F137" s="430"/>
      <c r="G137" s="430"/>
      <c r="H137" s="726"/>
      <c r="I137" s="726"/>
      <c r="J137" s="727"/>
      <c r="K137" s="728"/>
      <c r="L137" s="729"/>
      <c r="M137" s="730"/>
      <c r="N137" s="731">
        <v>0</v>
      </c>
      <c r="O137" s="732">
        <v>0</v>
      </c>
      <c r="P137" s="978">
        <f>IFERROR((MIN((VLOOKUP($B137,'Anexo I - Auxiliar'!$A$16:$V$75,9,FALSE)*($N137)),$O137)),0)</f>
        <v>0</v>
      </c>
      <c r="Q137" s="732">
        <v>0</v>
      </c>
      <c r="R137" s="733">
        <v>0</v>
      </c>
      <c r="S137" s="978">
        <f>IFERROR((MIN(((VLOOKUP($B137,'Anexo I - Auxiliar'!$A$16:$V$75,10,FALSE)*(N137))*R137),Q137)),0)</f>
        <v>0</v>
      </c>
      <c r="T137" s="732">
        <v>0</v>
      </c>
      <c r="U137" s="979">
        <f>IFERROR((MIN((VLOOKUP($B137,'Anexo I - Auxiliar'!$A$16:$Y$277,12,FALSE)*(N137)),T137)),0)</f>
        <v>0</v>
      </c>
      <c r="V137" s="732">
        <v>0</v>
      </c>
      <c r="W137" s="979">
        <f>IFERROR((MIN((VLOOKUP($B137,'Anexo I - Auxiliar'!$A$16:$Y$277,14,FALSE)*(N137)),V137)),0)</f>
        <v>0</v>
      </c>
      <c r="X137" s="732">
        <v>0</v>
      </c>
      <c r="Y137" s="979">
        <f>IFERROR((MIN((VLOOKUP($B137,'Anexo I - Auxiliar'!$A$16:$Y$277,16,FALSE)*(N137)),X137)),0)</f>
        <v>0</v>
      </c>
      <c r="Z137" s="732">
        <v>0</v>
      </c>
      <c r="AA137" s="979">
        <f>IFERROR((MIN((VLOOKUP($B137,'Anexo I - Auxiliar'!$A$16:$Y$277,18,FALSE)*(N137)),Z137)),0)</f>
        <v>0</v>
      </c>
      <c r="AB137" s="732">
        <v>0</v>
      </c>
      <c r="AC137" s="979">
        <f>IFERROR((MIN((VLOOKUP($B137,'Anexo I - Auxiliar'!$A$16:$Y$277,20,FALSE)*(N137)),AB137)),0)</f>
        <v>0</v>
      </c>
      <c r="AD137" s="732">
        <v>0</v>
      </c>
      <c r="AE137" s="979">
        <f>IFERROR((MIN((VLOOKUP($B137,'Anexo I - Auxiliar'!$A$16:$Y$277,22,FALSE)*(N137)),AD137)),0)</f>
        <v>0</v>
      </c>
      <c r="AF137" s="732">
        <v>0</v>
      </c>
      <c r="AG137" s="979">
        <f>IFERROR((MIN((VLOOKUP($B137,'Anexo I - Auxiliar'!$A$16:$Y$277,24,FALSE)*(N137)),AF137)),0)</f>
        <v>0</v>
      </c>
      <c r="AH137" s="732">
        <v>0</v>
      </c>
      <c r="AI137" s="980">
        <f>IFERROR((MIN((VLOOKUP(($B137&amp;$G137),'CALCULADORA IT CON S.SOCIAL'!$AE$4:$AG$94,2,FALSE)),AH137)),0)</f>
        <v>0</v>
      </c>
      <c r="AJ137" s="732">
        <v>0</v>
      </c>
      <c r="AK137" s="981">
        <f>IFERROR((MIN((((VLOOKUP($B137,'Anexo I - Auxiliar'!$A$16:$AK$277,37,FALSE)))),AJ137)),0)</f>
        <v>0</v>
      </c>
      <c r="AL137" s="982">
        <f t="shared" si="1"/>
        <v>0</v>
      </c>
      <c r="AM137" s="734">
        <v>0</v>
      </c>
      <c r="AN137" s="983">
        <f t="shared" si="2"/>
        <v>0</v>
      </c>
      <c r="AO137" s="735">
        <v>0</v>
      </c>
      <c r="AP137" s="982">
        <f t="shared" si="5"/>
        <v>0</v>
      </c>
      <c r="AQ137" s="984">
        <f t="shared" si="6"/>
        <v>0</v>
      </c>
      <c r="AR137" s="735">
        <v>0</v>
      </c>
      <c r="AS137" s="985">
        <f t="shared" si="3"/>
        <v>0</v>
      </c>
      <c r="AT137" s="735">
        <v>0</v>
      </c>
      <c r="AU137" s="985">
        <f>IFERROR(((MIN((AS137*(VLOOKUP(B137,'Anexo I - Auxiliar'!$A$16:$V$75,8,FALSE))),AT137))),0)</f>
        <v>0</v>
      </c>
      <c r="AV137" s="980">
        <f>IFERROR((VLOOKUP(($B137&amp;$G137),'CALCULADORA IT CON S.SOCIAL'!$AE$4:$AG$94,3,FALSE)),0)</f>
        <v>0</v>
      </c>
      <c r="AW137" s="986">
        <f t="shared" si="4"/>
        <v>0</v>
      </c>
      <c r="AX137" s="987">
        <f>IFERROR((((IF((VLOOKUP(B137,'Anexo I - Auxiliar'!$A$16:$V$75,5,FALSE)=12),(AN137+AQ137+AW137),(AN137+AW137))))+(AK137*AM137)+(AI137*AM137)),0)</f>
        <v>0</v>
      </c>
      <c r="AY137" s="1000">
        <f t="shared" si="15"/>
        <v>0</v>
      </c>
      <c r="AZ137" s="736">
        <v>0</v>
      </c>
      <c r="BA137" s="736">
        <v>0</v>
      </c>
      <c r="BB137" s="711"/>
      <c r="BC137" s="1001">
        <f t="shared" si="16"/>
        <v>0</v>
      </c>
      <c r="BD137" s="737">
        <v>0</v>
      </c>
      <c r="BE137" s="708"/>
    </row>
    <row r="138" spans="1:57" x14ac:dyDescent="0.3">
      <c r="A138" s="741"/>
      <c r="B138" s="714"/>
      <c r="C138" s="739"/>
      <c r="D138" s="739"/>
      <c r="E138" s="740"/>
      <c r="F138" s="430"/>
      <c r="G138" s="430"/>
      <c r="H138" s="726"/>
      <c r="I138" s="726"/>
      <c r="J138" s="727"/>
      <c r="K138" s="728"/>
      <c r="L138" s="729"/>
      <c r="M138" s="730"/>
      <c r="N138" s="731">
        <v>0</v>
      </c>
      <c r="O138" s="732">
        <v>0</v>
      </c>
      <c r="P138" s="978">
        <f>IFERROR((MIN((VLOOKUP($B138,'Anexo I - Auxiliar'!$A$16:$V$75,9,FALSE)*($N138)),$O138)),0)</f>
        <v>0</v>
      </c>
      <c r="Q138" s="732">
        <v>0</v>
      </c>
      <c r="R138" s="733">
        <v>0</v>
      </c>
      <c r="S138" s="978">
        <f>IFERROR((MIN(((VLOOKUP($B138,'Anexo I - Auxiliar'!$A$16:$V$75,10,FALSE)*(N138))*R138),Q138)),0)</f>
        <v>0</v>
      </c>
      <c r="T138" s="732">
        <v>0</v>
      </c>
      <c r="U138" s="979">
        <f>IFERROR((MIN((VLOOKUP($B138,'Anexo I - Auxiliar'!$A$16:$Y$277,12,FALSE)*(N138)),T138)),0)</f>
        <v>0</v>
      </c>
      <c r="V138" s="732">
        <v>0</v>
      </c>
      <c r="W138" s="979">
        <f>IFERROR((MIN((VLOOKUP($B138,'Anexo I - Auxiliar'!$A$16:$Y$277,14,FALSE)*(N138)),V138)),0)</f>
        <v>0</v>
      </c>
      <c r="X138" s="732">
        <v>0</v>
      </c>
      <c r="Y138" s="979">
        <f>IFERROR((MIN((VLOOKUP($B138,'Anexo I - Auxiliar'!$A$16:$Y$277,16,FALSE)*(N138)),X138)),0)</f>
        <v>0</v>
      </c>
      <c r="Z138" s="732">
        <v>0</v>
      </c>
      <c r="AA138" s="979">
        <f>IFERROR((MIN((VLOOKUP($B138,'Anexo I - Auxiliar'!$A$16:$Y$277,18,FALSE)*(N138)),Z138)),0)</f>
        <v>0</v>
      </c>
      <c r="AB138" s="732">
        <v>0</v>
      </c>
      <c r="AC138" s="979">
        <f>IFERROR((MIN((VLOOKUP($B138,'Anexo I - Auxiliar'!$A$16:$Y$277,20,FALSE)*(N138)),AB138)),0)</f>
        <v>0</v>
      </c>
      <c r="AD138" s="732">
        <v>0</v>
      </c>
      <c r="AE138" s="979">
        <f>IFERROR((MIN((VLOOKUP($B138,'Anexo I - Auxiliar'!$A$16:$Y$277,22,FALSE)*(N138)),AD138)),0)</f>
        <v>0</v>
      </c>
      <c r="AF138" s="732">
        <v>0</v>
      </c>
      <c r="AG138" s="979">
        <f>IFERROR((MIN((VLOOKUP($B138,'Anexo I - Auxiliar'!$A$16:$Y$277,24,FALSE)*(N138)),AF138)),0)</f>
        <v>0</v>
      </c>
      <c r="AH138" s="732">
        <v>0</v>
      </c>
      <c r="AI138" s="980">
        <f>IFERROR((MIN((VLOOKUP(($B138&amp;$G138),'CALCULADORA IT CON S.SOCIAL'!$AE$4:$AG$94,2,FALSE)),AH138)),0)</f>
        <v>0</v>
      </c>
      <c r="AJ138" s="732">
        <v>0</v>
      </c>
      <c r="AK138" s="981">
        <f>IFERROR((MIN((((VLOOKUP($B138,'Anexo I - Auxiliar'!$A$16:$AK$277,37,FALSE)))),AJ138)),0)</f>
        <v>0</v>
      </c>
      <c r="AL138" s="982">
        <f t="shared" si="1"/>
        <v>0</v>
      </c>
      <c r="AM138" s="734">
        <v>0</v>
      </c>
      <c r="AN138" s="983">
        <f t="shared" si="2"/>
        <v>0</v>
      </c>
      <c r="AO138" s="735">
        <v>0</v>
      </c>
      <c r="AP138" s="982">
        <f t="shared" si="5"/>
        <v>0</v>
      </c>
      <c r="AQ138" s="984">
        <f t="shared" si="6"/>
        <v>0</v>
      </c>
      <c r="AR138" s="735">
        <v>0</v>
      </c>
      <c r="AS138" s="985">
        <f t="shared" si="3"/>
        <v>0</v>
      </c>
      <c r="AT138" s="735">
        <v>0</v>
      </c>
      <c r="AU138" s="985">
        <f>IFERROR(((MIN((AS138*(VLOOKUP(B138,'Anexo I - Auxiliar'!$A$16:$V$75,8,FALSE))),AT138))),0)</f>
        <v>0</v>
      </c>
      <c r="AV138" s="980">
        <f>IFERROR((VLOOKUP(($B138&amp;$G138),'CALCULADORA IT CON S.SOCIAL'!$AE$4:$AG$94,3,FALSE)),0)</f>
        <v>0</v>
      </c>
      <c r="AW138" s="986">
        <f t="shared" si="4"/>
        <v>0</v>
      </c>
      <c r="AX138" s="987">
        <f>IFERROR((((IF((VLOOKUP(B138,'Anexo I - Auxiliar'!$A$16:$V$75,5,FALSE)=12),(AN138+AQ138+AW138),(AN138+AW138))))+(AK138*AM138)+(AI138*AM138)),0)</f>
        <v>0</v>
      </c>
      <c r="AY138" s="1000">
        <f t="shared" si="15"/>
        <v>0</v>
      </c>
      <c r="AZ138" s="736">
        <v>0</v>
      </c>
      <c r="BA138" s="736">
        <v>0</v>
      </c>
      <c r="BB138" s="711"/>
      <c r="BC138" s="1001">
        <f t="shared" si="16"/>
        <v>0</v>
      </c>
      <c r="BD138" s="737">
        <v>0</v>
      </c>
      <c r="BE138" s="708"/>
    </row>
    <row r="139" spans="1:57" x14ac:dyDescent="0.3">
      <c r="A139" s="741"/>
      <c r="B139" s="714"/>
      <c r="C139" s="739"/>
      <c r="D139" s="739"/>
      <c r="E139" s="740"/>
      <c r="F139" s="430"/>
      <c r="G139" s="430"/>
      <c r="H139" s="726"/>
      <c r="I139" s="726"/>
      <c r="J139" s="727"/>
      <c r="K139" s="728"/>
      <c r="L139" s="729"/>
      <c r="M139" s="730"/>
      <c r="N139" s="731">
        <v>0</v>
      </c>
      <c r="O139" s="732">
        <v>0</v>
      </c>
      <c r="P139" s="978">
        <f>IFERROR((MIN((VLOOKUP($B139,'Anexo I - Auxiliar'!$A$16:$V$75,9,FALSE)*($N139)),$O139)),0)</f>
        <v>0</v>
      </c>
      <c r="Q139" s="732">
        <v>0</v>
      </c>
      <c r="R139" s="733">
        <v>0</v>
      </c>
      <c r="S139" s="978">
        <f>IFERROR((MIN(((VLOOKUP($B139,'Anexo I - Auxiliar'!$A$16:$V$75,10,FALSE)*(N139))*R139),Q139)),0)</f>
        <v>0</v>
      </c>
      <c r="T139" s="732">
        <v>0</v>
      </c>
      <c r="U139" s="979">
        <f>IFERROR((MIN((VLOOKUP($B139,'Anexo I - Auxiliar'!$A$16:$Y$277,12,FALSE)*(N139)),T139)),0)</f>
        <v>0</v>
      </c>
      <c r="V139" s="732">
        <v>0</v>
      </c>
      <c r="W139" s="979">
        <f>IFERROR((MIN((VLOOKUP($B139,'Anexo I - Auxiliar'!$A$16:$Y$277,14,FALSE)*(N139)),V139)),0)</f>
        <v>0</v>
      </c>
      <c r="X139" s="732">
        <v>0</v>
      </c>
      <c r="Y139" s="979">
        <f>IFERROR((MIN((VLOOKUP($B139,'Anexo I - Auxiliar'!$A$16:$Y$277,16,FALSE)*(N139)),X139)),0)</f>
        <v>0</v>
      </c>
      <c r="Z139" s="732">
        <v>0</v>
      </c>
      <c r="AA139" s="979">
        <f>IFERROR((MIN((VLOOKUP($B139,'Anexo I - Auxiliar'!$A$16:$Y$277,18,FALSE)*(N139)),Z139)),0)</f>
        <v>0</v>
      </c>
      <c r="AB139" s="732">
        <v>0</v>
      </c>
      <c r="AC139" s="979">
        <f>IFERROR((MIN((VLOOKUP($B139,'Anexo I - Auxiliar'!$A$16:$Y$277,20,FALSE)*(N139)),AB139)),0)</f>
        <v>0</v>
      </c>
      <c r="AD139" s="732">
        <v>0</v>
      </c>
      <c r="AE139" s="979">
        <f>IFERROR((MIN((VLOOKUP($B139,'Anexo I - Auxiliar'!$A$16:$Y$277,22,FALSE)*(N139)),AD139)),0)</f>
        <v>0</v>
      </c>
      <c r="AF139" s="732">
        <v>0</v>
      </c>
      <c r="AG139" s="979">
        <f>IFERROR((MIN((VLOOKUP($B139,'Anexo I - Auxiliar'!$A$16:$Y$277,24,FALSE)*(N139)),AF139)),0)</f>
        <v>0</v>
      </c>
      <c r="AH139" s="732">
        <v>0</v>
      </c>
      <c r="AI139" s="980">
        <f>IFERROR((MIN((VLOOKUP(($B139&amp;$G139),'CALCULADORA IT CON S.SOCIAL'!$AE$4:$AG$94,2,FALSE)),AH139)),0)</f>
        <v>0</v>
      </c>
      <c r="AJ139" s="732">
        <v>0</v>
      </c>
      <c r="AK139" s="981">
        <f>IFERROR((MIN((((VLOOKUP($B139,'Anexo I - Auxiliar'!$A$16:$AK$277,37,FALSE)))),AJ139)),0)</f>
        <v>0</v>
      </c>
      <c r="AL139" s="982">
        <f t="shared" si="1"/>
        <v>0</v>
      </c>
      <c r="AM139" s="734">
        <v>0</v>
      </c>
      <c r="AN139" s="983">
        <f t="shared" si="2"/>
        <v>0</v>
      </c>
      <c r="AO139" s="735">
        <v>0</v>
      </c>
      <c r="AP139" s="982">
        <f t="shared" si="5"/>
        <v>0</v>
      </c>
      <c r="AQ139" s="984">
        <f t="shared" si="6"/>
        <v>0</v>
      </c>
      <c r="AR139" s="735">
        <v>0</v>
      </c>
      <c r="AS139" s="985">
        <f t="shared" si="3"/>
        <v>0</v>
      </c>
      <c r="AT139" s="735">
        <v>0</v>
      </c>
      <c r="AU139" s="985">
        <f>IFERROR(((MIN((AS139*(VLOOKUP(B139,'Anexo I - Auxiliar'!$A$16:$V$75,8,FALSE))),AT139))),0)</f>
        <v>0</v>
      </c>
      <c r="AV139" s="980">
        <f>IFERROR((VLOOKUP(($B139&amp;$G139),'CALCULADORA IT CON S.SOCIAL'!$AE$4:$AG$94,3,FALSE)),0)</f>
        <v>0</v>
      </c>
      <c r="AW139" s="986">
        <f t="shared" si="4"/>
        <v>0</v>
      </c>
      <c r="AX139" s="987">
        <f>IFERROR((((IF((VLOOKUP(B139,'Anexo I - Auxiliar'!$A$16:$V$75,5,FALSE)=12),(AN139+AQ139+AW139),(AN139+AW139))))+(AK139*AM139)+(AI139*AM139)),0)</f>
        <v>0</v>
      </c>
      <c r="AY139" s="1000">
        <f t="shared" si="15"/>
        <v>0</v>
      </c>
      <c r="AZ139" s="736">
        <v>0</v>
      </c>
      <c r="BA139" s="736">
        <v>0</v>
      </c>
      <c r="BB139" s="711"/>
      <c r="BC139" s="1001">
        <f t="shared" si="16"/>
        <v>0</v>
      </c>
      <c r="BD139" s="737">
        <v>0</v>
      </c>
      <c r="BE139" s="708"/>
    </row>
    <row r="140" spans="1:57" x14ac:dyDescent="0.3">
      <c r="A140" s="741"/>
      <c r="B140" s="714"/>
      <c r="C140" s="739"/>
      <c r="D140" s="739"/>
      <c r="E140" s="740"/>
      <c r="F140" s="430"/>
      <c r="G140" s="430"/>
      <c r="H140" s="726"/>
      <c r="I140" s="726"/>
      <c r="J140" s="727"/>
      <c r="K140" s="728"/>
      <c r="L140" s="729"/>
      <c r="M140" s="730"/>
      <c r="N140" s="731">
        <v>0</v>
      </c>
      <c r="O140" s="732">
        <v>0</v>
      </c>
      <c r="P140" s="978">
        <f>IFERROR((MIN((VLOOKUP($B140,'Anexo I - Auxiliar'!$A$16:$V$75,9,FALSE)*($N140)),$O140)),0)</f>
        <v>0</v>
      </c>
      <c r="Q140" s="732">
        <v>0</v>
      </c>
      <c r="R140" s="733">
        <v>0</v>
      </c>
      <c r="S140" s="978">
        <f>IFERROR((MIN(((VLOOKUP($B140,'Anexo I - Auxiliar'!$A$16:$V$75,10,FALSE)*(N140))*R140),Q140)),0)</f>
        <v>0</v>
      </c>
      <c r="T140" s="732">
        <v>0</v>
      </c>
      <c r="U140" s="979">
        <f>IFERROR((MIN((VLOOKUP($B140,'Anexo I - Auxiliar'!$A$16:$Y$277,12,FALSE)*(N140)),T140)),0)</f>
        <v>0</v>
      </c>
      <c r="V140" s="732">
        <v>0</v>
      </c>
      <c r="W140" s="979">
        <f>IFERROR((MIN((VLOOKUP($B140,'Anexo I - Auxiliar'!$A$16:$Y$277,14,FALSE)*(N140)),V140)),0)</f>
        <v>0</v>
      </c>
      <c r="X140" s="732">
        <v>0</v>
      </c>
      <c r="Y140" s="979">
        <f>IFERROR((MIN((VLOOKUP($B140,'Anexo I - Auxiliar'!$A$16:$Y$277,16,FALSE)*(N140)),X140)),0)</f>
        <v>0</v>
      </c>
      <c r="Z140" s="732">
        <v>0</v>
      </c>
      <c r="AA140" s="979">
        <f>IFERROR((MIN((VLOOKUP($B140,'Anexo I - Auxiliar'!$A$16:$Y$277,18,FALSE)*(N140)),Z140)),0)</f>
        <v>0</v>
      </c>
      <c r="AB140" s="732">
        <v>0</v>
      </c>
      <c r="AC140" s="979">
        <f>IFERROR((MIN((VLOOKUP($B140,'Anexo I - Auxiliar'!$A$16:$Y$277,20,FALSE)*(N140)),AB140)),0)</f>
        <v>0</v>
      </c>
      <c r="AD140" s="732">
        <v>0</v>
      </c>
      <c r="AE140" s="979">
        <f>IFERROR((MIN((VLOOKUP($B140,'Anexo I - Auxiliar'!$A$16:$Y$277,22,FALSE)*(N140)),AD140)),0)</f>
        <v>0</v>
      </c>
      <c r="AF140" s="732">
        <v>0</v>
      </c>
      <c r="AG140" s="979">
        <f>IFERROR((MIN((VLOOKUP($B140,'Anexo I - Auxiliar'!$A$16:$Y$277,24,FALSE)*(N140)),AF140)),0)</f>
        <v>0</v>
      </c>
      <c r="AH140" s="732">
        <v>0</v>
      </c>
      <c r="AI140" s="980">
        <f>IFERROR((MIN((VLOOKUP(($B140&amp;$G140),'CALCULADORA IT CON S.SOCIAL'!$AE$4:$AG$94,2,FALSE)),AH140)),0)</f>
        <v>0</v>
      </c>
      <c r="AJ140" s="732">
        <v>0</v>
      </c>
      <c r="AK140" s="981">
        <f>IFERROR((MIN((((VLOOKUP($B140,'Anexo I - Auxiliar'!$A$16:$AK$277,37,FALSE)))),AJ140)),0)</f>
        <v>0</v>
      </c>
      <c r="AL140" s="982">
        <f t="shared" si="1"/>
        <v>0</v>
      </c>
      <c r="AM140" s="734">
        <v>0</v>
      </c>
      <c r="AN140" s="983">
        <f t="shared" si="2"/>
        <v>0</v>
      </c>
      <c r="AO140" s="735">
        <v>0</v>
      </c>
      <c r="AP140" s="982">
        <f t="shared" si="5"/>
        <v>0</v>
      </c>
      <c r="AQ140" s="984">
        <f t="shared" si="6"/>
        <v>0</v>
      </c>
      <c r="AR140" s="735">
        <v>0</v>
      </c>
      <c r="AS140" s="985">
        <f t="shared" si="3"/>
        <v>0</v>
      </c>
      <c r="AT140" s="735">
        <v>0</v>
      </c>
      <c r="AU140" s="985">
        <f>IFERROR(((MIN((AS140*(VLOOKUP(B140,'Anexo I - Auxiliar'!$A$16:$V$75,8,FALSE))),AT140))),0)</f>
        <v>0</v>
      </c>
      <c r="AV140" s="980">
        <f>IFERROR((VLOOKUP(($B140&amp;$G140),'CALCULADORA IT CON S.SOCIAL'!$AE$4:$AG$94,3,FALSE)),0)</f>
        <v>0</v>
      </c>
      <c r="AW140" s="986">
        <f t="shared" si="4"/>
        <v>0</v>
      </c>
      <c r="AX140" s="987">
        <f>IFERROR((((IF((VLOOKUP(B140,'Anexo I - Auxiliar'!$A$16:$V$75,5,FALSE)=12),(AN140+AQ140+AW140),(AN140+AW140))))+(AK140*AM140)+(AI140*AM140)),0)</f>
        <v>0</v>
      </c>
      <c r="AY140" s="1000">
        <f t="shared" si="15"/>
        <v>0</v>
      </c>
      <c r="AZ140" s="736">
        <v>0</v>
      </c>
      <c r="BA140" s="736">
        <v>0</v>
      </c>
      <c r="BB140" s="711"/>
      <c r="BC140" s="1001">
        <f t="shared" si="16"/>
        <v>0</v>
      </c>
      <c r="BD140" s="737">
        <v>0</v>
      </c>
      <c r="BE140" s="708"/>
    </row>
    <row r="141" spans="1:57" x14ac:dyDescent="0.3">
      <c r="A141" s="741"/>
      <c r="B141" s="714"/>
      <c r="C141" s="739"/>
      <c r="D141" s="739"/>
      <c r="E141" s="740"/>
      <c r="F141" s="430"/>
      <c r="G141" s="430"/>
      <c r="H141" s="726"/>
      <c r="I141" s="726"/>
      <c r="J141" s="727"/>
      <c r="K141" s="728"/>
      <c r="L141" s="729"/>
      <c r="M141" s="730"/>
      <c r="N141" s="731">
        <v>0</v>
      </c>
      <c r="O141" s="732">
        <v>0</v>
      </c>
      <c r="P141" s="978">
        <f>IFERROR((MIN((VLOOKUP($B141,'Anexo I - Auxiliar'!$A$16:$V$75,9,FALSE)*($N141)),$O141)),0)</f>
        <v>0</v>
      </c>
      <c r="Q141" s="732">
        <v>0</v>
      </c>
      <c r="R141" s="733">
        <v>0</v>
      </c>
      <c r="S141" s="978">
        <f>IFERROR((MIN(((VLOOKUP($B141,'Anexo I - Auxiliar'!$A$16:$V$75,10,FALSE)*(N141))*R141),Q141)),0)</f>
        <v>0</v>
      </c>
      <c r="T141" s="732">
        <v>0</v>
      </c>
      <c r="U141" s="979">
        <f>IFERROR((MIN((VLOOKUP($B141,'Anexo I - Auxiliar'!$A$16:$Y$277,12,FALSE)*(N141)),T141)),0)</f>
        <v>0</v>
      </c>
      <c r="V141" s="732">
        <v>0</v>
      </c>
      <c r="W141" s="979">
        <f>IFERROR((MIN((VLOOKUP($B141,'Anexo I - Auxiliar'!$A$16:$Y$277,14,FALSE)*(N141)),V141)),0)</f>
        <v>0</v>
      </c>
      <c r="X141" s="732">
        <v>0</v>
      </c>
      <c r="Y141" s="979">
        <f>IFERROR((MIN((VLOOKUP($B141,'Anexo I - Auxiliar'!$A$16:$Y$277,16,FALSE)*(N141)),X141)),0)</f>
        <v>0</v>
      </c>
      <c r="Z141" s="732">
        <v>0</v>
      </c>
      <c r="AA141" s="979">
        <f>IFERROR((MIN((VLOOKUP($B141,'Anexo I - Auxiliar'!$A$16:$Y$277,18,FALSE)*(N141)),Z141)),0)</f>
        <v>0</v>
      </c>
      <c r="AB141" s="732">
        <v>0</v>
      </c>
      <c r="AC141" s="979">
        <f>IFERROR((MIN((VLOOKUP($B141,'Anexo I - Auxiliar'!$A$16:$Y$277,20,FALSE)*(N141)),AB141)),0)</f>
        <v>0</v>
      </c>
      <c r="AD141" s="732">
        <v>0</v>
      </c>
      <c r="AE141" s="979">
        <f>IFERROR((MIN((VLOOKUP($B141,'Anexo I - Auxiliar'!$A$16:$Y$277,22,FALSE)*(N141)),AD141)),0)</f>
        <v>0</v>
      </c>
      <c r="AF141" s="732">
        <v>0</v>
      </c>
      <c r="AG141" s="979">
        <f>IFERROR((MIN((VLOOKUP($B141,'Anexo I - Auxiliar'!$A$16:$Y$277,24,FALSE)*(N141)),AF141)),0)</f>
        <v>0</v>
      </c>
      <c r="AH141" s="732">
        <v>0</v>
      </c>
      <c r="AI141" s="980">
        <f>IFERROR((MIN((VLOOKUP(($B141&amp;$G141),'CALCULADORA IT CON S.SOCIAL'!$AE$4:$AG$94,2,FALSE)),AH141)),0)</f>
        <v>0</v>
      </c>
      <c r="AJ141" s="732">
        <v>0</v>
      </c>
      <c r="AK141" s="981">
        <f>IFERROR((MIN((((VLOOKUP($B141,'Anexo I - Auxiliar'!$A$16:$AK$277,37,FALSE)))),AJ141)),0)</f>
        <v>0</v>
      </c>
      <c r="AL141" s="982">
        <f t="shared" si="1"/>
        <v>0</v>
      </c>
      <c r="AM141" s="734">
        <v>0</v>
      </c>
      <c r="AN141" s="983">
        <f t="shared" si="2"/>
        <v>0</v>
      </c>
      <c r="AO141" s="735">
        <v>0</v>
      </c>
      <c r="AP141" s="982">
        <f t="shared" si="5"/>
        <v>0</v>
      </c>
      <c r="AQ141" s="984">
        <f t="shared" si="6"/>
        <v>0</v>
      </c>
      <c r="AR141" s="735">
        <v>0</v>
      </c>
      <c r="AS141" s="985">
        <f t="shared" si="3"/>
        <v>0</v>
      </c>
      <c r="AT141" s="735">
        <v>0</v>
      </c>
      <c r="AU141" s="985">
        <f>IFERROR(((MIN((AS141*(VLOOKUP(B141,'Anexo I - Auxiliar'!$A$16:$V$75,8,FALSE))),AT141))),0)</f>
        <v>0</v>
      </c>
      <c r="AV141" s="980">
        <f>IFERROR((VLOOKUP(($B141&amp;$G141),'CALCULADORA IT CON S.SOCIAL'!$AE$4:$AG$94,3,FALSE)),0)</f>
        <v>0</v>
      </c>
      <c r="AW141" s="986">
        <f t="shared" si="4"/>
        <v>0</v>
      </c>
      <c r="AX141" s="987">
        <f>IFERROR((((IF((VLOOKUP(B141,'Anexo I - Auxiliar'!$A$16:$V$75,5,FALSE)=12),(AN141+AQ141+AW141),(AN141+AW141))))+(AK141*AM141)+(AI141*AM141)),0)</f>
        <v>0</v>
      </c>
      <c r="AY141" s="1000">
        <f t="shared" si="15"/>
        <v>0</v>
      </c>
      <c r="AZ141" s="736">
        <v>0</v>
      </c>
      <c r="BA141" s="736">
        <v>0</v>
      </c>
      <c r="BB141" s="711"/>
      <c r="BC141" s="1001">
        <f t="shared" si="16"/>
        <v>0</v>
      </c>
      <c r="BD141" s="737">
        <v>0</v>
      </c>
      <c r="BE141" s="708"/>
    </row>
    <row r="142" spans="1:57" x14ac:dyDescent="0.3">
      <c r="A142" s="741"/>
      <c r="B142" s="714"/>
      <c r="C142" s="739"/>
      <c r="D142" s="739"/>
      <c r="E142" s="740"/>
      <c r="F142" s="430"/>
      <c r="G142" s="430"/>
      <c r="H142" s="726"/>
      <c r="I142" s="726"/>
      <c r="J142" s="727"/>
      <c r="K142" s="728"/>
      <c r="L142" s="729"/>
      <c r="M142" s="730"/>
      <c r="N142" s="731">
        <v>0</v>
      </c>
      <c r="O142" s="732">
        <v>0</v>
      </c>
      <c r="P142" s="978">
        <f>IFERROR((MIN((VLOOKUP($B142,'Anexo I - Auxiliar'!$A$16:$V$75,9,FALSE)*($N142)),$O142)),0)</f>
        <v>0</v>
      </c>
      <c r="Q142" s="732">
        <v>0</v>
      </c>
      <c r="R142" s="733">
        <v>0</v>
      </c>
      <c r="S142" s="978">
        <f>IFERROR((MIN(((VLOOKUP($B142,'Anexo I - Auxiliar'!$A$16:$V$75,10,FALSE)*(N142))*R142),Q142)),0)</f>
        <v>0</v>
      </c>
      <c r="T142" s="732">
        <v>0</v>
      </c>
      <c r="U142" s="979">
        <f>IFERROR((MIN((VLOOKUP($B142,'Anexo I - Auxiliar'!$A$16:$Y$277,12,FALSE)*(N142)),T142)),0)</f>
        <v>0</v>
      </c>
      <c r="V142" s="732">
        <v>0</v>
      </c>
      <c r="W142" s="979">
        <f>IFERROR((MIN((VLOOKUP($B142,'Anexo I - Auxiliar'!$A$16:$Y$277,14,FALSE)*(N142)),V142)),0)</f>
        <v>0</v>
      </c>
      <c r="X142" s="732">
        <v>0</v>
      </c>
      <c r="Y142" s="979">
        <f>IFERROR((MIN((VLOOKUP($B142,'Anexo I - Auxiliar'!$A$16:$Y$277,16,FALSE)*(N142)),X142)),0)</f>
        <v>0</v>
      </c>
      <c r="Z142" s="732">
        <v>0</v>
      </c>
      <c r="AA142" s="979">
        <f>IFERROR((MIN((VLOOKUP($B142,'Anexo I - Auxiliar'!$A$16:$Y$277,18,FALSE)*(N142)),Z142)),0)</f>
        <v>0</v>
      </c>
      <c r="AB142" s="732">
        <v>0</v>
      </c>
      <c r="AC142" s="979">
        <f>IFERROR((MIN((VLOOKUP($B142,'Anexo I - Auxiliar'!$A$16:$Y$277,20,FALSE)*(N142)),AB142)),0)</f>
        <v>0</v>
      </c>
      <c r="AD142" s="732">
        <v>0</v>
      </c>
      <c r="AE142" s="979">
        <f>IFERROR((MIN((VLOOKUP($B142,'Anexo I - Auxiliar'!$A$16:$Y$277,22,FALSE)*(N142)),AD142)),0)</f>
        <v>0</v>
      </c>
      <c r="AF142" s="732">
        <v>0</v>
      </c>
      <c r="AG142" s="979">
        <f>IFERROR((MIN((VLOOKUP($B142,'Anexo I - Auxiliar'!$A$16:$Y$277,24,FALSE)*(N142)),AF142)),0)</f>
        <v>0</v>
      </c>
      <c r="AH142" s="732">
        <v>0</v>
      </c>
      <c r="AI142" s="980">
        <f>IFERROR((MIN((VLOOKUP(($B142&amp;$G142),'CALCULADORA IT CON S.SOCIAL'!$AE$4:$AG$94,2,FALSE)),AH142)),0)</f>
        <v>0</v>
      </c>
      <c r="AJ142" s="732">
        <v>0</v>
      </c>
      <c r="AK142" s="981">
        <f>IFERROR((MIN((((VLOOKUP($B142,'Anexo I - Auxiliar'!$A$16:$AK$277,37,FALSE)))),AJ142)),0)</f>
        <v>0</v>
      </c>
      <c r="AL142" s="982">
        <f t="shared" si="1"/>
        <v>0</v>
      </c>
      <c r="AM142" s="734">
        <v>0</v>
      </c>
      <c r="AN142" s="983">
        <f t="shared" si="2"/>
        <v>0</v>
      </c>
      <c r="AO142" s="735">
        <v>0</v>
      </c>
      <c r="AP142" s="982">
        <f t="shared" si="5"/>
        <v>0</v>
      </c>
      <c r="AQ142" s="984">
        <f t="shared" si="6"/>
        <v>0</v>
      </c>
      <c r="AR142" s="735">
        <v>0</v>
      </c>
      <c r="AS142" s="985">
        <f t="shared" si="3"/>
        <v>0</v>
      </c>
      <c r="AT142" s="735">
        <v>0</v>
      </c>
      <c r="AU142" s="985">
        <f>IFERROR(((MIN((AS142*(VLOOKUP(B142,'Anexo I - Auxiliar'!$A$16:$V$75,8,FALSE))),AT142))),0)</f>
        <v>0</v>
      </c>
      <c r="AV142" s="980">
        <f>IFERROR((VLOOKUP(($B142&amp;$G142),'CALCULADORA IT CON S.SOCIAL'!$AE$4:$AG$94,3,FALSE)),0)</f>
        <v>0</v>
      </c>
      <c r="AW142" s="986">
        <f t="shared" si="4"/>
        <v>0</v>
      </c>
      <c r="AX142" s="987">
        <f>IFERROR((((IF((VLOOKUP(B142,'Anexo I - Auxiliar'!$A$16:$V$75,5,FALSE)=12),(AN142+AQ142+AW142),(AN142+AW142))))+(AK142*AM142)+(AI142*AM142)),0)</f>
        <v>0</v>
      </c>
      <c r="AY142" s="1000">
        <f t="shared" si="15"/>
        <v>0</v>
      </c>
      <c r="AZ142" s="736">
        <v>0</v>
      </c>
      <c r="BA142" s="736">
        <v>0</v>
      </c>
      <c r="BB142" s="711"/>
      <c r="BC142" s="1001">
        <f t="shared" si="16"/>
        <v>0</v>
      </c>
      <c r="BD142" s="737">
        <v>0</v>
      </c>
      <c r="BE142" s="708"/>
    </row>
    <row r="143" spans="1:57" x14ac:dyDescent="0.3">
      <c r="A143" s="741"/>
      <c r="B143" s="714"/>
      <c r="C143" s="739"/>
      <c r="D143" s="739"/>
      <c r="E143" s="740"/>
      <c r="F143" s="430"/>
      <c r="G143" s="430"/>
      <c r="H143" s="726"/>
      <c r="I143" s="726"/>
      <c r="J143" s="727"/>
      <c r="K143" s="728"/>
      <c r="L143" s="729"/>
      <c r="M143" s="730"/>
      <c r="N143" s="731">
        <v>0</v>
      </c>
      <c r="O143" s="732">
        <v>0</v>
      </c>
      <c r="P143" s="978">
        <f>IFERROR((MIN((VLOOKUP($B143,'Anexo I - Auxiliar'!$A$16:$V$75,9,FALSE)*($N143)),$O143)),0)</f>
        <v>0</v>
      </c>
      <c r="Q143" s="732">
        <v>0</v>
      </c>
      <c r="R143" s="733">
        <v>0</v>
      </c>
      <c r="S143" s="978">
        <f>IFERROR((MIN(((VLOOKUP($B143,'Anexo I - Auxiliar'!$A$16:$V$75,10,FALSE)*(N143))*R143),Q143)),0)</f>
        <v>0</v>
      </c>
      <c r="T143" s="732">
        <v>0</v>
      </c>
      <c r="U143" s="979">
        <f>IFERROR((MIN((VLOOKUP($B143,'Anexo I - Auxiliar'!$A$16:$Y$277,12,FALSE)*(N143)),T143)),0)</f>
        <v>0</v>
      </c>
      <c r="V143" s="732">
        <v>0</v>
      </c>
      <c r="W143" s="979">
        <f>IFERROR((MIN((VLOOKUP($B143,'Anexo I - Auxiliar'!$A$16:$Y$277,14,FALSE)*(N143)),V143)),0)</f>
        <v>0</v>
      </c>
      <c r="X143" s="732">
        <v>0</v>
      </c>
      <c r="Y143" s="979">
        <f>IFERROR((MIN((VLOOKUP($B143,'Anexo I - Auxiliar'!$A$16:$Y$277,16,FALSE)*(N143)),X143)),0)</f>
        <v>0</v>
      </c>
      <c r="Z143" s="732">
        <v>0</v>
      </c>
      <c r="AA143" s="979">
        <f>IFERROR((MIN((VLOOKUP($B143,'Anexo I - Auxiliar'!$A$16:$Y$277,18,FALSE)*(N143)),Z143)),0)</f>
        <v>0</v>
      </c>
      <c r="AB143" s="732">
        <v>0</v>
      </c>
      <c r="AC143" s="979">
        <f>IFERROR((MIN((VLOOKUP($B143,'Anexo I - Auxiliar'!$A$16:$Y$277,20,FALSE)*(N143)),AB143)),0)</f>
        <v>0</v>
      </c>
      <c r="AD143" s="732">
        <v>0</v>
      </c>
      <c r="AE143" s="979">
        <f>IFERROR((MIN((VLOOKUP($B143,'Anexo I - Auxiliar'!$A$16:$Y$277,22,FALSE)*(N143)),AD143)),0)</f>
        <v>0</v>
      </c>
      <c r="AF143" s="732">
        <v>0</v>
      </c>
      <c r="AG143" s="979">
        <f>IFERROR((MIN((VLOOKUP($B143,'Anexo I - Auxiliar'!$A$16:$Y$277,24,FALSE)*(N143)),AF143)),0)</f>
        <v>0</v>
      </c>
      <c r="AH143" s="732">
        <v>0</v>
      </c>
      <c r="AI143" s="980">
        <f>IFERROR((MIN((VLOOKUP(($B143&amp;$G143),'CALCULADORA IT CON S.SOCIAL'!$AE$4:$AG$94,2,FALSE)),AH143)),0)</f>
        <v>0</v>
      </c>
      <c r="AJ143" s="732">
        <v>0</v>
      </c>
      <c r="AK143" s="981">
        <f>IFERROR((MIN((((VLOOKUP($B143,'Anexo I - Auxiliar'!$A$16:$AK$277,37,FALSE)))),AJ143)),0)</f>
        <v>0</v>
      </c>
      <c r="AL143" s="982">
        <f t="shared" si="1"/>
        <v>0</v>
      </c>
      <c r="AM143" s="734">
        <v>0</v>
      </c>
      <c r="AN143" s="983">
        <f t="shared" si="2"/>
        <v>0</v>
      </c>
      <c r="AO143" s="735">
        <v>0</v>
      </c>
      <c r="AP143" s="982">
        <f t="shared" si="5"/>
        <v>0</v>
      </c>
      <c r="AQ143" s="984">
        <f t="shared" si="6"/>
        <v>0</v>
      </c>
      <c r="AR143" s="735">
        <v>0</v>
      </c>
      <c r="AS143" s="985">
        <f t="shared" si="3"/>
        <v>0</v>
      </c>
      <c r="AT143" s="735">
        <v>0</v>
      </c>
      <c r="AU143" s="985">
        <f>IFERROR(((MIN((AS143*(VLOOKUP(B143,'Anexo I - Auxiliar'!$A$16:$V$75,8,FALSE))),AT143))),0)</f>
        <v>0</v>
      </c>
      <c r="AV143" s="980">
        <f>IFERROR((VLOOKUP(($B143&amp;$G143),'CALCULADORA IT CON S.SOCIAL'!$AE$4:$AG$94,3,FALSE)),0)</f>
        <v>0</v>
      </c>
      <c r="AW143" s="986">
        <f t="shared" si="4"/>
        <v>0</v>
      </c>
      <c r="AX143" s="987">
        <f>IFERROR((((IF((VLOOKUP(B143,'Anexo I - Auxiliar'!$A$16:$V$75,5,FALSE)=12),(AN143+AQ143+AW143),(AN143+AW143))))+(AK143*AM143)+(AI143*AM143)),0)</f>
        <v>0</v>
      </c>
      <c r="AY143" s="1000">
        <f t="shared" si="15"/>
        <v>0</v>
      </c>
      <c r="AZ143" s="736">
        <v>0</v>
      </c>
      <c r="BA143" s="736">
        <v>0</v>
      </c>
      <c r="BB143" s="711"/>
      <c r="BC143" s="1001">
        <f t="shared" si="16"/>
        <v>0</v>
      </c>
      <c r="BD143" s="737">
        <v>0</v>
      </c>
      <c r="BE143" s="708"/>
    </row>
    <row r="144" spans="1:57" x14ac:dyDescent="0.3">
      <c r="A144" s="741"/>
      <c r="B144" s="714"/>
      <c r="C144" s="739"/>
      <c r="D144" s="739"/>
      <c r="E144" s="740"/>
      <c r="F144" s="430"/>
      <c r="G144" s="430"/>
      <c r="H144" s="726"/>
      <c r="I144" s="726"/>
      <c r="J144" s="727"/>
      <c r="K144" s="728"/>
      <c r="L144" s="729"/>
      <c r="M144" s="730"/>
      <c r="N144" s="731">
        <v>0</v>
      </c>
      <c r="O144" s="732">
        <v>0</v>
      </c>
      <c r="P144" s="978">
        <f>IFERROR((MIN((VLOOKUP($B144,'Anexo I - Auxiliar'!$A$16:$V$75,9,FALSE)*($N144)),$O144)),0)</f>
        <v>0</v>
      </c>
      <c r="Q144" s="732">
        <v>0</v>
      </c>
      <c r="R144" s="733">
        <v>0</v>
      </c>
      <c r="S144" s="978">
        <f>IFERROR((MIN(((VLOOKUP($B144,'Anexo I - Auxiliar'!$A$16:$V$75,10,FALSE)*(N144))*R144),Q144)),0)</f>
        <v>0</v>
      </c>
      <c r="T144" s="732">
        <v>0</v>
      </c>
      <c r="U144" s="979">
        <f>IFERROR((MIN((VLOOKUP($B144,'Anexo I - Auxiliar'!$A$16:$Y$277,12,FALSE)*(N144)),T144)),0)</f>
        <v>0</v>
      </c>
      <c r="V144" s="732">
        <v>0</v>
      </c>
      <c r="W144" s="979">
        <f>IFERROR((MIN((VLOOKUP($B144,'Anexo I - Auxiliar'!$A$16:$Y$277,14,FALSE)*(N144)),V144)),0)</f>
        <v>0</v>
      </c>
      <c r="X144" s="732">
        <v>0</v>
      </c>
      <c r="Y144" s="979">
        <f>IFERROR((MIN((VLOOKUP($B144,'Anexo I - Auxiliar'!$A$16:$Y$277,16,FALSE)*(N144)),X144)),0)</f>
        <v>0</v>
      </c>
      <c r="Z144" s="732">
        <v>0</v>
      </c>
      <c r="AA144" s="979">
        <f>IFERROR((MIN((VLOOKUP($B144,'Anexo I - Auxiliar'!$A$16:$Y$277,18,FALSE)*(N144)),Z144)),0)</f>
        <v>0</v>
      </c>
      <c r="AB144" s="732">
        <v>0</v>
      </c>
      <c r="AC144" s="979">
        <f>IFERROR((MIN((VLOOKUP($B144,'Anexo I - Auxiliar'!$A$16:$Y$277,20,FALSE)*(N144)),AB144)),0)</f>
        <v>0</v>
      </c>
      <c r="AD144" s="732">
        <v>0</v>
      </c>
      <c r="AE144" s="979">
        <f>IFERROR((MIN((VLOOKUP($B144,'Anexo I - Auxiliar'!$A$16:$Y$277,22,FALSE)*(N144)),AD144)),0)</f>
        <v>0</v>
      </c>
      <c r="AF144" s="732">
        <v>0</v>
      </c>
      <c r="AG144" s="979">
        <f>IFERROR((MIN((VLOOKUP($B144,'Anexo I - Auxiliar'!$A$16:$Y$277,24,FALSE)*(N144)),AF144)),0)</f>
        <v>0</v>
      </c>
      <c r="AH144" s="732">
        <v>0</v>
      </c>
      <c r="AI144" s="980">
        <f>IFERROR((MIN((VLOOKUP(($B144&amp;$G144),'CALCULADORA IT CON S.SOCIAL'!$AE$4:$AG$94,2,FALSE)),AH144)),0)</f>
        <v>0</v>
      </c>
      <c r="AJ144" s="732">
        <v>0</v>
      </c>
      <c r="AK144" s="981">
        <f>IFERROR((MIN((((VLOOKUP($B144,'Anexo I - Auxiliar'!$A$16:$AK$277,37,FALSE)))),AJ144)),0)</f>
        <v>0</v>
      </c>
      <c r="AL144" s="982">
        <f t="shared" si="1"/>
        <v>0</v>
      </c>
      <c r="AM144" s="734">
        <v>0</v>
      </c>
      <c r="AN144" s="983">
        <f t="shared" si="2"/>
        <v>0</v>
      </c>
      <c r="AO144" s="735">
        <v>0</v>
      </c>
      <c r="AP144" s="982">
        <f t="shared" si="5"/>
        <v>0</v>
      </c>
      <c r="AQ144" s="984">
        <f t="shared" si="6"/>
        <v>0</v>
      </c>
      <c r="AR144" s="735">
        <v>0</v>
      </c>
      <c r="AS144" s="985">
        <f t="shared" si="3"/>
        <v>0</v>
      </c>
      <c r="AT144" s="735">
        <v>0</v>
      </c>
      <c r="AU144" s="985">
        <f>IFERROR(((MIN((AS144*(VLOOKUP(B144,'Anexo I - Auxiliar'!$A$16:$V$75,8,FALSE))),AT144))),0)</f>
        <v>0</v>
      </c>
      <c r="AV144" s="980">
        <f>IFERROR((VLOOKUP(($B144&amp;$G144),'CALCULADORA IT CON S.SOCIAL'!$AE$4:$AG$94,3,FALSE)),0)</f>
        <v>0</v>
      </c>
      <c r="AW144" s="986">
        <f t="shared" si="4"/>
        <v>0</v>
      </c>
      <c r="AX144" s="987">
        <f>IFERROR((((IF((VLOOKUP(B144,'Anexo I - Auxiliar'!$A$16:$V$75,5,FALSE)=12),(AN144+AQ144+AW144),(AN144+AW144))))+(AK144*AM144)+(AI144*AM144)),0)</f>
        <v>0</v>
      </c>
      <c r="AY144" s="1000">
        <f t="shared" si="15"/>
        <v>0</v>
      </c>
      <c r="AZ144" s="736">
        <v>0</v>
      </c>
      <c r="BA144" s="736">
        <v>0</v>
      </c>
      <c r="BB144" s="711"/>
      <c r="BC144" s="1001">
        <f t="shared" si="16"/>
        <v>0</v>
      </c>
      <c r="BD144" s="737">
        <v>0</v>
      </c>
      <c r="BE144" s="708"/>
    </row>
    <row r="145" spans="1:57" x14ac:dyDescent="0.3">
      <c r="A145" s="741"/>
      <c r="B145" s="714"/>
      <c r="C145" s="739"/>
      <c r="D145" s="739"/>
      <c r="E145" s="740"/>
      <c r="F145" s="430"/>
      <c r="G145" s="430"/>
      <c r="H145" s="726"/>
      <c r="I145" s="726"/>
      <c r="J145" s="727"/>
      <c r="K145" s="728"/>
      <c r="L145" s="729"/>
      <c r="M145" s="730"/>
      <c r="N145" s="731">
        <v>0</v>
      </c>
      <c r="O145" s="732">
        <v>0</v>
      </c>
      <c r="P145" s="978">
        <f>IFERROR((MIN((VLOOKUP($B145,'Anexo I - Auxiliar'!$A$16:$V$75,9,FALSE)*($N145)),$O145)),0)</f>
        <v>0</v>
      </c>
      <c r="Q145" s="732">
        <v>0</v>
      </c>
      <c r="R145" s="733">
        <v>0</v>
      </c>
      <c r="S145" s="978">
        <f>IFERROR((MIN(((VLOOKUP($B145,'Anexo I - Auxiliar'!$A$16:$V$75,10,FALSE)*(N145))*R145),Q145)),0)</f>
        <v>0</v>
      </c>
      <c r="T145" s="732">
        <v>0</v>
      </c>
      <c r="U145" s="979">
        <f>IFERROR((MIN((VLOOKUP($B145,'Anexo I - Auxiliar'!$A$16:$Y$277,12,FALSE)*(N145)),T145)),0)</f>
        <v>0</v>
      </c>
      <c r="V145" s="732">
        <v>0</v>
      </c>
      <c r="W145" s="979">
        <f>IFERROR((MIN((VLOOKUP($B145,'Anexo I - Auxiliar'!$A$16:$Y$277,14,FALSE)*(N145)),V145)),0)</f>
        <v>0</v>
      </c>
      <c r="X145" s="732">
        <v>0</v>
      </c>
      <c r="Y145" s="979">
        <f>IFERROR((MIN((VLOOKUP($B145,'Anexo I - Auxiliar'!$A$16:$Y$277,16,FALSE)*(N145)),X145)),0)</f>
        <v>0</v>
      </c>
      <c r="Z145" s="732">
        <v>0</v>
      </c>
      <c r="AA145" s="979">
        <f>IFERROR((MIN((VLOOKUP($B145,'Anexo I - Auxiliar'!$A$16:$Y$277,18,FALSE)*(N145)),Z145)),0)</f>
        <v>0</v>
      </c>
      <c r="AB145" s="732">
        <v>0</v>
      </c>
      <c r="AC145" s="979">
        <f>IFERROR((MIN((VLOOKUP($B145,'Anexo I - Auxiliar'!$A$16:$Y$277,20,FALSE)*(N145)),AB145)),0)</f>
        <v>0</v>
      </c>
      <c r="AD145" s="732">
        <v>0</v>
      </c>
      <c r="AE145" s="979">
        <f>IFERROR((MIN((VLOOKUP($B145,'Anexo I - Auxiliar'!$A$16:$Y$277,22,FALSE)*(N145)),AD145)),0)</f>
        <v>0</v>
      </c>
      <c r="AF145" s="732">
        <v>0</v>
      </c>
      <c r="AG145" s="979">
        <f>IFERROR((MIN((VLOOKUP($B145,'Anexo I - Auxiliar'!$A$16:$Y$277,24,FALSE)*(N145)),AF145)),0)</f>
        <v>0</v>
      </c>
      <c r="AH145" s="732">
        <v>0</v>
      </c>
      <c r="AI145" s="980">
        <f>IFERROR((MIN((VLOOKUP(($B145&amp;$G145),'CALCULADORA IT CON S.SOCIAL'!$AE$4:$AG$94,2,FALSE)),AH145)),0)</f>
        <v>0</v>
      </c>
      <c r="AJ145" s="732">
        <v>0</v>
      </c>
      <c r="AK145" s="981">
        <f>IFERROR((MIN((((VLOOKUP($B145,'Anexo I - Auxiliar'!$A$16:$AK$277,37,FALSE)))),AJ145)),0)</f>
        <v>0</v>
      </c>
      <c r="AL145" s="982">
        <f t="shared" si="1"/>
        <v>0</v>
      </c>
      <c r="AM145" s="734">
        <v>0</v>
      </c>
      <c r="AN145" s="983">
        <f t="shared" si="2"/>
        <v>0</v>
      </c>
      <c r="AO145" s="735">
        <v>0</v>
      </c>
      <c r="AP145" s="982">
        <f t="shared" si="5"/>
        <v>0</v>
      </c>
      <c r="AQ145" s="984">
        <f t="shared" si="6"/>
        <v>0</v>
      </c>
      <c r="AR145" s="735">
        <v>0</v>
      </c>
      <c r="AS145" s="985">
        <f t="shared" si="3"/>
        <v>0</v>
      </c>
      <c r="AT145" s="735">
        <v>0</v>
      </c>
      <c r="AU145" s="985">
        <f>IFERROR(((MIN((AS145*(VLOOKUP(B145,'Anexo I - Auxiliar'!$A$16:$V$75,8,FALSE))),AT145))),0)</f>
        <v>0</v>
      </c>
      <c r="AV145" s="980">
        <f>IFERROR((VLOOKUP(($B145&amp;$G145),'CALCULADORA IT CON S.SOCIAL'!$AE$4:$AG$94,3,FALSE)),0)</f>
        <v>0</v>
      </c>
      <c r="AW145" s="986">
        <f t="shared" si="4"/>
        <v>0</v>
      </c>
      <c r="AX145" s="987">
        <f>IFERROR((((IF((VLOOKUP(B145,'Anexo I - Auxiliar'!$A$16:$V$75,5,FALSE)=12),(AN145+AQ145+AW145),(AN145+AW145))))+(AK145*AM145)+(AI145*AM145)),0)</f>
        <v>0</v>
      </c>
      <c r="AY145" s="1000">
        <f t="shared" si="15"/>
        <v>0</v>
      </c>
      <c r="AZ145" s="736">
        <v>0</v>
      </c>
      <c r="BA145" s="736">
        <v>0</v>
      </c>
      <c r="BB145" s="711"/>
      <c r="BC145" s="1001">
        <f t="shared" si="16"/>
        <v>0</v>
      </c>
      <c r="BD145" s="737">
        <v>0</v>
      </c>
      <c r="BE145" s="708"/>
    </row>
    <row r="146" spans="1:57" x14ac:dyDescent="0.3">
      <c r="A146" s="741"/>
      <c r="B146" s="714"/>
      <c r="C146" s="739"/>
      <c r="D146" s="739"/>
      <c r="E146" s="740"/>
      <c r="F146" s="430"/>
      <c r="G146" s="430"/>
      <c r="H146" s="726"/>
      <c r="I146" s="726"/>
      <c r="J146" s="727"/>
      <c r="K146" s="728"/>
      <c r="L146" s="742"/>
      <c r="M146" s="730"/>
      <c r="N146" s="731">
        <v>0</v>
      </c>
      <c r="O146" s="732">
        <v>0</v>
      </c>
      <c r="P146" s="978">
        <f>IFERROR((MIN((VLOOKUP($B146,'Anexo I - Auxiliar'!$A$16:$V$75,9,FALSE)*($N146)),$O146)),0)</f>
        <v>0</v>
      </c>
      <c r="Q146" s="732">
        <v>0</v>
      </c>
      <c r="R146" s="733">
        <v>0</v>
      </c>
      <c r="S146" s="978">
        <f>IFERROR((MIN(((VLOOKUP($B146,'Anexo I - Auxiliar'!$A$16:$V$75,10,FALSE)*(N146))*R146),Q146)),0)</f>
        <v>0</v>
      </c>
      <c r="T146" s="732">
        <v>0</v>
      </c>
      <c r="U146" s="979">
        <f>IFERROR((MIN((VLOOKUP($B146,'Anexo I - Auxiliar'!$A$16:$Y$277,12,FALSE)*(N146)),T146)),0)</f>
        <v>0</v>
      </c>
      <c r="V146" s="732">
        <v>0</v>
      </c>
      <c r="W146" s="979">
        <f>IFERROR((MIN((VLOOKUP($B146,'Anexo I - Auxiliar'!$A$16:$Y$277,14,FALSE)*(N146)),V146)),0)</f>
        <v>0</v>
      </c>
      <c r="X146" s="732">
        <v>0</v>
      </c>
      <c r="Y146" s="979">
        <f>IFERROR((MIN((VLOOKUP($B146,'Anexo I - Auxiliar'!$A$16:$Y$277,16,FALSE)*(N146)),X146)),0)</f>
        <v>0</v>
      </c>
      <c r="Z146" s="732">
        <v>0</v>
      </c>
      <c r="AA146" s="979">
        <f>IFERROR((MIN((VLOOKUP($B146,'Anexo I - Auxiliar'!$A$16:$Y$277,18,FALSE)*(N146)),Z146)),0)</f>
        <v>0</v>
      </c>
      <c r="AB146" s="732">
        <v>0</v>
      </c>
      <c r="AC146" s="979">
        <f>IFERROR((MIN((VLOOKUP($B146,'Anexo I - Auxiliar'!$A$16:$Y$277,20,FALSE)*(N146)),AB146)),0)</f>
        <v>0</v>
      </c>
      <c r="AD146" s="732">
        <v>0</v>
      </c>
      <c r="AE146" s="979">
        <f>IFERROR((MIN((VLOOKUP($B146,'Anexo I - Auxiliar'!$A$16:$Y$277,22,FALSE)*(N146)),AD146)),0)</f>
        <v>0</v>
      </c>
      <c r="AF146" s="732">
        <v>0</v>
      </c>
      <c r="AG146" s="979">
        <f>IFERROR((MIN((VLOOKUP($B146,'Anexo I - Auxiliar'!$A$16:$Y$277,24,FALSE)*(N146)),AF146)),0)</f>
        <v>0</v>
      </c>
      <c r="AH146" s="732">
        <v>0</v>
      </c>
      <c r="AI146" s="980">
        <f>IFERROR((MIN((VLOOKUP(($B146&amp;$G146),'CALCULADORA IT CON S.SOCIAL'!$AE$4:$AG$94,2,FALSE)),AH146)),0)</f>
        <v>0</v>
      </c>
      <c r="AJ146" s="732">
        <v>0</v>
      </c>
      <c r="AK146" s="981">
        <f>IFERROR((MIN((((VLOOKUP($B146,'Anexo I - Auxiliar'!$A$16:$AK$277,37,FALSE)))),AJ146)),0)</f>
        <v>0</v>
      </c>
      <c r="AL146" s="982">
        <f t="shared" si="1"/>
        <v>0</v>
      </c>
      <c r="AM146" s="734">
        <v>0</v>
      </c>
      <c r="AN146" s="983">
        <f t="shared" si="2"/>
        <v>0</v>
      </c>
      <c r="AO146" s="735">
        <v>0</v>
      </c>
      <c r="AP146" s="982">
        <f t="shared" si="5"/>
        <v>0</v>
      </c>
      <c r="AQ146" s="984">
        <f t="shared" si="6"/>
        <v>0</v>
      </c>
      <c r="AR146" s="735">
        <v>0</v>
      </c>
      <c r="AS146" s="985">
        <f t="shared" si="3"/>
        <v>0</v>
      </c>
      <c r="AT146" s="735">
        <v>0</v>
      </c>
      <c r="AU146" s="985">
        <f>IFERROR(((MIN((AS146*(VLOOKUP(B146,'Anexo I - Auxiliar'!$A$16:$V$75,8,FALSE))),AT146))),0)</f>
        <v>0</v>
      </c>
      <c r="AV146" s="980">
        <f>IFERROR((VLOOKUP(($B146&amp;$G146),'CALCULADORA IT CON S.SOCIAL'!$AE$4:$AG$94,3,FALSE)),0)</f>
        <v>0</v>
      </c>
      <c r="AW146" s="986">
        <f t="shared" si="4"/>
        <v>0</v>
      </c>
      <c r="AX146" s="987">
        <f>IFERROR((((IF((VLOOKUP(B146,'Anexo I - Auxiliar'!$A$16:$V$75,5,FALSE)=12),(AN146+AQ146+AW146),(AN146+AW146))))+(AK146*AM146)+(AI146*AM146)),0)</f>
        <v>0</v>
      </c>
      <c r="AY146" s="1000">
        <f t="shared" ref="AY146:AY209" si="17">IFERROR((MIN($AX146,$M146)),0)</f>
        <v>0</v>
      </c>
      <c r="AZ146" s="736">
        <v>0</v>
      </c>
      <c r="BA146" s="736">
        <v>0</v>
      </c>
      <c r="BB146" s="711"/>
      <c r="BC146" s="1001">
        <f t="shared" ref="BC146:BC209" si="18">IFERROR((MIN($AX146,$M146)),0)</f>
        <v>0</v>
      </c>
      <c r="BD146" s="737">
        <v>0</v>
      </c>
      <c r="BE146" s="708"/>
    </row>
    <row r="147" spans="1:57" x14ac:dyDescent="0.3">
      <c r="A147" s="741"/>
      <c r="B147" s="714"/>
      <c r="C147" s="739"/>
      <c r="D147" s="739"/>
      <c r="E147" s="740"/>
      <c r="F147" s="430"/>
      <c r="G147" s="430"/>
      <c r="H147" s="726"/>
      <c r="I147" s="726"/>
      <c r="J147" s="727"/>
      <c r="K147" s="728"/>
      <c r="L147" s="742"/>
      <c r="M147" s="730"/>
      <c r="N147" s="731">
        <v>0</v>
      </c>
      <c r="O147" s="732">
        <v>0</v>
      </c>
      <c r="P147" s="978">
        <f>IFERROR((MIN((VLOOKUP($B147,'Anexo I - Auxiliar'!$A$16:$V$75,9,FALSE)*($N147)),$O147)),0)</f>
        <v>0</v>
      </c>
      <c r="Q147" s="732">
        <v>0</v>
      </c>
      <c r="R147" s="733">
        <v>0</v>
      </c>
      <c r="S147" s="978">
        <f>IFERROR((MIN(((VLOOKUP($B147,'Anexo I - Auxiliar'!$A$16:$V$75,10,FALSE)*(N147))*R147),Q147)),0)</f>
        <v>0</v>
      </c>
      <c r="T147" s="732">
        <v>0</v>
      </c>
      <c r="U147" s="979">
        <f>IFERROR((MIN((VLOOKUP($B147,'Anexo I - Auxiliar'!$A$16:$Y$277,12,FALSE)*(N147)),T147)),0)</f>
        <v>0</v>
      </c>
      <c r="V147" s="732">
        <v>0</v>
      </c>
      <c r="W147" s="979">
        <f>IFERROR((MIN((VLOOKUP($B147,'Anexo I - Auxiliar'!$A$16:$Y$277,14,FALSE)*(N147)),V147)),0)</f>
        <v>0</v>
      </c>
      <c r="X147" s="732">
        <v>0</v>
      </c>
      <c r="Y147" s="979">
        <f>IFERROR((MIN((VLOOKUP($B147,'Anexo I - Auxiliar'!$A$16:$Y$277,16,FALSE)*(N147)),X147)),0)</f>
        <v>0</v>
      </c>
      <c r="Z147" s="732">
        <v>0</v>
      </c>
      <c r="AA147" s="979">
        <f>IFERROR((MIN((VLOOKUP($B147,'Anexo I - Auxiliar'!$A$16:$Y$277,18,FALSE)*(N147)),Z147)),0)</f>
        <v>0</v>
      </c>
      <c r="AB147" s="732">
        <v>0</v>
      </c>
      <c r="AC147" s="979">
        <f>IFERROR((MIN((VLOOKUP($B147,'Anexo I - Auxiliar'!$A$16:$Y$277,20,FALSE)*(N147)),AB147)),0)</f>
        <v>0</v>
      </c>
      <c r="AD147" s="732">
        <v>0</v>
      </c>
      <c r="AE147" s="979">
        <f>IFERROR((MIN((VLOOKUP($B147,'Anexo I - Auxiliar'!$A$16:$Y$277,22,FALSE)*(N147)),AD147)),0)</f>
        <v>0</v>
      </c>
      <c r="AF147" s="732">
        <v>0</v>
      </c>
      <c r="AG147" s="979">
        <f>IFERROR((MIN((VLOOKUP($B147,'Anexo I - Auxiliar'!$A$16:$Y$277,24,FALSE)*(N147)),AF147)),0)</f>
        <v>0</v>
      </c>
      <c r="AH147" s="732">
        <v>0</v>
      </c>
      <c r="AI147" s="980">
        <f>IFERROR((MIN((VLOOKUP(($B147&amp;$G147),'CALCULADORA IT CON S.SOCIAL'!$AE$4:$AG$94,2,FALSE)),AH147)),0)</f>
        <v>0</v>
      </c>
      <c r="AJ147" s="732">
        <v>0</v>
      </c>
      <c r="AK147" s="981">
        <f>IFERROR((MIN((((VLOOKUP($B147,'Anexo I - Auxiliar'!$A$16:$AK$277,37,FALSE)))),AJ147)),0)</f>
        <v>0</v>
      </c>
      <c r="AL147" s="982">
        <f t="shared" si="1"/>
        <v>0</v>
      </c>
      <c r="AM147" s="734">
        <v>0</v>
      </c>
      <c r="AN147" s="983">
        <f t="shared" si="2"/>
        <v>0</v>
      </c>
      <c r="AO147" s="735">
        <v>0</v>
      </c>
      <c r="AP147" s="982">
        <f t="shared" si="5"/>
        <v>0</v>
      </c>
      <c r="AQ147" s="984">
        <f t="shared" si="6"/>
        <v>0</v>
      </c>
      <c r="AR147" s="735">
        <v>0</v>
      </c>
      <c r="AS147" s="985">
        <f t="shared" si="3"/>
        <v>0</v>
      </c>
      <c r="AT147" s="735">
        <v>0</v>
      </c>
      <c r="AU147" s="985">
        <f>IFERROR(((MIN((AS147*(VLOOKUP(B147,'Anexo I - Auxiliar'!$A$16:$V$75,8,FALSE))),AT147))),0)</f>
        <v>0</v>
      </c>
      <c r="AV147" s="980">
        <f>IFERROR((VLOOKUP(($B147&amp;$G147),'CALCULADORA IT CON S.SOCIAL'!$AE$4:$AG$94,3,FALSE)),0)</f>
        <v>0</v>
      </c>
      <c r="AW147" s="986">
        <f t="shared" si="4"/>
        <v>0</v>
      </c>
      <c r="AX147" s="987">
        <f>IFERROR((((IF((VLOOKUP(B147,'Anexo I - Auxiliar'!$A$16:$V$75,5,FALSE)=12),(AN147+AQ147+AW147),(AN147+AW147))))+(AK147*AM147)+(AI147*AM147)),0)</f>
        <v>0</v>
      </c>
      <c r="AY147" s="1000">
        <f t="shared" si="17"/>
        <v>0</v>
      </c>
      <c r="AZ147" s="736">
        <v>0</v>
      </c>
      <c r="BA147" s="736">
        <v>0</v>
      </c>
      <c r="BB147" s="711"/>
      <c r="BC147" s="1001">
        <f t="shared" si="18"/>
        <v>0</v>
      </c>
      <c r="BD147" s="737">
        <v>0</v>
      </c>
      <c r="BE147" s="708"/>
    </row>
    <row r="148" spans="1:57" x14ac:dyDescent="0.3">
      <c r="A148" s="741"/>
      <c r="B148" s="739"/>
      <c r="C148" s="739"/>
      <c r="D148" s="739"/>
      <c r="E148" s="740"/>
      <c r="F148" s="430"/>
      <c r="G148" s="430"/>
      <c r="H148" s="726"/>
      <c r="I148" s="726"/>
      <c r="J148" s="727"/>
      <c r="K148" s="728"/>
      <c r="L148" s="729"/>
      <c r="M148" s="730"/>
      <c r="N148" s="731">
        <v>0</v>
      </c>
      <c r="O148" s="732">
        <v>0</v>
      </c>
      <c r="P148" s="978">
        <f>IFERROR((MIN((VLOOKUP($B148,'Anexo I - Auxiliar'!$A$16:$V$75,9,FALSE)*($N148)),$O148)),0)</f>
        <v>0</v>
      </c>
      <c r="Q148" s="732">
        <v>0</v>
      </c>
      <c r="R148" s="733">
        <v>0</v>
      </c>
      <c r="S148" s="978">
        <f>IFERROR((MIN(((VLOOKUP($B148,'Anexo I - Auxiliar'!$A$16:$V$75,10,FALSE)*(N148))*R148),Q148)),0)</f>
        <v>0</v>
      </c>
      <c r="T148" s="732">
        <v>0</v>
      </c>
      <c r="U148" s="979">
        <f>IFERROR((MIN((VLOOKUP($B148,'Anexo I - Auxiliar'!$A$16:$Y$277,12,FALSE)*(N148)),T148)),0)</f>
        <v>0</v>
      </c>
      <c r="V148" s="732">
        <v>0</v>
      </c>
      <c r="W148" s="979">
        <f>IFERROR((MIN((VLOOKUP($B148,'Anexo I - Auxiliar'!$A$16:$Y$277,14,FALSE)*(N148)),V148)),0)</f>
        <v>0</v>
      </c>
      <c r="X148" s="732">
        <v>0</v>
      </c>
      <c r="Y148" s="979">
        <f>IFERROR((MIN((VLOOKUP($B148,'Anexo I - Auxiliar'!$A$16:$Y$277,16,FALSE)*(N148)),X148)),0)</f>
        <v>0</v>
      </c>
      <c r="Z148" s="732">
        <v>0</v>
      </c>
      <c r="AA148" s="979">
        <f>IFERROR((MIN((VLOOKUP($B148,'Anexo I - Auxiliar'!$A$16:$Y$277,18,FALSE)*(N148)),Z148)),0)</f>
        <v>0</v>
      </c>
      <c r="AB148" s="732">
        <v>0</v>
      </c>
      <c r="AC148" s="979">
        <f>IFERROR((MIN((VLOOKUP($B148,'Anexo I - Auxiliar'!$A$16:$Y$277,20,FALSE)*(N148)),AB148)),0)</f>
        <v>0</v>
      </c>
      <c r="AD148" s="732">
        <v>0</v>
      </c>
      <c r="AE148" s="979">
        <f>IFERROR((MIN((VLOOKUP($B148,'Anexo I - Auxiliar'!$A$16:$Y$277,22,FALSE)*(N148)),AD148)),0)</f>
        <v>0</v>
      </c>
      <c r="AF148" s="732">
        <v>0</v>
      </c>
      <c r="AG148" s="979">
        <f>IFERROR((MIN((VLOOKUP($B148,'Anexo I - Auxiliar'!$A$16:$Y$277,24,FALSE)*(N148)),AF148)),0)</f>
        <v>0</v>
      </c>
      <c r="AH148" s="732">
        <v>0</v>
      </c>
      <c r="AI148" s="980">
        <f>IFERROR((MIN((VLOOKUP(($B148&amp;$G148),'CALCULADORA IT CON S.SOCIAL'!$AE$4:$AG$94,2,FALSE)),AH148)),0)</f>
        <v>0</v>
      </c>
      <c r="AJ148" s="732">
        <v>0</v>
      </c>
      <c r="AK148" s="981">
        <f>IFERROR((MIN((((VLOOKUP($B148,'Anexo I - Auxiliar'!$A$16:$AK$277,37,FALSE)))),AJ148)),0)</f>
        <v>0</v>
      </c>
      <c r="AL148" s="982">
        <f t="shared" si="1"/>
        <v>0</v>
      </c>
      <c r="AM148" s="734">
        <v>0</v>
      </c>
      <c r="AN148" s="983">
        <f t="shared" si="2"/>
        <v>0</v>
      </c>
      <c r="AO148" s="735">
        <v>0</v>
      </c>
      <c r="AP148" s="982">
        <f t="shared" si="5"/>
        <v>0</v>
      </c>
      <c r="AQ148" s="984">
        <f t="shared" si="6"/>
        <v>0</v>
      </c>
      <c r="AR148" s="735">
        <v>0</v>
      </c>
      <c r="AS148" s="985">
        <f t="shared" si="3"/>
        <v>0</v>
      </c>
      <c r="AT148" s="735">
        <v>0</v>
      </c>
      <c r="AU148" s="985">
        <f>IFERROR(((MIN((AS148*(VLOOKUP(B148,'Anexo I - Auxiliar'!$A$16:$V$75,8,FALSE))),AT148))),0)</f>
        <v>0</v>
      </c>
      <c r="AV148" s="980">
        <f>IFERROR((VLOOKUP(($B148&amp;$G148),'CALCULADORA IT CON S.SOCIAL'!$AE$4:$AG$94,3,FALSE)),0)</f>
        <v>0</v>
      </c>
      <c r="AW148" s="986">
        <f t="shared" si="4"/>
        <v>0</v>
      </c>
      <c r="AX148" s="987">
        <f>IFERROR((((IF((VLOOKUP(B148,'Anexo I - Auxiliar'!$A$16:$V$75,5,FALSE)=12),(AN148+AQ148+AW148),(AN148+AW148))))+(AK148*AM148)+(AI148*AM148)),0)</f>
        <v>0</v>
      </c>
      <c r="AY148" s="1000">
        <f t="shared" si="17"/>
        <v>0</v>
      </c>
      <c r="AZ148" s="736">
        <v>0</v>
      </c>
      <c r="BA148" s="736">
        <v>0</v>
      </c>
      <c r="BB148" s="710"/>
      <c r="BC148" s="1001">
        <f t="shared" si="18"/>
        <v>0</v>
      </c>
      <c r="BD148" s="737">
        <v>0</v>
      </c>
      <c r="BE148" s="707"/>
    </row>
    <row r="149" spans="1:57" x14ac:dyDescent="0.3">
      <c r="A149" s="741"/>
      <c r="B149" s="739"/>
      <c r="C149" s="739"/>
      <c r="D149" s="739"/>
      <c r="E149" s="740"/>
      <c r="F149" s="430"/>
      <c r="G149" s="430"/>
      <c r="H149" s="726"/>
      <c r="I149" s="726"/>
      <c r="J149" s="727"/>
      <c r="K149" s="728"/>
      <c r="L149" s="729"/>
      <c r="M149" s="730"/>
      <c r="N149" s="731">
        <v>0</v>
      </c>
      <c r="O149" s="732">
        <v>0</v>
      </c>
      <c r="P149" s="978">
        <f>IFERROR((MIN((VLOOKUP($B149,'Anexo I - Auxiliar'!$A$16:$V$75,9,FALSE)*($N149)),$O149)),0)</f>
        <v>0</v>
      </c>
      <c r="Q149" s="732">
        <v>0</v>
      </c>
      <c r="R149" s="733">
        <v>0</v>
      </c>
      <c r="S149" s="978">
        <f>IFERROR((MIN(((VLOOKUP($B149,'Anexo I - Auxiliar'!$A$16:$V$75,10,FALSE)*(N149))*R149),Q149)),0)</f>
        <v>0</v>
      </c>
      <c r="T149" s="732">
        <v>0</v>
      </c>
      <c r="U149" s="979">
        <f>IFERROR((MIN((VLOOKUP($B149,'Anexo I - Auxiliar'!$A$16:$Y$277,12,FALSE)*(N149)),T149)),0)</f>
        <v>0</v>
      </c>
      <c r="V149" s="732">
        <v>0</v>
      </c>
      <c r="W149" s="979">
        <f>IFERROR((MIN((VLOOKUP($B149,'Anexo I - Auxiliar'!$A$16:$Y$277,14,FALSE)*(N149)),V149)),0)</f>
        <v>0</v>
      </c>
      <c r="X149" s="732">
        <v>0</v>
      </c>
      <c r="Y149" s="979">
        <f>IFERROR((MIN((VLOOKUP($B149,'Anexo I - Auxiliar'!$A$16:$Y$277,16,FALSE)*(N149)),X149)),0)</f>
        <v>0</v>
      </c>
      <c r="Z149" s="732">
        <v>0</v>
      </c>
      <c r="AA149" s="979">
        <f>IFERROR((MIN((VLOOKUP($B149,'Anexo I - Auxiliar'!$A$16:$Y$277,18,FALSE)*(N149)),Z149)),0)</f>
        <v>0</v>
      </c>
      <c r="AB149" s="732">
        <v>0</v>
      </c>
      <c r="AC149" s="979">
        <f>IFERROR((MIN((VLOOKUP($B149,'Anexo I - Auxiliar'!$A$16:$Y$277,20,FALSE)*(N149)),AB149)),0)</f>
        <v>0</v>
      </c>
      <c r="AD149" s="732">
        <v>0</v>
      </c>
      <c r="AE149" s="979">
        <f>IFERROR((MIN((VLOOKUP($B149,'Anexo I - Auxiliar'!$A$16:$Y$277,22,FALSE)*(N149)),AD149)),0)</f>
        <v>0</v>
      </c>
      <c r="AF149" s="732">
        <v>0</v>
      </c>
      <c r="AG149" s="979">
        <f>IFERROR((MIN((VLOOKUP($B149,'Anexo I - Auxiliar'!$A$16:$Y$277,24,FALSE)*(N149)),AF149)),0)</f>
        <v>0</v>
      </c>
      <c r="AH149" s="732">
        <v>0</v>
      </c>
      <c r="AI149" s="980">
        <f>IFERROR((MIN((VLOOKUP(($B149&amp;$G149),'CALCULADORA IT CON S.SOCIAL'!$AE$4:$AG$94,2,FALSE)),AH149)),0)</f>
        <v>0</v>
      </c>
      <c r="AJ149" s="732">
        <v>0</v>
      </c>
      <c r="AK149" s="981">
        <f>IFERROR((MIN((((VLOOKUP($B149,'Anexo I - Auxiliar'!$A$16:$AK$277,37,FALSE)))),AJ149)),0)</f>
        <v>0</v>
      </c>
      <c r="AL149" s="982">
        <f t="shared" si="1"/>
        <v>0</v>
      </c>
      <c r="AM149" s="734">
        <v>0</v>
      </c>
      <c r="AN149" s="983">
        <f t="shared" si="2"/>
        <v>0</v>
      </c>
      <c r="AO149" s="735">
        <v>0</v>
      </c>
      <c r="AP149" s="982">
        <f t="shared" si="5"/>
        <v>0</v>
      </c>
      <c r="AQ149" s="984">
        <f t="shared" si="6"/>
        <v>0</v>
      </c>
      <c r="AR149" s="735">
        <v>0</v>
      </c>
      <c r="AS149" s="985">
        <f t="shared" si="3"/>
        <v>0</v>
      </c>
      <c r="AT149" s="735">
        <v>0</v>
      </c>
      <c r="AU149" s="985">
        <f>IFERROR(((MIN((AS149*(VLOOKUP(B149,'Anexo I - Auxiliar'!$A$16:$V$75,8,FALSE))),AT149))),0)</f>
        <v>0</v>
      </c>
      <c r="AV149" s="980">
        <f>IFERROR((VLOOKUP(($B149&amp;$G149),'CALCULADORA IT CON S.SOCIAL'!$AE$4:$AG$94,3,FALSE)),0)</f>
        <v>0</v>
      </c>
      <c r="AW149" s="986">
        <f t="shared" si="4"/>
        <v>0</v>
      </c>
      <c r="AX149" s="987">
        <f>IFERROR((((IF((VLOOKUP(B149,'Anexo I - Auxiliar'!$A$16:$V$75,5,FALSE)=12),(AN149+AQ149+AW149),(AN149+AW149))))+(AK149*AM149)+(AI149*AM149)),0)</f>
        <v>0</v>
      </c>
      <c r="AY149" s="1000">
        <f t="shared" si="17"/>
        <v>0</v>
      </c>
      <c r="AZ149" s="736">
        <v>0</v>
      </c>
      <c r="BA149" s="736">
        <v>0</v>
      </c>
      <c r="BB149" s="710"/>
      <c r="BC149" s="1001">
        <f t="shared" si="18"/>
        <v>0</v>
      </c>
      <c r="BD149" s="737">
        <v>0</v>
      </c>
      <c r="BE149" s="707"/>
    </row>
    <row r="150" spans="1:57" x14ac:dyDescent="0.3">
      <c r="A150" s="741"/>
      <c r="B150" s="743"/>
      <c r="C150" s="743"/>
      <c r="D150" s="743"/>
      <c r="E150" s="744"/>
      <c r="F150" s="430"/>
      <c r="G150" s="430"/>
      <c r="H150" s="726"/>
      <c r="I150" s="726"/>
      <c r="J150" s="727"/>
      <c r="K150" s="728"/>
      <c r="L150" s="729"/>
      <c r="M150" s="730"/>
      <c r="N150" s="731">
        <v>0</v>
      </c>
      <c r="O150" s="732">
        <v>0</v>
      </c>
      <c r="P150" s="978">
        <f>IFERROR((MIN((VLOOKUP($B150,'Anexo I - Auxiliar'!$A$16:$V$75,9,FALSE)*($N150)),$O150)),0)</f>
        <v>0</v>
      </c>
      <c r="Q150" s="732">
        <v>0</v>
      </c>
      <c r="R150" s="733">
        <v>0</v>
      </c>
      <c r="S150" s="978">
        <f>IFERROR((MIN(((VLOOKUP($B150,'Anexo I - Auxiliar'!$A$16:$V$75,10,FALSE)*(N150))*R150),Q150)),0)</f>
        <v>0</v>
      </c>
      <c r="T150" s="732">
        <v>0</v>
      </c>
      <c r="U150" s="979">
        <f>IFERROR((MIN((VLOOKUP($B150,'Anexo I - Auxiliar'!$A$16:$Y$277,12,FALSE)*(N150)),T150)),0)</f>
        <v>0</v>
      </c>
      <c r="V150" s="732">
        <v>0</v>
      </c>
      <c r="W150" s="979">
        <f>IFERROR((MIN((VLOOKUP($B150,'Anexo I - Auxiliar'!$A$16:$Y$277,14,FALSE)*(N150)),V150)),0)</f>
        <v>0</v>
      </c>
      <c r="X150" s="732">
        <v>0</v>
      </c>
      <c r="Y150" s="979">
        <f>IFERROR((MIN((VLOOKUP($B150,'Anexo I - Auxiliar'!$A$16:$Y$277,16,FALSE)*(N150)),X150)),0)</f>
        <v>0</v>
      </c>
      <c r="Z150" s="732">
        <v>0</v>
      </c>
      <c r="AA150" s="979">
        <f>IFERROR((MIN((VLOOKUP($B150,'Anexo I - Auxiliar'!$A$16:$Y$277,18,FALSE)*(N150)),Z150)),0)</f>
        <v>0</v>
      </c>
      <c r="AB150" s="732">
        <v>0</v>
      </c>
      <c r="AC150" s="979">
        <f>IFERROR((MIN((VLOOKUP($B150,'Anexo I - Auxiliar'!$A$16:$Y$277,20,FALSE)*(N150)),AB150)),0)</f>
        <v>0</v>
      </c>
      <c r="AD150" s="732">
        <v>0</v>
      </c>
      <c r="AE150" s="979">
        <f>IFERROR((MIN((VLOOKUP($B150,'Anexo I - Auxiliar'!$A$16:$Y$277,22,FALSE)*(N150)),AD150)),0)</f>
        <v>0</v>
      </c>
      <c r="AF150" s="732">
        <v>0</v>
      </c>
      <c r="AG150" s="979">
        <f>IFERROR((MIN((VLOOKUP($B150,'Anexo I - Auxiliar'!$A$16:$Y$277,24,FALSE)*(N150)),AF150)),0)</f>
        <v>0</v>
      </c>
      <c r="AH150" s="732">
        <v>0</v>
      </c>
      <c r="AI150" s="980">
        <f>IFERROR((MIN((VLOOKUP(($B150&amp;$G150),'CALCULADORA IT CON S.SOCIAL'!$AE$4:$AG$94,2,FALSE)),AH150)),0)</f>
        <v>0</v>
      </c>
      <c r="AJ150" s="732">
        <v>0</v>
      </c>
      <c r="AK150" s="981">
        <f>IFERROR((MIN((((VLOOKUP($B150,'Anexo I - Auxiliar'!$A$16:$AK$277,37,FALSE)))),AJ150)),0)</f>
        <v>0</v>
      </c>
      <c r="AL150" s="982">
        <f t="shared" si="1"/>
        <v>0</v>
      </c>
      <c r="AM150" s="734">
        <v>0</v>
      </c>
      <c r="AN150" s="983">
        <f t="shared" si="2"/>
        <v>0</v>
      </c>
      <c r="AO150" s="735">
        <v>0</v>
      </c>
      <c r="AP150" s="982">
        <f t="shared" si="5"/>
        <v>0</v>
      </c>
      <c r="AQ150" s="984">
        <f t="shared" si="6"/>
        <v>0</v>
      </c>
      <c r="AR150" s="735">
        <v>0</v>
      </c>
      <c r="AS150" s="985">
        <f t="shared" si="3"/>
        <v>0</v>
      </c>
      <c r="AT150" s="735">
        <v>0</v>
      </c>
      <c r="AU150" s="985">
        <f>IFERROR(((MIN((AS150*(VLOOKUP(B150,'Anexo I - Auxiliar'!$A$16:$V$75,8,FALSE))),AT150))),0)</f>
        <v>0</v>
      </c>
      <c r="AV150" s="980">
        <f>IFERROR((VLOOKUP(($B150&amp;$G150),'CALCULADORA IT CON S.SOCIAL'!$AE$4:$AG$94,3,FALSE)),0)</f>
        <v>0</v>
      </c>
      <c r="AW150" s="986">
        <f t="shared" si="4"/>
        <v>0</v>
      </c>
      <c r="AX150" s="987">
        <f>IFERROR((((IF((VLOOKUP(B150,'Anexo I - Auxiliar'!$A$16:$V$75,5,FALSE)=12),(AN150+AQ150+AW150),(AN150+AW150))))+(AK150*AM150)+(AI150*AM150)),0)</f>
        <v>0</v>
      </c>
      <c r="AY150" s="1000">
        <f t="shared" si="17"/>
        <v>0</v>
      </c>
      <c r="AZ150" s="736">
        <v>0</v>
      </c>
      <c r="BA150" s="736">
        <v>0</v>
      </c>
      <c r="BB150" s="711"/>
      <c r="BC150" s="1001">
        <f t="shared" si="18"/>
        <v>0</v>
      </c>
      <c r="BD150" s="737">
        <v>0</v>
      </c>
      <c r="BE150" s="708"/>
    </row>
    <row r="151" spans="1:57" x14ac:dyDescent="0.3">
      <c r="A151" s="741"/>
      <c r="B151" s="743"/>
      <c r="C151" s="743"/>
      <c r="D151" s="743"/>
      <c r="E151" s="744"/>
      <c r="F151" s="430"/>
      <c r="G151" s="430"/>
      <c r="H151" s="726"/>
      <c r="I151" s="726"/>
      <c r="J151" s="727"/>
      <c r="K151" s="728"/>
      <c r="L151" s="729"/>
      <c r="M151" s="730"/>
      <c r="N151" s="731">
        <v>0</v>
      </c>
      <c r="O151" s="732">
        <v>0</v>
      </c>
      <c r="P151" s="978">
        <f>IFERROR((MIN((VLOOKUP($B151,'Anexo I - Auxiliar'!$A$16:$V$75,9,FALSE)*($N151)),$O151)),0)</f>
        <v>0</v>
      </c>
      <c r="Q151" s="732">
        <v>0</v>
      </c>
      <c r="R151" s="733">
        <v>0</v>
      </c>
      <c r="S151" s="978">
        <f>IFERROR((MIN(((VLOOKUP($B151,'Anexo I - Auxiliar'!$A$16:$V$75,10,FALSE)*(N151))*R151),Q151)),0)</f>
        <v>0</v>
      </c>
      <c r="T151" s="732">
        <v>0</v>
      </c>
      <c r="U151" s="979">
        <f>IFERROR((MIN((VLOOKUP($B151,'Anexo I - Auxiliar'!$A$16:$Y$277,12,FALSE)*(N151)),T151)),0)</f>
        <v>0</v>
      </c>
      <c r="V151" s="732">
        <v>0</v>
      </c>
      <c r="W151" s="979">
        <f>IFERROR((MIN((VLOOKUP($B151,'Anexo I - Auxiliar'!$A$16:$Y$277,14,FALSE)*(N151)),V151)),0)</f>
        <v>0</v>
      </c>
      <c r="X151" s="732">
        <v>0</v>
      </c>
      <c r="Y151" s="979">
        <f>IFERROR((MIN((VLOOKUP($B151,'Anexo I - Auxiliar'!$A$16:$Y$277,16,FALSE)*(N151)),X151)),0)</f>
        <v>0</v>
      </c>
      <c r="Z151" s="732">
        <v>0</v>
      </c>
      <c r="AA151" s="979">
        <f>IFERROR((MIN((VLOOKUP($B151,'Anexo I - Auxiliar'!$A$16:$Y$277,18,FALSE)*(N151)),Z151)),0)</f>
        <v>0</v>
      </c>
      <c r="AB151" s="732">
        <v>0</v>
      </c>
      <c r="AC151" s="979">
        <f>IFERROR((MIN((VLOOKUP($B151,'Anexo I - Auxiliar'!$A$16:$Y$277,20,FALSE)*(N151)),AB151)),0)</f>
        <v>0</v>
      </c>
      <c r="AD151" s="732">
        <v>0</v>
      </c>
      <c r="AE151" s="979">
        <f>IFERROR((MIN((VLOOKUP($B151,'Anexo I - Auxiliar'!$A$16:$Y$277,22,FALSE)*(N151)),AD151)),0)</f>
        <v>0</v>
      </c>
      <c r="AF151" s="732">
        <v>0</v>
      </c>
      <c r="AG151" s="979">
        <f>IFERROR((MIN((VLOOKUP($B151,'Anexo I - Auxiliar'!$A$16:$Y$277,24,FALSE)*(N151)),AF151)),0)</f>
        <v>0</v>
      </c>
      <c r="AH151" s="732">
        <v>0</v>
      </c>
      <c r="AI151" s="980">
        <f>IFERROR((MIN((VLOOKUP(($B151&amp;$G151),'CALCULADORA IT CON S.SOCIAL'!$AE$4:$AG$94,2,FALSE)),AH151)),0)</f>
        <v>0</v>
      </c>
      <c r="AJ151" s="732">
        <v>0</v>
      </c>
      <c r="AK151" s="981">
        <f>IFERROR((MIN((((VLOOKUP($B151,'Anexo I - Auxiliar'!$A$16:$AK$277,37,FALSE)))),AJ151)),0)</f>
        <v>0</v>
      </c>
      <c r="AL151" s="982">
        <f t="shared" si="1"/>
        <v>0</v>
      </c>
      <c r="AM151" s="734">
        <v>0</v>
      </c>
      <c r="AN151" s="983">
        <f t="shared" si="2"/>
        <v>0</v>
      </c>
      <c r="AO151" s="735">
        <v>0</v>
      </c>
      <c r="AP151" s="982">
        <f t="shared" si="5"/>
        <v>0</v>
      </c>
      <c r="AQ151" s="984">
        <f t="shared" si="6"/>
        <v>0</v>
      </c>
      <c r="AR151" s="735">
        <v>0</v>
      </c>
      <c r="AS151" s="985">
        <f t="shared" si="3"/>
        <v>0</v>
      </c>
      <c r="AT151" s="735">
        <v>0</v>
      </c>
      <c r="AU151" s="985">
        <f>IFERROR(((MIN((AS151*(VLOOKUP(B151,'Anexo I - Auxiliar'!$A$16:$V$75,8,FALSE))),AT151))),0)</f>
        <v>0</v>
      </c>
      <c r="AV151" s="980">
        <f>IFERROR((VLOOKUP(($B151&amp;$G151),'CALCULADORA IT CON S.SOCIAL'!$AE$4:$AG$94,3,FALSE)),0)</f>
        <v>0</v>
      </c>
      <c r="AW151" s="986">
        <f t="shared" si="4"/>
        <v>0</v>
      </c>
      <c r="AX151" s="987">
        <f>IFERROR((((IF((VLOOKUP(B151,'Anexo I - Auxiliar'!$A$16:$V$75,5,FALSE)=12),(AN151+AQ151+AW151),(AN151+AW151))))+(AK151*AM151)+(AI151*AM151)),0)</f>
        <v>0</v>
      </c>
      <c r="AY151" s="1000">
        <f t="shared" si="17"/>
        <v>0</v>
      </c>
      <c r="AZ151" s="736">
        <v>0</v>
      </c>
      <c r="BA151" s="736">
        <v>0</v>
      </c>
      <c r="BB151" s="711"/>
      <c r="BC151" s="1001">
        <f t="shared" si="18"/>
        <v>0</v>
      </c>
      <c r="BD151" s="737">
        <v>0</v>
      </c>
      <c r="BE151" s="708"/>
    </row>
    <row r="152" spans="1:57" x14ac:dyDescent="0.3">
      <c r="A152" s="741"/>
      <c r="B152" s="743"/>
      <c r="C152" s="743"/>
      <c r="D152" s="743"/>
      <c r="E152" s="744"/>
      <c r="F152" s="430"/>
      <c r="G152" s="430"/>
      <c r="H152" s="726"/>
      <c r="I152" s="726"/>
      <c r="J152" s="727"/>
      <c r="K152" s="728"/>
      <c r="L152" s="729"/>
      <c r="M152" s="730"/>
      <c r="N152" s="731">
        <v>0</v>
      </c>
      <c r="O152" s="732">
        <v>0</v>
      </c>
      <c r="P152" s="978">
        <f>IFERROR((MIN((VLOOKUP($B152,'Anexo I - Auxiliar'!$A$16:$V$75,9,FALSE)*($N152)),$O152)),0)</f>
        <v>0</v>
      </c>
      <c r="Q152" s="732">
        <v>0</v>
      </c>
      <c r="R152" s="733">
        <v>0</v>
      </c>
      <c r="S152" s="978">
        <f>IFERROR((MIN(((VLOOKUP($B152,'Anexo I - Auxiliar'!$A$16:$V$75,10,FALSE)*(N152))*R152),Q152)),0)</f>
        <v>0</v>
      </c>
      <c r="T152" s="732">
        <v>0</v>
      </c>
      <c r="U152" s="979">
        <f>IFERROR((MIN((VLOOKUP($B152,'Anexo I - Auxiliar'!$A$16:$Y$277,12,FALSE)*(N152)),T152)),0)</f>
        <v>0</v>
      </c>
      <c r="V152" s="732">
        <v>0</v>
      </c>
      <c r="W152" s="979">
        <f>IFERROR((MIN((VLOOKUP($B152,'Anexo I - Auxiliar'!$A$16:$Y$277,14,FALSE)*(N152)),V152)),0)</f>
        <v>0</v>
      </c>
      <c r="X152" s="732">
        <v>0</v>
      </c>
      <c r="Y152" s="979">
        <f>IFERROR((MIN((VLOOKUP($B152,'Anexo I - Auxiliar'!$A$16:$Y$277,16,FALSE)*(N152)),X152)),0)</f>
        <v>0</v>
      </c>
      <c r="Z152" s="732">
        <v>0</v>
      </c>
      <c r="AA152" s="979">
        <f>IFERROR((MIN((VLOOKUP($B152,'Anexo I - Auxiliar'!$A$16:$Y$277,18,FALSE)*(N152)),Z152)),0)</f>
        <v>0</v>
      </c>
      <c r="AB152" s="732">
        <v>0</v>
      </c>
      <c r="AC152" s="979">
        <f>IFERROR((MIN((VLOOKUP($B152,'Anexo I - Auxiliar'!$A$16:$Y$277,20,FALSE)*(N152)),AB152)),0)</f>
        <v>0</v>
      </c>
      <c r="AD152" s="732">
        <v>0</v>
      </c>
      <c r="AE152" s="979">
        <f>IFERROR((MIN((VLOOKUP($B152,'Anexo I - Auxiliar'!$A$16:$Y$277,22,FALSE)*(N152)),AD152)),0)</f>
        <v>0</v>
      </c>
      <c r="AF152" s="732">
        <v>0</v>
      </c>
      <c r="AG152" s="979">
        <f>IFERROR((MIN((VLOOKUP($B152,'Anexo I - Auxiliar'!$A$16:$Y$277,24,FALSE)*(N152)),AF152)),0)</f>
        <v>0</v>
      </c>
      <c r="AH152" s="732">
        <v>0</v>
      </c>
      <c r="AI152" s="980">
        <f>IFERROR((MIN((VLOOKUP(($B152&amp;$G152),'CALCULADORA IT CON S.SOCIAL'!$AE$4:$AG$94,2,FALSE)),AH152)),0)</f>
        <v>0</v>
      </c>
      <c r="AJ152" s="732">
        <v>0</v>
      </c>
      <c r="AK152" s="981">
        <f>IFERROR((MIN((((VLOOKUP($B152,'Anexo I - Auxiliar'!$A$16:$AK$277,37,FALSE)))),AJ152)),0)</f>
        <v>0</v>
      </c>
      <c r="AL152" s="982">
        <f t="shared" si="1"/>
        <v>0</v>
      </c>
      <c r="AM152" s="734">
        <v>0</v>
      </c>
      <c r="AN152" s="983">
        <f t="shared" si="2"/>
        <v>0</v>
      </c>
      <c r="AO152" s="735">
        <v>0</v>
      </c>
      <c r="AP152" s="982">
        <f t="shared" si="5"/>
        <v>0</v>
      </c>
      <c r="AQ152" s="984">
        <f t="shared" si="6"/>
        <v>0</v>
      </c>
      <c r="AR152" s="735">
        <v>0</v>
      </c>
      <c r="AS152" s="985">
        <f t="shared" si="3"/>
        <v>0</v>
      </c>
      <c r="AT152" s="735">
        <v>0</v>
      </c>
      <c r="AU152" s="985">
        <f>IFERROR(((MIN((AS152*(VLOOKUP(B152,'Anexo I - Auxiliar'!$A$16:$V$75,8,FALSE))),AT152))),0)</f>
        <v>0</v>
      </c>
      <c r="AV152" s="980">
        <f>IFERROR((VLOOKUP(($B152&amp;$G152),'CALCULADORA IT CON S.SOCIAL'!$AE$4:$AG$94,3,FALSE)),0)</f>
        <v>0</v>
      </c>
      <c r="AW152" s="986">
        <f t="shared" si="4"/>
        <v>0</v>
      </c>
      <c r="AX152" s="987">
        <f>IFERROR((((IF((VLOOKUP(B152,'Anexo I - Auxiliar'!$A$16:$V$75,5,FALSE)=12),(AN152+AQ152+AW152),(AN152+AW152))))+(AK152*AM152)+(AI152*AM152)),0)</f>
        <v>0</v>
      </c>
      <c r="AY152" s="1000">
        <f t="shared" si="17"/>
        <v>0</v>
      </c>
      <c r="AZ152" s="736">
        <v>0</v>
      </c>
      <c r="BA152" s="736">
        <v>0</v>
      </c>
      <c r="BB152" s="711"/>
      <c r="BC152" s="1001">
        <f t="shared" si="18"/>
        <v>0</v>
      </c>
      <c r="BD152" s="737">
        <v>0</v>
      </c>
      <c r="BE152" s="708"/>
    </row>
    <row r="153" spans="1:57" x14ac:dyDescent="0.3">
      <c r="A153" s="741"/>
      <c r="B153" s="743"/>
      <c r="C153" s="743"/>
      <c r="D153" s="743"/>
      <c r="E153" s="744"/>
      <c r="F153" s="430"/>
      <c r="G153" s="430"/>
      <c r="H153" s="726"/>
      <c r="I153" s="726"/>
      <c r="J153" s="727"/>
      <c r="K153" s="728"/>
      <c r="L153" s="729"/>
      <c r="M153" s="730"/>
      <c r="N153" s="731">
        <v>0</v>
      </c>
      <c r="O153" s="732">
        <v>0</v>
      </c>
      <c r="P153" s="978">
        <f>IFERROR((MIN((VLOOKUP($B153,'Anexo I - Auxiliar'!$A$16:$V$75,9,FALSE)*($N153)),$O153)),0)</f>
        <v>0</v>
      </c>
      <c r="Q153" s="732">
        <v>0</v>
      </c>
      <c r="R153" s="733">
        <v>0</v>
      </c>
      <c r="S153" s="978">
        <f>IFERROR((MIN(((VLOOKUP($B153,'Anexo I - Auxiliar'!$A$16:$V$75,10,FALSE)*(N153))*R153),Q153)),0)</f>
        <v>0</v>
      </c>
      <c r="T153" s="732">
        <v>0</v>
      </c>
      <c r="U153" s="979">
        <f>IFERROR((MIN((VLOOKUP($B153,'Anexo I - Auxiliar'!$A$16:$Y$277,12,FALSE)*(N153)),T153)),0)</f>
        <v>0</v>
      </c>
      <c r="V153" s="732">
        <v>0</v>
      </c>
      <c r="W153" s="979">
        <f>IFERROR((MIN((VLOOKUP($B153,'Anexo I - Auxiliar'!$A$16:$Y$277,14,FALSE)*(N153)),V153)),0)</f>
        <v>0</v>
      </c>
      <c r="X153" s="732">
        <v>0</v>
      </c>
      <c r="Y153" s="979">
        <f>IFERROR((MIN((VLOOKUP($B153,'Anexo I - Auxiliar'!$A$16:$Y$277,16,FALSE)*(N153)),X153)),0)</f>
        <v>0</v>
      </c>
      <c r="Z153" s="732">
        <v>0</v>
      </c>
      <c r="AA153" s="979">
        <f>IFERROR((MIN((VLOOKUP($B153,'Anexo I - Auxiliar'!$A$16:$Y$277,18,FALSE)*(N153)),Z153)),0)</f>
        <v>0</v>
      </c>
      <c r="AB153" s="732">
        <v>0</v>
      </c>
      <c r="AC153" s="979">
        <f>IFERROR((MIN((VLOOKUP($B153,'Anexo I - Auxiliar'!$A$16:$Y$277,20,FALSE)*(N153)),AB153)),0)</f>
        <v>0</v>
      </c>
      <c r="AD153" s="732">
        <v>0</v>
      </c>
      <c r="AE153" s="979">
        <f>IFERROR((MIN((VLOOKUP($B153,'Anexo I - Auxiliar'!$A$16:$Y$277,22,FALSE)*(N153)),AD153)),0)</f>
        <v>0</v>
      </c>
      <c r="AF153" s="732">
        <v>0</v>
      </c>
      <c r="AG153" s="979">
        <f>IFERROR((MIN((VLOOKUP($B153,'Anexo I - Auxiliar'!$A$16:$Y$277,24,FALSE)*(N153)),AF153)),0)</f>
        <v>0</v>
      </c>
      <c r="AH153" s="732">
        <v>0</v>
      </c>
      <c r="AI153" s="980">
        <f>IFERROR((MIN((VLOOKUP(($B153&amp;$G153),'CALCULADORA IT CON S.SOCIAL'!$AE$4:$AG$94,2,FALSE)),AH153)),0)</f>
        <v>0</v>
      </c>
      <c r="AJ153" s="732">
        <v>0</v>
      </c>
      <c r="AK153" s="981">
        <f>IFERROR((MIN((((VLOOKUP($B153,'Anexo I - Auxiliar'!$A$16:$AK$277,37,FALSE)))),AJ153)),0)</f>
        <v>0</v>
      </c>
      <c r="AL153" s="982">
        <f t="shared" si="1"/>
        <v>0</v>
      </c>
      <c r="AM153" s="734">
        <v>0</v>
      </c>
      <c r="AN153" s="983">
        <f t="shared" si="2"/>
        <v>0</v>
      </c>
      <c r="AO153" s="735">
        <v>0</v>
      </c>
      <c r="AP153" s="982">
        <f t="shared" si="5"/>
        <v>0</v>
      </c>
      <c r="AQ153" s="984">
        <f t="shared" si="6"/>
        <v>0</v>
      </c>
      <c r="AR153" s="735">
        <v>0</v>
      </c>
      <c r="AS153" s="985">
        <f t="shared" si="3"/>
        <v>0</v>
      </c>
      <c r="AT153" s="735">
        <v>0</v>
      </c>
      <c r="AU153" s="985">
        <f>IFERROR(((MIN((AS153*(VLOOKUP(B153,'Anexo I - Auxiliar'!$A$16:$V$75,8,FALSE))),AT153))),0)</f>
        <v>0</v>
      </c>
      <c r="AV153" s="980">
        <f>IFERROR((VLOOKUP(($B153&amp;$G153),'CALCULADORA IT CON S.SOCIAL'!$AE$4:$AG$94,3,FALSE)),0)</f>
        <v>0</v>
      </c>
      <c r="AW153" s="986">
        <f t="shared" si="4"/>
        <v>0</v>
      </c>
      <c r="AX153" s="987">
        <f>IFERROR((((IF((VLOOKUP(B153,'Anexo I - Auxiliar'!$A$16:$V$75,5,FALSE)=12),(AN153+AQ153+AW153),(AN153+AW153))))+(AK153*AM153)+(AI153*AM153)),0)</f>
        <v>0</v>
      </c>
      <c r="AY153" s="1000">
        <f t="shared" si="17"/>
        <v>0</v>
      </c>
      <c r="AZ153" s="736">
        <v>0</v>
      </c>
      <c r="BA153" s="736">
        <v>0</v>
      </c>
      <c r="BB153" s="711"/>
      <c r="BC153" s="1001">
        <f t="shared" si="18"/>
        <v>0</v>
      </c>
      <c r="BD153" s="737">
        <v>0</v>
      </c>
      <c r="BE153" s="708"/>
    </row>
    <row r="154" spans="1:57" x14ac:dyDescent="0.3">
      <c r="A154" s="741"/>
      <c r="B154" s="743"/>
      <c r="C154" s="743"/>
      <c r="D154" s="743"/>
      <c r="E154" s="744"/>
      <c r="F154" s="430"/>
      <c r="G154" s="430"/>
      <c r="H154" s="726"/>
      <c r="I154" s="726"/>
      <c r="J154" s="727"/>
      <c r="K154" s="728"/>
      <c r="L154" s="729"/>
      <c r="M154" s="730"/>
      <c r="N154" s="731">
        <v>0</v>
      </c>
      <c r="O154" s="732">
        <v>0</v>
      </c>
      <c r="P154" s="978">
        <f>IFERROR((MIN((VLOOKUP($B154,'Anexo I - Auxiliar'!$A$16:$V$75,9,FALSE)*($N154)),$O154)),0)</f>
        <v>0</v>
      </c>
      <c r="Q154" s="732">
        <v>0</v>
      </c>
      <c r="R154" s="733">
        <v>0</v>
      </c>
      <c r="S154" s="978">
        <f>IFERROR((MIN(((VLOOKUP($B154,'Anexo I - Auxiliar'!$A$16:$V$75,10,FALSE)*(N154))*R154),Q154)),0)</f>
        <v>0</v>
      </c>
      <c r="T154" s="732">
        <v>0</v>
      </c>
      <c r="U154" s="979">
        <f>IFERROR((MIN((VLOOKUP($B154,'Anexo I - Auxiliar'!$A$16:$Y$277,12,FALSE)*(N154)),T154)),0)</f>
        <v>0</v>
      </c>
      <c r="V154" s="732">
        <v>0</v>
      </c>
      <c r="W154" s="979">
        <f>IFERROR((MIN((VLOOKUP($B154,'Anexo I - Auxiliar'!$A$16:$Y$277,14,FALSE)*(N154)),V154)),0)</f>
        <v>0</v>
      </c>
      <c r="X154" s="732">
        <v>0</v>
      </c>
      <c r="Y154" s="979">
        <f>IFERROR((MIN((VLOOKUP($B154,'Anexo I - Auxiliar'!$A$16:$Y$277,16,FALSE)*(N154)),X154)),0)</f>
        <v>0</v>
      </c>
      <c r="Z154" s="732">
        <v>0</v>
      </c>
      <c r="AA154" s="979">
        <f>IFERROR((MIN((VLOOKUP($B154,'Anexo I - Auxiliar'!$A$16:$Y$277,18,FALSE)*(N154)),Z154)),0)</f>
        <v>0</v>
      </c>
      <c r="AB154" s="732">
        <v>0</v>
      </c>
      <c r="AC154" s="979">
        <f>IFERROR((MIN((VLOOKUP($B154,'Anexo I - Auxiliar'!$A$16:$Y$277,20,FALSE)*(N154)),AB154)),0)</f>
        <v>0</v>
      </c>
      <c r="AD154" s="732">
        <v>0</v>
      </c>
      <c r="AE154" s="979">
        <f>IFERROR((MIN((VLOOKUP($B154,'Anexo I - Auxiliar'!$A$16:$Y$277,22,FALSE)*(N154)),AD154)),0)</f>
        <v>0</v>
      </c>
      <c r="AF154" s="732">
        <v>0</v>
      </c>
      <c r="AG154" s="979">
        <f>IFERROR((MIN((VLOOKUP($B154,'Anexo I - Auxiliar'!$A$16:$Y$277,24,FALSE)*(N154)),AF154)),0)</f>
        <v>0</v>
      </c>
      <c r="AH154" s="732">
        <v>0</v>
      </c>
      <c r="AI154" s="980">
        <f>IFERROR((MIN((VLOOKUP(($B154&amp;$G154),'CALCULADORA IT CON S.SOCIAL'!$AE$4:$AG$94,2,FALSE)),AH154)),0)</f>
        <v>0</v>
      </c>
      <c r="AJ154" s="732">
        <v>0</v>
      </c>
      <c r="AK154" s="981">
        <f>IFERROR((MIN((((VLOOKUP($B154,'Anexo I - Auxiliar'!$A$16:$AK$277,37,FALSE)))),AJ154)),0)</f>
        <v>0</v>
      </c>
      <c r="AL154" s="982">
        <f t="shared" si="1"/>
        <v>0</v>
      </c>
      <c r="AM154" s="734">
        <v>0</v>
      </c>
      <c r="AN154" s="983">
        <f t="shared" si="2"/>
        <v>0</v>
      </c>
      <c r="AO154" s="735">
        <v>0</v>
      </c>
      <c r="AP154" s="982">
        <f t="shared" si="5"/>
        <v>0</v>
      </c>
      <c r="AQ154" s="984">
        <f t="shared" si="6"/>
        <v>0</v>
      </c>
      <c r="AR154" s="735">
        <v>0</v>
      </c>
      <c r="AS154" s="985">
        <f t="shared" si="3"/>
        <v>0</v>
      </c>
      <c r="AT154" s="735">
        <v>0</v>
      </c>
      <c r="AU154" s="985">
        <f>IFERROR(((MIN((AS154*(VLOOKUP(B154,'Anexo I - Auxiliar'!$A$16:$V$75,8,FALSE))),AT154))),0)</f>
        <v>0</v>
      </c>
      <c r="AV154" s="980">
        <f>IFERROR((VLOOKUP(($B154&amp;$G154),'CALCULADORA IT CON S.SOCIAL'!$AE$4:$AG$94,3,FALSE)),0)</f>
        <v>0</v>
      </c>
      <c r="AW154" s="986">
        <f t="shared" si="4"/>
        <v>0</v>
      </c>
      <c r="AX154" s="987">
        <f>IFERROR((((IF((VLOOKUP(B154,'Anexo I - Auxiliar'!$A$16:$V$75,5,FALSE)=12),(AN154+AQ154+AW154),(AN154+AW154))))+(AK154*AM154)+(AI154*AM154)),0)</f>
        <v>0</v>
      </c>
      <c r="AY154" s="1000">
        <f t="shared" si="17"/>
        <v>0</v>
      </c>
      <c r="AZ154" s="736">
        <v>0</v>
      </c>
      <c r="BA154" s="736">
        <v>0</v>
      </c>
      <c r="BB154" s="711"/>
      <c r="BC154" s="1001">
        <f t="shared" si="18"/>
        <v>0</v>
      </c>
      <c r="BD154" s="737">
        <v>0</v>
      </c>
      <c r="BE154" s="708"/>
    </row>
    <row r="155" spans="1:57" x14ac:dyDescent="0.3">
      <c r="A155" s="741"/>
      <c r="B155" s="743"/>
      <c r="C155" s="743"/>
      <c r="D155" s="743"/>
      <c r="E155" s="744"/>
      <c r="F155" s="430"/>
      <c r="G155" s="430"/>
      <c r="H155" s="726"/>
      <c r="I155" s="726"/>
      <c r="J155" s="727"/>
      <c r="K155" s="728"/>
      <c r="L155" s="729"/>
      <c r="M155" s="730"/>
      <c r="N155" s="731">
        <v>0</v>
      </c>
      <c r="O155" s="732">
        <v>0</v>
      </c>
      <c r="P155" s="978">
        <f>IFERROR((MIN((VLOOKUP($B155,'Anexo I - Auxiliar'!$A$16:$V$75,9,FALSE)*($N155)),$O155)),0)</f>
        <v>0</v>
      </c>
      <c r="Q155" s="732">
        <v>0</v>
      </c>
      <c r="R155" s="733">
        <v>0</v>
      </c>
      <c r="S155" s="978">
        <f>IFERROR((MIN(((VLOOKUP($B155,'Anexo I - Auxiliar'!$A$16:$V$75,10,FALSE)*(N155))*R155),Q155)),0)</f>
        <v>0</v>
      </c>
      <c r="T155" s="732">
        <v>0</v>
      </c>
      <c r="U155" s="979">
        <f>IFERROR((MIN((VLOOKUP($B155,'Anexo I - Auxiliar'!$A$16:$Y$277,12,FALSE)*(N155)),T155)),0)</f>
        <v>0</v>
      </c>
      <c r="V155" s="732">
        <v>0</v>
      </c>
      <c r="W155" s="979">
        <f>IFERROR((MIN((VLOOKUP($B155,'Anexo I - Auxiliar'!$A$16:$Y$277,14,FALSE)*(N155)),V155)),0)</f>
        <v>0</v>
      </c>
      <c r="X155" s="732">
        <v>0</v>
      </c>
      <c r="Y155" s="979">
        <f>IFERROR((MIN((VLOOKUP($B155,'Anexo I - Auxiliar'!$A$16:$Y$277,16,FALSE)*(N155)),X155)),0)</f>
        <v>0</v>
      </c>
      <c r="Z155" s="732">
        <v>0</v>
      </c>
      <c r="AA155" s="979">
        <f>IFERROR((MIN((VLOOKUP($B155,'Anexo I - Auxiliar'!$A$16:$Y$277,18,FALSE)*(N155)),Z155)),0)</f>
        <v>0</v>
      </c>
      <c r="AB155" s="732">
        <v>0</v>
      </c>
      <c r="AC155" s="979">
        <f>IFERROR((MIN((VLOOKUP($B155,'Anexo I - Auxiliar'!$A$16:$Y$277,20,FALSE)*(N155)),AB155)),0)</f>
        <v>0</v>
      </c>
      <c r="AD155" s="732">
        <v>0</v>
      </c>
      <c r="AE155" s="979">
        <f>IFERROR((MIN((VLOOKUP($B155,'Anexo I - Auxiliar'!$A$16:$Y$277,22,FALSE)*(N155)),AD155)),0)</f>
        <v>0</v>
      </c>
      <c r="AF155" s="732">
        <v>0</v>
      </c>
      <c r="AG155" s="979">
        <f>IFERROR((MIN((VLOOKUP($B155,'Anexo I - Auxiliar'!$A$16:$Y$277,24,FALSE)*(N155)),AF155)),0)</f>
        <v>0</v>
      </c>
      <c r="AH155" s="732">
        <v>0</v>
      </c>
      <c r="AI155" s="980">
        <f>IFERROR((MIN((VLOOKUP(($B155&amp;$G155),'CALCULADORA IT CON S.SOCIAL'!$AE$4:$AG$94,2,FALSE)),AH155)),0)</f>
        <v>0</v>
      </c>
      <c r="AJ155" s="732">
        <v>0</v>
      </c>
      <c r="AK155" s="981">
        <f>IFERROR((MIN((((VLOOKUP($B155,'Anexo I - Auxiliar'!$A$16:$AK$277,37,FALSE)))),AJ155)),0)</f>
        <v>0</v>
      </c>
      <c r="AL155" s="982">
        <f t="shared" si="1"/>
        <v>0</v>
      </c>
      <c r="AM155" s="734">
        <v>0</v>
      </c>
      <c r="AN155" s="983">
        <f t="shared" si="2"/>
        <v>0</v>
      </c>
      <c r="AO155" s="735">
        <v>0</v>
      </c>
      <c r="AP155" s="982">
        <f t="shared" si="5"/>
        <v>0</v>
      </c>
      <c r="AQ155" s="984">
        <f t="shared" si="6"/>
        <v>0</v>
      </c>
      <c r="AR155" s="735">
        <v>0</v>
      </c>
      <c r="AS155" s="985">
        <f t="shared" si="3"/>
        <v>0</v>
      </c>
      <c r="AT155" s="735">
        <v>0</v>
      </c>
      <c r="AU155" s="985">
        <f>IFERROR(((MIN((AS155*(VLOOKUP(B155,'Anexo I - Auxiliar'!$A$16:$V$75,8,FALSE))),AT155))),0)</f>
        <v>0</v>
      </c>
      <c r="AV155" s="980">
        <f>IFERROR((VLOOKUP(($B155&amp;$G155),'CALCULADORA IT CON S.SOCIAL'!$AE$4:$AG$94,3,FALSE)),0)</f>
        <v>0</v>
      </c>
      <c r="AW155" s="986">
        <f t="shared" si="4"/>
        <v>0</v>
      </c>
      <c r="AX155" s="987">
        <f>IFERROR((((IF((VLOOKUP(B155,'Anexo I - Auxiliar'!$A$16:$V$75,5,FALSE)=12),(AN155+AQ155+AW155),(AN155+AW155))))+(AK155*AM155)+(AI155*AM155)),0)</f>
        <v>0</v>
      </c>
      <c r="AY155" s="1000">
        <f t="shared" si="17"/>
        <v>0</v>
      </c>
      <c r="AZ155" s="736">
        <v>0</v>
      </c>
      <c r="BA155" s="736">
        <v>0</v>
      </c>
      <c r="BB155" s="711"/>
      <c r="BC155" s="1001">
        <f t="shared" si="18"/>
        <v>0</v>
      </c>
      <c r="BD155" s="737">
        <v>0</v>
      </c>
      <c r="BE155" s="708"/>
    </row>
    <row r="156" spans="1:57" x14ac:dyDescent="0.3">
      <c r="A156" s="741"/>
      <c r="B156" s="743"/>
      <c r="C156" s="743"/>
      <c r="D156" s="743"/>
      <c r="E156" s="744"/>
      <c r="F156" s="430"/>
      <c r="G156" s="430"/>
      <c r="H156" s="726"/>
      <c r="I156" s="726"/>
      <c r="J156" s="727"/>
      <c r="K156" s="728"/>
      <c r="L156" s="729"/>
      <c r="M156" s="730"/>
      <c r="N156" s="731">
        <v>0</v>
      </c>
      <c r="O156" s="732">
        <v>0</v>
      </c>
      <c r="P156" s="978">
        <f>IFERROR((MIN((VLOOKUP($B156,'Anexo I - Auxiliar'!$A$16:$V$75,9,FALSE)*($N156)),$O156)),0)</f>
        <v>0</v>
      </c>
      <c r="Q156" s="732">
        <v>0</v>
      </c>
      <c r="R156" s="733">
        <v>0</v>
      </c>
      <c r="S156" s="978">
        <f>IFERROR((MIN(((VLOOKUP($B156,'Anexo I - Auxiliar'!$A$16:$V$75,10,FALSE)*(N156))*R156),Q156)),0)</f>
        <v>0</v>
      </c>
      <c r="T156" s="732">
        <v>0</v>
      </c>
      <c r="U156" s="979">
        <f>IFERROR((MIN((VLOOKUP($B156,'Anexo I - Auxiliar'!$A$16:$Y$277,12,FALSE)*(N156)),T156)),0)</f>
        <v>0</v>
      </c>
      <c r="V156" s="732">
        <v>0</v>
      </c>
      <c r="W156" s="979">
        <f>IFERROR((MIN((VLOOKUP($B156,'Anexo I - Auxiliar'!$A$16:$Y$277,14,FALSE)*(N156)),V156)),0)</f>
        <v>0</v>
      </c>
      <c r="X156" s="732">
        <v>0</v>
      </c>
      <c r="Y156" s="979">
        <f>IFERROR((MIN((VLOOKUP($B156,'Anexo I - Auxiliar'!$A$16:$Y$277,16,FALSE)*(N156)),X156)),0)</f>
        <v>0</v>
      </c>
      <c r="Z156" s="732">
        <v>0</v>
      </c>
      <c r="AA156" s="979">
        <f>IFERROR((MIN((VLOOKUP($B156,'Anexo I - Auxiliar'!$A$16:$Y$277,18,FALSE)*(N156)),Z156)),0)</f>
        <v>0</v>
      </c>
      <c r="AB156" s="732">
        <v>0</v>
      </c>
      <c r="AC156" s="979">
        <f>IFERROR((MIN((VLOOKUP($B156,'Anexo I - Auxiliar'!$A$16:$Y$277,20,FALSE)*(N156)),AB156)),0)</f>
        <v>0</v>
      </c>
      <c r="AD156" s="732">
        <v>0</v>
      </c>
      <c r="AE156" s="979">
        <f>IFERROR((MIN((VLOOKUP($B156,'Anexo I - Auxiliar'!$A$16:$Y$277,22,FALSE)*(N156)),AD156)),0)</f>
        <v>0</v>
      </c>
      <c r="AF156" s="732">
        <v>0</v>
      </c>
      <c r="AG156" s="979">
        <f>IFERROR((MIN((VLOOKUP($B156,'Anexo I - Auxiliar'!$A$16:$Y$277,24,FALSE)*(N156)),AF156)),0)</f>
        <v>0</v>
      </c>
      <c r="AH156" s="732">
        <v>0</v>
      </c>
      <c r="AI156" s="980">
        <f>IFERROR((MIN((VLOOKUP(($B156&amp;$G156),'CALCULADORA IT CON S.SOCIAL'!$AE$4:$AG$94,2,FALSE)),AH156)),0)</f>
        <v>0</v>
      </c>
      <c r="AJ156" s="732">
        <v>0</v>
      </c>
      <c r="AK156" s="981">
        <f>IFERROR((MIN((((VLOOKUP($B156,'Anexo I - Auxiliar'!$A$16:$AK$277,37,FALSE)))),AJ156)),0)</f>
        <v>0</v>
      </c>
      <c r="AL156" s="982">
        <f t="shared" si="1"/>
        <v>0</v>
      </c>
      <c r="AM156" s="734">
        <v>0</v>
      </c>
      <c r="AN156" s="983">
        <f t="shared" si="2"/>
        <v>0</v>
      </c>
      <c r="AO156" s="735">
        <v>0</v>
      </c>
      <c r="AP156" s="982">
        <f t="shared" si="5"/>
        <v>0</v>
      </c>
      <c r="AQ156" s="984">
        <f t="shared" si="6"/>
        <v>0</v>
      </c>
      <c r="AR156" s="735">
        <v>0</v>
      </c>
      <c r="AS156" s="985">
        <f t="shared" si="3"/>
        <v>0</v>
      </c>
      <c r="AT156" s="735">
        <v>0</v>
      </c>
      <c r="AU156" s="985">
        <f>IFERROR(((MIN((AS156*(VLOOKUP(B156,'Anexo I - Auxiliar'!$A$16:$V$75,8,FALSE))),AT156))),0)</f>
        <v>0</v>
      </c>
      <c r="AV156" s="980">
        <f>IFERROR((VLOOKUP(($B156&amp;$G156),'CALCULADORA IT CON S.SOCIAL'!$AE$4:$AG$94,3,FALSE)),0)</f>
        <v>0</v>
      </c>
      <c r="AW156" s="986">
        <f t="shared" si="4"/>
        <v>0</v>
      </c>
      <c r="AX156" s="987">
        <f>IFERROR((((IF((VLOOKUP(B156,'Anexo I - Auxiliar'!$A$16:$V$75,5,FALSE)=12),(AN156+AQ156+AW156),(AN156+AW156))))+(AK156*AM156)+(AI156*AM156)),0)</f>
        <v>0</v>
      </c>
      <c r="AY156" s="1000">
        <f t="shared" si="17"/>
        <v>0</v>
      </c>
      <c r="AZ156" s="736">
        <v>0</v>
      </c>
      <c r="BA156" s="736">
        <v>0</v>
      </c>
      <c r="BB156" s="711"/>
      <c r="BC156" s="1001">
        <f t="shared" si="18"/>
        <v>0</v>
      </c>
      <c r="BD156" s="737">
        <v>0</v>
      </c>
      <c r="BE156" s="708"/>
    </row>
    <row r="157" spans="1:57" x14ac:dyDescent="0.3">
      <c r="A157" s="741"/>
      <c r="B157" s="743"/>
      <c r="C157" s="743"/>
      <c r="D157" s="743"/>
      <c r="E157" s="744"/>
      <c r="F157" s="430"/>
      <c r="G157" s="430"/>
      <c r="H157" s="726"/>
      <c r="I157" s="726"/>
      <c r="J157" s="727"/>
      <c r="K157" s="728"/>
      <c r="L157" s="729"/>
      <c r="M157" s="730"/>
      <c r="N157" s="731">
        <v>0</v>
      </c>
      <c r="O157" s="732">
        <v>0</v>
      </c>
      <c r="P157" s="978">
        <f>IFERROR((MIN((VLOOKUP($B157,'Anexo I - Auxiliar'!$A$16:$V$75,9,FALSE)*($N157)),$O157)),0)</f>
        <v>0</v>
      </c>
      <c r="Q157" s="732">
        <v>0</v>
      </c>
      <c r="R157" s="733">
        <v>0</v>
      </c>
      <c r="S157" s="978">
        <f>IFERROR((MIN(((VLOOKUP($B157,'Anexo I - Auxiliar'!$A$16:$V$75,10,FALSE)*(N157))*R157),Q157)),0)</f>
        <v>0</v>
      </c>
      <c r="T157" s="732">
        <v>0</v>
      </c>
      <c r="U157" s="979">
        <f>IFERROR((MIN((VLOOKUP($B157,'Anexo I - Auxiliar'!$A$16:$Y$277,12,FALSE)*(N157)),T157)),0)</f>
        <v>0</v>
      </c>
      <c r="V157" s="732">
        <v>0</v>
      </c>
      <c r="W157" s="979">
        <f>IFERROR((MIN((VLOOKUP($B157,'Anexo I - Auxiliar'!$A$16:$Y$277,14,FALSE)*(N157)),V157)),0)</f>
        <v>0</v>
      </c>
      <c r="X157" s="732">
        <v>0</v>
      </c>
      <c r="Y157" s="979">
        <f>IFERROR((MIN((VLOOKUP($B157,'Anexo I - Auxiliar'!$A$16:$Y$277,16,FALSE)*(N157)),X157)),0)</f>
        <v>0</v>
      </c>
      <c r="Z157" s="732">
        <v>0</v>
      </c>
      <c r="AA157" s="979">
        <f>IFERROR((MIN((VLOOKUP($B157,'Anexo I - Auxiliar'!$A$16:$Y$277,18,FALSE)*(N157)),Z157)),0)</f>
        <v>0</v>
      </c>
      <c r="AB157" s="732">
        <v>0</v>
      </c>
      <c r="AC157" s="979">
        <f>IFERROR((MIN((VLOOKUP($B157,'Anexo I - Auxiliar'!$A$16:$Y$277,20,FALSE)*(N157)),AB157)),0)</f>
        <v>0</v>
      </c>
      <c r="AD157" s="732">
        <v>0</v>
      </c>
      <c r="AE157" s="979">
        <f>IFERROR((MIN((VLOOKUP($B157,'Anexo I - Auxiliar'!$A$16:$Y$277,22,FALSE)*(N157)),AD157)),0)</f>
        <v>0</v>
      </c>
      <c r="AF157" s="732">
        <v>0</v>
      </c>
      <c r="AG157" s="979">
        <f>IFERROR((MIN((VLOOKUP($B157,'Anexo I - Auxiliar'!$A$16:$Y$277,24,FALSE)*(N157)),AF157)),0)</f>
        <v>0</v>
      </c>
      <c r="AH157" s="732">
        <v>0</v>
      </c>
      <c r="AI157" s="980">
        <f>IFERROR((MIN((VLOOKUP(($B157&amp;$G157),'CALCULADORA IT CON S.SOCIAL'!$AE$4:$AG$94,2,FALSE)),AH157)),0)</f>
        <v>0</v>
      </c>
      <c r="AJ157" s="732">
        <v>0</v>
      </c>
      <c r="AK157" s="981">
        <f>IFERROR((MIN((((VLOOKUP($B157,'Anexo I - Auxiliar'!$A$16:$AK$277,37,FALSE)))),AJ157)),0)</f>
        <v>0</v>
      </c>
      <c r="AL157" s="982">
        <f t="shared" si="1"/>
        <v>0</v>
      </c>
      <c r="AM157" s="734">
        <v>0</v>
      </c>
      <c r="AN157" s="983">
        <f t="shared" si="2"/>
        <v>0</v>
      </c>
      <c r="AO157" s="735">
        <v>0</v>
      </c>
      <c r="AP157" s="982">
        <f t="shared" si="5"/>
        <v>0</v>
      </c>
      <c r="AQ157" s="984">
        <f t="shared" si="6"/>
        <v>0</v>
      </c>
      <c r="AR157" s="735">
        <v>0</v>
      </c>
      <c r="AS157" s="985">
        <f t="shared" si="3"/>
        <v>0</v>
      </c>
      <c r="AT157" s="735">
        <v>0</v>
      </c>
      <c r="AU157" s="985">
        <f>IFERROR(((MIN((AS157*(VLOOKUP(B157,'Anexo I - Auxiliar'!$A$16:$V$75,8,FALSE))),AT157))),0)</f>
        <v>0</v>
      </c>
      <c r="AV157" s="980">
        <f>IFERROR((VLOOKUP(($B157&amp;$G157),'CALCULADORA IT CON S.SOCIAL'!$AE$4:$AG$94,3,FALSE)),0)</f>
        <v>0</v>
      </c>
      <c r="AW157" s="986">
        <f t="shared" si="4"/>
        <v>0</v>
      </c>
      <c r="AX157" s="987">
        <f>IFERROR((((IF((VLOOKUP(B157,'Anexo I - Auxiliar'!$A$16:$V$75,5,FALSE)=12),(AN157+AQ157+AW157),(AN157+AW157))))+(AK157*AM157)+(AI157*AM157)),0)</f>
        <v>0</v>
      </c>
      <c r="AY157" s="1000">
        <f t="shared" si="17"/>
        <v>0</v>
      </c>
      <c r="AZ157" s="736">
        <v>0</v>
      </c>
      <c r="BA157" s="736">
        <v>0</v>
      </c>
      <c r="BB157" s="711"/>
      <c r="BC157" s="1001">
        <f t="shared" si="18"/>
        <v>0</v>
      </c>
      <c r="BD157" s="737">
        <v>0</v>
      </c>
      <c r="BE157" s="708"/>
    </row>
    <row r="158" spans="1:57" x14ac:dyDescent="0.3">
      <c r="A158" s="741"/>
      <c r="B158" s="743"/>
      <c r="C158" s="743"/>
      <c r="D158" s="743"/>
      <c r="E158" s="744"/>
      <c r="F158" s="430"/>
      <c r="G158" s="430"/>
      <c r="H158" s="726"/>
      <c r="I158" s="726"/>
      <c r="J158" s="727"/>
      <c r="K158" s="728"/>
      <c r="L158" s="729"/>
      <c r="M158" s="730"/>
      <c r="N158" s="731">
        <v>0</v>
      </c>
      <c r="O158" s="732">
        <v>0</v>
      </c>
      <c r="P158" s="978">
        <f>IFERROR((MIN((VLOOKUP($B158,'Anexo I - Auxiliar'!$A$16:$V$75,9,FALSE)*($N158)),$O158)),0)</f>
        <v>0</v>
      </c>
      <c r="Q158" s="732">
        <v>0</v>
      </c>
      <c r="R158" s="733">
        <v>0</v>
      </c>
      <c r="S158" s="978">
        <f>IFERROR((MIN(((VLOOKUP($B158,'Anexo I - Auxiliar'!$A$16:$V$75,10,FALSE)*(N158))*R158),Q158)),0)</f>
        <v>0</v>
      </c>
      <c r="T158" s="732">
        <v>0</v>
      </c>
      <c r="U158" s="979">
        <f>IFERROR((MIN((VLOOKUP($B158,'Anexo I - Auxiliar'!$A$16:$Y$277,12,FALSE)*(N158)),T158)),0)</f>
        <v>0</v>
      </c>
      <c r="V158" s="732">
        <v>0</v>
      </c>
      <c r="W158" s="979">
        <f>IFERROR((MIN((VLOOKUP($B158,'Anexo I - Auxiliar'!$A$16:$Y$277,14,FALSE)*(N158)),V158)),0)</f>
        <v>0</v>
      </c>
      <c r="X158" s="732">
        <v>0</v>
      </c>
      <c r="Y158" s="979">
        <f>IFERROR((MIN((VLOOKUP($B158,'Anexo I - Auxiliar'!$A$16:$Y$277,16,FALSE)*(N158)),X158)),0)</f>
        <v>0</v>
      </c>
      <c r="Z158" s="732">
        <v>0</v>
      </c>
      <c r="AA158" s="979">
        <f>IFERROR((MIN((VLOOKUP($B158,'Anexo I - Auxiliar'!$A$16:$Y$277,18,FALSE)*(N158)),Z158)),0)</f>
        <v>0</v>
      </c>
      <c r="AB158" s="732">
        <v>0</v>
      </c>
      <c r="AC158" s="979">
        <f>IFERROR((MIN((VLOOKUP($B158,'Anexo I - Auxiliar'!$A$16:$Y$277,20,FALSE)*(N158)),AB158)),0)</f>
        <v>0</v>
      </c>
      <c r="AD158" s="732">
        <v>0</v>
      </c>
      <c r="AE158" s="979">
        <f>IFERROR((MIN((VLOOKUP($B158,'Anexo I - Auxiliar'!$A$16:$Y$277,22,FALSE)*(N158)),AD158)),0)</f>
        <v>0</v>
      </c>
      <c r="AF158" s="732">
        <v>0</v>
      </c>
      <c r="AG158" s="979">
        <f>IFERROR((MIN((VLOOKUP($B158,'Anexo I - Auxiliar'!$A$16:$Y$277,24,FALSE)*(N158)),AF158)),0)</f>
        <v>0</v>
      </c>
      <c r="AH158" s="732">
        <v>0</v>
      </c>
      <c r="AI158" s="980">
        <f>IFERROR((MIN((VLOOKUP(($B158&amp;$G158),'CALCULADORA IT CON S.SOCIAL'!$AE$4:$AG$94,2,FALSE)),AH158)),0)</f>
        <v>0</v>
      </c>
      <c r="AJ158" s="732">
        <v>0</v>
      </c>
      <c r="AK158" s="981">
        <f>IFERROR((MIN((((VLOOKUP($B158,'Anexo I - Auxiliar'!$A$16:$AK$277,37,FALSE)))),AJ158)),0)</f>
        <v>0</v>
      </c>
      <c r="AL158" s="982">
        <f t="shared" si="1"/>
        <v>0</v>
      </c>
      <c r="AM158" s="734">
        <v>0</v>
      </c>
      <c r="AN158" s="983">
        <f t="shared" si="2"/>
        <v>0</v>
      </c>
      <c r="AO158" s="735">
        <v>0</v>
      </c>
      <c r="AP158" s="982">
        <f t="shared" si="5"/>
        <v>0</v>
      </c>
      <c r="AQ158" s="984">
        <f t="shared" si="6"/>
        <v>0</v>
      </c>
      <c r="AR158" s="735">
        <v>0</v>
      </c>
      <c r="AS158" s="985">
        <f t="shared" si="3"/>
        <v>0</v>
      </c>
      <c r="AT158" s="735">
        <v>0</v>
      </c>
      <c r="AU158" s="985">
        <f>IFERROR(((MIN((AS158*(VLOOKUP(B158,'Anexo I - Auxiliar'!$A$16:$V$75,8,FALSE))),AT158))),0)</f>
        <v>0</v>
      </c>
      <c r="AV158" s="980">
        <f>IFERROR((VLOOKUP(($B158&amp;$G158),'CALCULADORA IT CON S.SOCIAL'!$AE$4:$AG$94,3,FALSE)),0)</f>
        <v>0</v>
      </c>
      <c r="AW158" s="986">
        <f t="shared" si="4"/>
        <v>0</v>
      </c>
      <c r="AX158" s="987">
        <f>IFERROR((((IF((VLOOKUP(B158,'Anexo I - Auxiliar'!$A$16:$V$75,5,FALSE)=12),(AN158+AQ158+AW158),(AN158+AW158))))+(AK158*AM158)+(AI158*AM158)),0)</f>
        <v>0</v>
      </c>
      <c r="AY158" s="1000">
        <f t="shared" si="17"/>
        <v>0</v>
      </c>
      <c r="AZ158" s="736">
        <v>0</v>
      </c>
      <c r="BA158" s="736">
        <v>0</v>
      </c>
      <c r="BB158" s="711"/>
      <c r="BC158" s="1001">
        <f t="shared" si="18"/>
        <v>0</v>
      </c>
      <c r="BD158" s="737">
        <v>0</v>
      </c>
      <c r="BE158" s="708"/>
    </row>
    <row r="159" spans="1:57" x14ac:dyDescent="0.3">
      <c r="A159" s="741"/>
      <c r="B159" s="743"/>
      <c r="C159" s="743"/>
      <c r="D159" s="743"/>
      <c r="E159" s="744"/>
      <c r="F159" s="430"/>
      <c r="G159" s="430"/>
      <c r="H159" s="726"/>
      <c r="I159" s="726"/>
      <c r="J159" s="727"/>
      <c r="K159" s="728"/>
      <c r="L159" s="729"/>
      <c r="M159" s="730"/>
      <c r="N159" s="731">
        <v>0</v>
      </c>
      <c r="O159" s="732">
        <v>0</v>
      </c>
      <c r="P159" s="978">
        <f>IFERROR((MIN((VLOOKUP($B159,'Anexo I - Auxiliar'!$A$16:$V$75,9,FALSE)*($N159)),$O159)),0)</f>
        <v>0</v>
      </c>
      <c r="Q159" s="732">
        <v>0</v>
      </c>
      <c r="R159" s="733">
        <v>0</v>
      </c>
      <c r="S159" s="978">
        <f>IFERROR((MIN(((VLOOKUP($B159,'Anexo I - Auxiliar'!$A$16:$V$75,10,FALSE)*(N159))*R159),Q159)),0)</f>
        <v>0</v>
      </c>
      <c r="T159" s="732">
        <v>0</v>
      </c>
      <c r="U159" s="979">
        <f>IFERROR((MIN((VLOOKUP($B159,'Anexo I - Auxiliar'!$A$16:$Y$277,12,FALSE)*(N159)),T159)),0)</f>
        <v>0</v>
      </c>
      <c r="V159" s="732">
        <v>0</v>
      </c>
      <c r="W159" s="979">
        <f>IFERROR((MIN((VLOOKUP($B159,'Anexo I - Auxiliar'!$A$16:$Y$277,14,FALSE)*(N159)),V159)),0)</f>
        <v>0</v>
      </c>
      <c r="X159" s="732">
        <v>0</v>
      </c>
      <c r="Y159" s="979">
        <f>IFERROR((MIN((VLOOKUP($B159,'Anexo I - Auxiliar'!$A$16:$Y$277,16,FALSE)*(N159)),X159)),0)</f>
        <v>0</v>
      </c>
      <c r="Z159" s="732">
        <v>0</v>
      </c>
      <c r="AA159" s="979">
        <f>IFERROR((MIN((VLOOKUP($B159,'Anexo I - Auxiliar'!$A$16:$Y$277,18,FALSE)*(N159)),Z159)),0)</f>
        <v>0</v>
      </c>
      <c r="AB159" s="732">
        <v>0</v>
      </c>
      <c r="AC159" s="979">
        <f>IFERROR((MIN((VLOOKUP($B159,'Anexo I - Auxiliar'!$A$16:$Y$277,20,FALSE)*(N159)),AB159)),0)</f>
        <v>0</v>
      </c>
      <c r="AD159" s="732">
        <v>0</v>
      </c>
      <c r="AE159" s="979">
        <f>IFERROR((MIN((VLOOKUP($B159,'Anexo I - Auxiliar'!$A$16:$Y$277,22,FALSE)*(N159)),AD159)),0)</f>
        <v>0</v>
      </c>
      <c r="AF159" s="732">
        <v>0</v>
      </c>
      <c r="AG159" s="979">
        <f>IFERROR((MIN((VLOOKUP($B159,'Anexo I - Auxiliar'!$A$16:$Y$277,24,FALSE)*(N159)),AF159)),0)</f>
        <v>0</v>
      </c>
      <c r="AH159" s="732">
        <v>0</v>
      </c>
      <c r="AI159" s="980">
        <f>IFERROR((MIN((VLOOKUP(($B159&amp;$G159),'CALCULADORA IT CON S.SOCIAL'!$AE$4:$AG$94,2,FALSE)),AH159)),0)</f>
        <v>0</v>
      </c>
      <c r="AJ159" s="732">
        <v>0</v>
      </c>
      <c r="AK159" s="981">
        <f>IFERROR((MIN((((VLOOKUP($B159,'Anexo I - Auxiliar'!$A$16:$AK$277,37,FALSE)))),AJ159)),0)</f>
        <v>0</v>
      </c>
      <c r="AL159" s="982">
        <f t="shared" si="1"/>
        <v>0</v>
      </c>
      <c r="AM159" s="734">
        <v>0</v>
      </c>
      <c r="AN159" s="983">
        <f t="shared" si="2"/>
        <v>0</v>
      </c>
      <c r="AO159" s="735">
        <v>0</v>
      </c>
      <c r="AP159" s="982">
        <f t="shared" si="5"/>
        <v>0</v>
      </c>
      <c r="AQ159" s="984">
        <f t="shared" si="6"/>
        <v>0</v>
      </c>
      <c r="AR159" s="735">
        <v>0</v>
      </c>
      <c r="AS159" s="985">
        <f t="shared" si="3"/>
        <v>0</v>
      </c>
      <c r="AT159" s="735">
        <v>0</v>
      </c>
      <c r="AU159" s="985">
        <f>IFERROR(((MIN((AS159*(VLOOKUP(B159,'Anexo I - Auxiliar'!$A$16:$V$75,8,FALSE))),AT159))),0)</f>
        <v>0</v>
      </c>
      <c r="AV159" s="980">
        <f>IFERROR((VLOOKUP(($B159&amp;$G159),'CALCULADORA IT CON S.SOCIAL'!$AE$4:$AG$94,3,FALSE)),0)</f>
        <v>0</v>
      </c>
      <c r="AW159" s="986">
        <f t="shared" si="4"/>
        <v>0</v>
      </c>
      <c r="AX159" s="987">
        <f>IFERROR((((IF((VLOOKUP(B159,'Anexo I - Auxiliar'!$A$16:$V$75,5,FALSE)=12),(AN159+AQ159+AW159),(AN159+AW159))))+(AK159*AM159)+(AI159*AM159)),0)</f>
        <v>0</v>
      </c>
      <c r="AY159" s="1000">
        <f t="shared" si="17"/>
        <v>0</v>
      </c>
      <c r="AZ159" s="736">
        <v>0</v>
      </c>
      <c r="BA159" s="736">
        <v>0</v>
      </c>
      <c r="BB159" s="711"/>
      <c r="BC159" s="1001">
        <f t="shared" si="18"/>
        <v>0</v>
      </c>
      <c r="BD159" s="737">
        <v>0</v>
      </c>
      <c r="BE159" s="708"/>
    </row>
    <row r="160" spans="1:57" x14ac:dyDescent="0.3">
      <c r="A160" s="741"/>
      <c r="B160" s="743"/>
      <c r="C160" s="743"/>
      <c r="D160" s="743"/>
      <c r="E160" s="744"/>
      <c r="F160" s="430"/>
      <c r="G160" s="430"/>
      <c r="H160" s="726"/>
      <c r="I160" s="726"/>
      <c r="J160" s="727"/>
      <c r="K160" s="728"/>
      <c r="L160" s="729"/>
      <c r="M160" s="730"/>
      <c r="N160" s="731">
        <v>0</v>
      </c>
      <c r="O160" s="732">
        <v>0</v>
      </c>
      <c r="P160" s="978">
        <f>IFERROR((MIN((VLOOKUP($B160,'Anexo I - Auxiliar'!$A$16:$V$75,9,FALSE)*($N160)),$O160)),0)</f>
        <v>0</v>
      </c>
      <c r="Q160" s="732">
        <v>0</v>
      </c>
      <c r="R160" s="733">
        <v>0</v>
      </c>
      <c r="S160" s="978">
        <f>IFERROR((MIN(((VLOOKUP($B160,'Anexo I - Auxiliar'!$A$16:$V$75,10,FALSE)*(N160))*R160),Q160)),0)</f>
        <v>0</v>
      </c>
      <c r="T160" s="732">
        <v>0</v>
      </c>
      <c r="U160" s="979">
        <f>IFERROR((MIN((VLOOKUP($B160,'Anexo I - Auxiliar'!$A$16:$Y$277,12,FALSE)*(N160)),T160)),0)</f>
        <v>0</v>
      </c>
      <c r="V160" s="732">
        <v>0</v>
      </c>
      <c r="W160" s="979">
        <f>IFERROR((MIN((VLOOKUP($B160,'Anexo I - Auxiliar'!$A$16:$Y$277,14,FALSE)*(N160)),V160)),0)</f>
        <v>0</v>
      </c>
      <c r="X160" s="732">
        <v>0</v>
      </c>
      <c r="Y160" s="979">
        <f>IFERROR((MIN((VLOOKUP($B160,'Anexo I - Auxiliar'!$A$16:$Y$277,16,FALSE)*(N160)),X160)),0)</f>
        <v>0</v>
      </c>
      <c r="Z160" s="732">
        <v>0</v>
      </c>
      <c r="AA160" s="979">
        <f>IFERROR((MIN((VLOOKUP($B160,'Anexo I - Auxiliar'!$A$16:$Y$277,18,FALSE)*(N160)),Z160)),0)</f>
        <v>0</v>
      </c>
      <c r="AB160" s="732">
        <v>0</v>
      </c>
      <c r="AC160" s="979">
        <f>IFERROR((MIN((VLOOKUP($B160,'Anexo I - Auxiliar'!$A$16:$Y$277,20,FALSE)*(N160)),AB160)),0)</f>
        <v>0</v>
      </c>
      <c r="AD160" s="732">
        <v>0</v>
      </c>
      <c r="AE160" s="979">
        <f>IFERROR((MIN((VLOOKUP($B160,'Anexo I - Auxiliar'!$A$16:$Y$277,22,FALSE)*(N160)),AD160)),0)</f>
        <v>0</v>
      </c>
      <c r="AF160" s="732">
        <v>0</v>
      </c>
      <c r="AG160" s="979">
        <f>IFERROR((MIN((VLOOKUP($B160,'Anexo I - Auxiliar'!$A$16:$Y$277,24,FALSE)*(N160)),AF160)),0)</f>
        <v>0</v>
      </c>
      <c r="AH160" s="732">
        <v>0</v>
      </c>
      <c r="AI160" s="980">
        <f>IFERROR((MIN((VLOOKUP(($B160&amp;$G160),'CALCULADORA IT CON S.SOCIAL'!$AE$4:$AG$94,2,FALSE)),AH160)),0)</f>
        <v>0</v>
      </c>
      <c r="AJ160" s="732">
        <v>0</v>
      </c>
      <c r="AK160" s="981">
        <f>IFERROR((MIN((((VLOOKUP($B160,'Anexo I - Auxiliar'!$A$16:$AK$277,37,FALSE)))),AJ160)),0)</f>
        <v>0</v>
      </c>
      <c r="AL160" s="982">
        <f t="shared" si="1"/>
        <v>0</v>
      </c>
      <c r="AM160" s="734">
        <v>0</v>
      </c>
      <c r="AN160" s="983">
        <f t="shared" si="2"/>
        <v>0</v>
      </c>
      <c r="AO160" s="735">
        <v>0</v>
      </c>
      <c r="AP160" s="982">
        <f t="shared" si="5"/>
        <v>0</v>
      </c>
      <c r="AQ160" s="984">
        <f t="shared" si="6"/>
        <v>0</v>
      </c>
      <c r="AR160" s="735">
        <v>0</v>
      </c>
      <c r="AS160" s="985">
        <f t="shared" si="3"/>
        <v>0</v>
      </c>
      <c r="AT160" s="735">
        <v>0</v>
      </c>
      <c r="AU160" s="985">
        <f>IFERROR(((MIN((AS160*(VLOOKUP(B160,'Anexo I - Auxiliar'!$A$16:$V$75,8,FALSE))),AT160))),0)</f>
        <v>0</v>
      </c>
      <c r="AV160" s="980">
        <f>IFERROR((VLOOKUP(($B160&amp;$G160),'CALCULADORA IT CON S.SOCIAL'!$AE$4:$AG$94,3,FALSE)),0)</f>
        <v>0</v>
      </c>
      <c r="AW160" s="986">
        <f t="shared" si="4"/>
        <v>0</v>
      </c>
      <c r="AX160" s="987">
        <f>IFERROR((((IF((VLOOKUP(B160,'Anexo I - Auxiliar'!$A$16:$V$75,5,FALSE)=12),(AN160+AQ160+AW160),(AN160+AW160))))+(AK160*AM160)+(AI160*AM160)),0)</f>
        <v>0</v>
      </c>
      <c r="AY160" s="1000">
        <f t="shared" si="17"/>
        <v>0</v>
      </c>
      <c r="AZ160" s="736">
        <v>0</v>
      </c>
      <c r="BA160" s="736">
        <v>0</v>
      </c>
      <c r="BB160" s="711"/>
      <c r="BC160" s="1001">
        <f t="shared" si="18"/>
        <v>0</v>
      </c>
      <c r="BD160" s="737">
        <v>0</v>
      </c>
      <c r="BE160" s="708"/>
    </row>
    <row r="161" spans="1:57" x14ac:dyDescent="0.3">
      <c r="A161" s="741"/>
      <c r="B161" s="743"/>
      <c r="C161" s="743"/>
      <c r="D161" s="743"/>
      <c r="E161" s="744"/>
      <c r="F161" s="430"/>
      <c r="G161" s="430"/>
      <c r="H161" s="726"/>
      <c r="I161" s="726"/>
      <c r="J161" s="727"/>
      <c r="K161" s="728"/>
      <c r="L161" s="729"/>
      <c r="M161" s="730"/>
      <c r="N161" s="731">
        <v>0</v>
      </c>
      <c r="O161" s="732">
        <v>0</v>
      </c>
      <c r="P161" s="978">
        <f>IFERROR((MIN((VLOOKUP($B161,'Anexo I - Auxiliar'!$A$16:$V$75,9,FALSE)*($N161)),$O161)),0)</f>
        <v>0</v>
      </c>
      <c r="Q161" s="732">
        <v>0</v>
      </c>
      <c r="R161" s="733">
        <v>0</v>
      </c>
      <c r="S161" s="978">
        <f>IFERROR((MIN(((VLOOKUP($B161,'Anexo I - Auxiliar'!$A$16:$V$75,10,FALSE)*(N161))*R161),Q161)),0)</f>
        <v>0</v>
      </c>
      <c r="T161" s="732">
        <v>0</v>
      </c>
      <c r="U161" s="979">
        <f>IFERROR((MIN((VLOOKUP($B161,'Anexo I - Auxiliar'!$A$16:$Y$277,12,FALSE)*(N161)),T161)),0)</f>
        <v>0</v>
      </c>
      <c r="V161" s="732">
        <v>0</v>
      </c>
      <c r="W161" s="979">
        <f>IFERROR((MIN((VLOOKUP($B161,'Anexo I - Auxiliar'!$A$16:$Y$277,14,FALSE)*(N161)),V161)),0)</f>
        <v>0</v>
      </c>
      <c r="X161" s="732">
        <v>0</v>
      </c>
      <c r="Y161" s="979">
        <f>IFERROR((MIN((VLOOKUP($B161,'Anexo I - Auxiliar'!$A$16:$Y$277,16,FALSE)*(N161)),X161)),0)</f>
        <v>0</v>
      </c>
      <c r="Z161" s="732">
        <v>0</v>
      </c>
      <c r="AA161" s="979">
        <f>IFERROR((MIN((VLOOKUP($B161,'Anexo I - Auxiliar'!$A$16:$Y$277,18,FALSE)*(N161)),Z161)),0)</f>
        <v>0</v>
      </c>
      <c r="AB161" s="732">
        <v>0</v>
      </c>
      <c r="AC161" s="979">
        <f>IFERROR((MIN((VLOOKUP($B161,'Anexo I - Auxiliar'!$A$16:$Y$277,20,FALSE)*(N161)),AB161)),0)</f>
        <v>0</v>
      </c>
      <c r="AD161" s="732">
        <v>0</v>
      </c>
      <c r="AE161" s="979">
        <f>IFERROR((MIN((VLOOKUP($B161,'Anexo I - Auxiliar'!$A$16:$Y$277,22,FALSE)*(N161)),AD161)),0)</f>
        <v>0</v>
      </c>
      <c r="AF161" s="732">
        <v>0</v>
      </c>
      <c r="AG161" s="979">
        <f>IFERROR((MIN((VLOOKUP($B161,'Anexo I - Auxiliar'!$A$16:$Y$277,24,FALSE)*(N161)),AF161)),0)</f>
        <v>0</v>
      </c>
      <c r="AH161" s="732">
        <v>0</v>
      </c>
      <c r="AI161" s="980">
        <f>IFERROR((MIN((VLOOKUP(($B161&amp;$G161),'CALCULADORA IT CON S.SOCIAL'!$AE$4:$AG$94,2,FALSE)),AH161)),0)</f>
        <v>0</v>
      </c>
      <c r="AJ161" s="732">
        <v>0</v>
      </c>
      <c r="AK161" s="981">
        <f>IFERROR((MIN((((VLOOKUP($B161,'Anexo I - Auxiliar'!$A$16:$AK$277,37,FALSE)))),AJ161)),0)</f>
        <v>0</v>
      </c>
      <c r="AL161" s="982">
        <f t="shared" si="1"/>
        <v>0</v>
      </c>
      <c r="AM161" s="734">
        <v>0</v>
      </c>
      <c r="AN161" s="983">
        <f t="shared" si="2"/>
        <v>0</v>
      </c>
      <c r="AO161" s="735">
        <v>0</v>
      </c>
      <c r="AP161" s="982">
        <f t="shared" si="5"/>
        <v>0</v>
      </c>
      <c r="AQ161" s="984">
        <f t="shared" si="6"/>
        <v>0</v>
      </c>
      <c r="AR161" s="735">
        <v>0</v>
      </c>
      <c r="AS161" s="985">
        <f t="shared" si="3"/>
        <v>0</v>
      </c>
      <c r="AT161" s="735">
        <v>0</v>
      </c>
      <c r="AU161" s="985">
        <f>IFERROR(((MIN((AS161*(VLOOKUP(B161,'Anexo I - Auxiliar'!$A$16:$V$75,8,FALSE))),AT161))),0)</f>
        <v>0</v>
      </c>
      <c r="AV161" s="980">
        <f>IFERROR((VLOOKUP(($B161&amp;$G161),'CALCULADORA IT CON S.SOCIAL'!$AE$4:$AG$94,3,FALSE)),0)</f>
        <v>0</v>
      </c>
      <c r="AW161" s="986">
        <f t="shared" si="4"/>
        <v>0</v>
      </c>
      <c r="AX161" s="987">
        <f>IFERROR((((IF((VLOOKUP(B161,'Anexo I - Auxiliar'!$A$16:$V$75,5,FALSE)=12),(AN161+AQ161+AW161),(AN161+AW161))))+(AK161*AM161)+(AI161*AM161)),0)</f>
        <v>0</v>
      </c>
      <c r="AY161" s="1000">
        <f t="shared" si="17"/>
        <v>0</v>
      </c>
      <c r="AZ161" s="736">
        <v>0</v>
      </c>
      <c r="BA161" s="736">
        <v>0</v>
      </c>
      <c r="BB161" s="711"/>
      <c r="BC161" s="1001">
        <f t="shared" si="18"/>
        <v>0</v>
      </c>
      <c r="BD161" s="737">
        <v>0</v>
      </c>
      <c r="BE161" s="708"/>
    </row>
    <row r="162" spans="1:57" x14ac:dyDescent="0.3">
      <c r="A162" s="741"/>
      <c r="B162" s="743"/>
      <c r="C162" s="743"/>
      <c r="D162" s="743"/>
      <c r="E162" s="744"/>
      <c r="F162" s="430"/>
      <c r="G162" s="430"/>
      <c r="H162" s="726"/>
      <c r="I162" s="726"/>
      <c r="J162" s="727"/>
      <c r="K162" s="728"/>
      <c r="L162" s="729"/>
      <c r="M162" s="730"/>
      <c r="N162" s="731">
        <v>0</v>
      </c>
      <c r="O162" s="732">
        <v>0</v>
      </c>
      <c r="P162" s="978">
        <f>IFERROR((MIN((VLOOKUP($B162,'Anexo I - Auxiliar'!$A$16:$V$75,9,FALSE)*($N162)),$O162)),0)</f>
        <v>0</v>
      </c>
      <c r="Q162" s="732">
        <v>0</v>
      </c>
      <c r="R162" s="733">
        <v>0</v>
      </c>
      <c r="S162" s="978">
        <f>IFERROR((MIN(((VLOOKUP($B162,'Anexo I - Auxiliar'!$A$16:$V$75,10,FALSE)*(N162))*R162),Q162)),0)</f>
        <v>0</v>
      </c>
      <c r="T162" s="732">
        <v>0</v>
      </c>
      <c r="U162" s="979">
        <f>IFERROR((MIN((VLOOKUP($B162,'Anexo I - Auxiliar'!$A$16:$Y$277,12,FALSE)*(N162)),T162)),0)</f>
        <v>0</v>
      </c>
      <c r="V162" s="732">
        <v>0</v>
      </c>
      <c r="W162" s="979">
        <f>IFERROR((MIN((VLOOKUP($B162,'Anexo I - Auxiliar'!$A$16:$Y$277,14,FALSE)*(N162)),V162)),0)</f>
        <v>0</v>
      </c>
      <c r="X162" s="732">
        <v>0</v>
      </c>
      <c r="Y162" s="979">
        <f>IFERROR((MIN((VLOOKUP($B162,'Anexo I - Auxiliar'!$A$16:$Y$277,16,FALSE)*(N162)),X162)),0)</f>
        <v>0</v>
      </c>
      <c r="Z162" s="732">
        <v>0</v>
      </c>
      <c r="AA162" s="979">
        <f>IFERROR((MIN((VLOOKUP($B162,'Anexo I - Auxiliar'!$A$16:$Y$277,18,FALSE)*(N162)),Z162)),0)</f>
        <v>0</v>
      </c>
      <c r="AB162" s="732">
        <v>0</v>
      </c>
      <c r="AC162" s="979">
        <f>IFERROR((MIN((VLOOKUP($B162,'Anexo I - Auxiliar'!$A$16:$Y$277,20,FALSE)*(N162)),AB162)),0)</f>
        <v>0</v>
      </c>
      <c r="AD162" s="732">
        <v>0</v>
      </c>
      <c r="AE162" s="979">
        <f>IFERROR((MIN((VLOOKUP($B162,'Anexo I - Auxiliar'!$A$16:$Y$277,22,FALSE)*(N162)),AD162)),0)</f>
        <v>0</v>
      </c>
      <c r="AF162" s="732">
        <v>0</v>
      </c>
      <c r="AG162" s="979">
        <f>IFERROR((MIN((VLOOKUP($B162,'Anexo I - Auxiliar'!$A$16:$Y$277,24,FALSE)*(N162)),AF162)),0)</f>
        <v>0</v>
      </c>
      <c r="AH162" s="732">
        <v>0</v>
      </c>
      <c r="AI162" s="980">
        <f>IFERROR((MIN((VLOOKUP(($B162&amp;$G162),'CALCULADORA IT CON S.SOCIAL'!$AE$4:$AG$94,2,FALSE)),AH162)),0)</f>
        <v>0</v>
      </c>
      <c r="AJ162" s="732">
        <v>0</v>
      </c>
      <c r="AK162" s="981">
        <f>IFERROR((MIN((((VLOOKUP($B162,'Anexo I - Auxiliar'!$A$16:$AK$277,37,FALSE)))),AJ162)),0)</f>
        <v>0</v>
      </c>
      <c r="AL162" s="982">
        <f t="shared" si="1"/>
        <v>0</v>
      </c>
      <c r="AM162" s="734">
        <v>0</v>
      </c>
      <c r="AN162" s="983">
        <f t="shared" si="2"/>
        <v>0</v>
      </c>
      <c r="AO162" s="735">
        <v>0</v>
      </c>
      <c r="AP162" s="982">
        <f t="shared" si="5"/>
        <v>0</v>
      </c>
      <c r="AQ162" s="984">
        <f t="shared" si="6"/>
        <v>0</v>
      </c>
      <c r="AR162" s="735">
        <v>0</v>
      </c>
      <c r="AS162" s="985">
        <f t="shared" si="3"/>
        <v>0</v>
      </c>
      <c r="AT162" s="735">
        <v>0</v>
      </c>
      <c r="AU162" s="985">
        <f>IFERROR(((MIN((AS162*(VLOOKUP(B162,'Anexo I - Auxiliar'!$A$16:$V$75,8,FALSE))),AT162))),0)</f>
        <v>0</v>
      </c>
      <c r="AV162" s="980">
        <f>IFERROR((VLOOKUP(($B162&amp;$G162),'CALCULADORA IT CON S.SOCIAL'!$AE$4:$AG$94,3,FALSE)),0)</f>
        <v>0</v>
      </c>
      <c r="AW162" s="986">
        <f t="shared" si="4"/>
        <v>0</v>
      </c>
      <c r="AX162" s="987">
        <f>IFERROR((((IF((VLOOKUP(B162,'Anexo I - Auxiliar'!$A$16:$V$75,5,FALSE)=12),(AN162+AQ162+AW162),(AN162+AW162))))+(AK162*AM162)+(AI162*AM162)),0)</f>
        <v>0</v>
      </c>
      <c r="AY162" s="1000">
        <f t="shared" si="17"/>
        <v>0</v>
      </c>
      <c r="AZ162" s="736">
        <v>0</v>
      </c>
      <c r="BA162" s="736">
        <v>0</v>
      </c>
      <c r="BB162" s="711"/>
      <c r="BC162" s="1001">
        <f t="shared" si="18"/>
        <v>0</v>
      </c>
      <c r="BD162" s="737">
        <v>0</v>
      </c>
      <c r="BE162" s="708"/>
    </row>
    <row r="163" spans="1:57" x14ac:dyDescent="0.3">
      <c r="A163" s="741"/>
      <c r="B163" s="743"/>
      <c r="C163" s="743"/>
      <c r="D163" s="743"/>
      <c r="E163" s="744"/>
      <c r="F163" s="430"/>
      <c r="G163" s="430"/>
      <c r="H163" s="726"/>
      <c r="I163" s="726"/>
      <c r="J163" s="727"/>
      <c r="K163" s="728"/>
      <c r="L163" s="729"/>
      <c r="M163" s="730"/>
      <c r="N163" s="731">
        <v>0</v>
      </c>
      <c r="O163" s="732">
        <v>0</v>
      </c>
      <c r="P163" s="978">
        <f>IFERROR((MIN((VLOOKUP($B163,'Anexo I - Auxiliar'!$A$16:$V$75,9,FALSE)*($N163)),$O163)),0)</f>
        <v>0</v>
      </c>
      <c r="Q163" s="732">
        <v>0</v>
      </c>
      <c r="R163" s="733">
        <v>0</v>
      </c>
      <c r="S163" s="978">
        <f>IFERROR((MIN(((VLOOKUP($B163,'Anexo I - Auxiliar'!$A$16:$V$75,10,FALSE)*(N163))*R163),Q163)),0)</f>
        <v>0</v>
      </c>
      <c r="T163" s="732">
        <v>0</v>
      </c>
      <c r="U163" s="979">
        <f>IFERROR((MIN((VLOOKUP($B163,'Anexo I - Auxiliar'!$A$16:$Y$277,12,FALSE)*(N163)),T163)),0)</f>
        <v>0</v>
      </c>
      <c r="V163" s="732">
        <v>0</v>
      </c>
      <c r="W163" s="979">
        <f>IFERROR((MIN((VLOOKUP($B163,'Anexo I - Auxiliar'!$A$16:$Y$277,14,FALSE)*(N163)),V163)),0)</f>
        <v>0</v>
      </c>
      <c r="X163" s="732">
        <v>0</v>
      </c>
      <c r="Y163" s="979">
        <f>IFERROR((MIN((VLOOKUP($B163,'Anexo I - Auxiliar'!$A$16:$Y$277,16,FALSE)*(N163)),X163)),0)</f>
        <v>0</v>
      </c>
      <c r="Z163" s="732">
        <v>0</v>
      </c>
      <c r="AA163" s="979">
        <f>IFERROR((MIN((VLOOKUP($B163,'Anexo I - Auxiliar'!$A$16:$Y$277,18,FALSE)*(N163)),Z163)),0)</f>
        <v>0</v>
      </c>
      <c r="AB163" s="732">
        <v>0</v>
      </c>
      <c r="AC163" s="979">
        <f>IFERROR((MIN((VLOOKUP($B163,'Anexo I - Auxiliar'!$A$16:$Y$277,20,FALSE)*(N163)),AB163)),0)</f>
        <v>0</v>
      </c>
      <c r="AD163" s="732">
        <v>0</v>
      </c>
      <c r="AE163" s="979">
        <f>IFERROR((MIN((VLOOKUP($B163,'Anexo I - Auxiliar'!$A$16:$Y$277,22,FALSE)*(N163)),AD163)),0)</f>
        <v>0</v>
      </c>
      <c r="AF163" s="732">
        <v>0</v>
      </c>
      <c r="AG163" s="979">
        <f>IFERROR((MIN((VLOOKUP($B163,'Anexo I - Auxiliar'!$A$16:$Y$277,24,FALSE)*(N163)),AF163)),0)</f>
        <v>0</v>
      </c>
      <c r="AH163" s="732">
        <v>0</v>
      </c>
      <c r="AI163" s="980">
        <f>IFERROR((MIN((VLOOKUP(($B163&amp;$G163),'CALCULADORA IT CON S.SOCIAL'!$AE$4:$AG$94,2,FALSE)),AH163)),0)</f>
        <v>0</v>
      </c>
      <c r="AJ163" s="732">
        <v>0</v>
      </c>
      <c r="AK163" s="981">
        <f>IFERROR((MIN((((VLOOKUP($B163,'Anexo I - Auxiliar'!$A$16:$AK$277,37,FALSE)))),AJ163)),0)</f>
        <v>0</v>
      </c>
      <c r="AL163" s="982">
        <f t="shared" si="1"/>
        <v>0</v>
      </c>
      <c r="AM163" s="734">
        <v>0</v>
      </c>
      <c r="AN163" s="983">
        <f t="shared" si="2"/>
        <v>0</v>
      </c>
      <c r="AO163" s="735">
        <v>0</v>
      </c>
      <c r="AP163" s="982">
        <f t="shared" si="5"/>
        <v>0</v>
      </c>
      <c r="AQ163" s="984">
        <f t="shared" si="6"/>
        <v>0</v>
      </c>
      <c r="AR163" s="735">
        <v>0</v>
      </c>
      <c r="AS163" s="985">
        <f t="shared" si="3"/>
        <v>0</v>
      </c>
      <c r="AT163" s="735">
        <v>0</v>
      </c>
      <c r="AU163" s="985">
        <f>IFERROR(((MIN((AS163*(VLOOKUP(B163,'Anexo I - Auxiliar'!$A$16:$V$75,8,FALSE))),AT163))),0)</f>
        <v>0</v>
      </c>
      <c r="AV163" s="980">
        <f>IFERROR((VLOOKUP(($B163&amp;$G163),'CALCULADORA IT CON S.SOCIAL'!$AE$4:$AG$94,3,FALSE)),0)</f>
        <v>0</v>
      </c>
      <c r="AW163" s="986">
        <f t="shared" si="4"/>
        <v>0</v>
      </c>
      <c r="AX163" s="987">
        <f>IFERROR((((IF((VLOOKUP(B163,'Anexo I - Auxiliar'!$A$16:$V$75,5,FALSE)=12),(AN163+AQ163+AW163),(AN163+AW163))))+(AK163*AM163)+(AI163*AM163)),0)</f>
        <v>0</v>
      </c>
      <c r="AY163" s="1000">
        <f t="shared" si="17"/>
        <v>0</v>
      </c>
      <c r="AZ163" s="736">
        <v>0</v>
      </c>
      <c r="BA163" s="736">
        <v>0</v>
      </c>
      <c r="BB163" s="711"/>
      <c r="BC163" s="1001">
        <f t="shared" si="18"/>
        <v>0</v>
      </c>
      <c r="BD163" s="737">
        <v>0</v>
      </c>
      <c r="BE163" s="708"/>
    </row>
    <row r="164" spans="1:57" x14ac:dyDescent="0.3">
      <c r="A164" s="741"/>
      <c r="B164" s="743"/>
      <c r="C164" s="743"/>
      <c r="D164" s="743"/>
      <c r="E164" s="744"/>
      <c r="F164" s="430"/>
      <c r="G164" s="430"/>
      <c r="H164" s="726"/>
      <c r="I164" s="726"/>
      <c r="J164" s="727"/>
      <c r="K164" s="728"/>
      <c r="L164" s="729"/>
      <c r="M164" s="730"/>
      <c r="N164" s="731">
        <v>0</v>
      </c>
      <c r="O164" s="732">
        <v>0</v>
      </c>
      <c r="P164" s="978">
        <f>IFERROR((MIN((VLOOKUP($B164,'Anexo I - Auxiliar'!$A$16:$V$75,9,FALSE)*($N164)),$O164)),0)</f>
        <v>0</v>
      </c>
      <c r="Q164" s="732">
        <v>0</v>
      </c>
      <c r="R164" s="733">
        <v>0</v>
      </c>
      <c r="S164" s="978">
        <f>IFERROR((MIN(((VLOOKUP($B164,'Anexo I - Auxiliar'!$A$16:$V$75,10,FALSE)*(N164))*R164),Q164)),0)</f>
        <v>0</v>
      </c>
      <c r="T164" s="732">
        <v>0</v>
      </c>
      <c r="U164" s="979">
        <f>IFERROR((MIN((VLOOKUP($B164,'Anexo I - Auxiliar'!$A$16:$Y$277,12,FALSE)*(N164)),T164)),0)</f>
        <v>0</v>
      </c>
      <c r="V164" s="732">
        <v>0</v>
      </c>
      <c r="W164" s="979">
        <f>IFERROR((MIN((VLOOKUP($B164,'Anexo I - Auxiliar'!$A$16:$Y$277,14,FALSE)*(N164)),V164)),0)</f>
        <v>0</v>
      </c>
      <c r="X164" s="732">
        <v>0</v>
      </c>
      <c r="Y164" s="979">
        <f>IFERROR((MIN((VLOOKUP($B164,'Anexo I - Auxiliar'!$A$16:$Y$277,16,FALSE)*(N164)),X164)),0)</f>
        <v>0</v>
      </c>
      <c r="Z164" s="732">
        <v>0</v>
      </c>
      <c r="AA164" s="979">
        <f>IFERROR((MIN((VLOOKUP($B164,'Anexo I - Auxiliar'!$A$16:$Y$277,18,FALSE)*(N164)),Z164)),0)</f>
        <v>0</v>
      </c>
      <c r="AB164" s="732">
        <v>0</v>
      </c>
      <c r="AC164" s="979">
        <f>IFERROR((MIN((VLOOKUP($B164,'Anexo I - Auxiliar'!$A$16:$Y$277,20,FALSE)*(N164)),AB164)),0)</f>
        <v>0</v>
      </c>
      <c r="AD164" s="732">
        <v>0</v>
      </c>
      <c r="AE164" s="979">
        <f>IFERROR((MIN((VLOOKUP($B164,'Anexo I - Auxiliar'!$A$16:$Y$277,22,FALSE)*(N164)),AD164)),0)</f>
        <v>0</v>
      </c>
      <c r="AF164" s="732">
        <v>0</v>
      </c>
      <c r="AG164" s="979">
        <f>IFERROR((MIN((VLOOKUP($B164,'Anexo I - Auxiliar'!$A$16:$Y$277,24,FALSE)*(N164)),AF164)),0)</f>
        <v>0</v>
      </c>
      <c r="AH164" s="732">
        <v>0</v>
      </c>
      <c r="AI164" s="980">
        <f>IFERROR((MIN((VLOOKUP(($B164&amp;$G164),'CALCULADORA IT CON S.SOCIAL'!$AE$4:$AG$94,2,FALSE)),AH164)),0)</f>
        <v>0</v>
      </c>
      <c r="AJ164" s="732">
        <v>0</v>
      </c>
      <c r="AK164" s="981">
        <f>IFERROR((MIN((((VLOOKUP($B164,'Anexo I - Auxiliar'!$A$16:$AK$277,37,FALSE)))),AJ164)),0)</f>
        <v>0</v>
      </c>
      <c r="AL164" s="982">
        <f t="shared" si="1"/>
        <v>0</v>
      </c>
      <c r="AM164" s="734">
        <v>0</v>
      </c>
      <c r="AN164" s="983">
        <f t="shared" si="2"/>
        <v>0</v>
      </c>
      <c r="AO164" s="735">
        <v>0</v>
      </c>
      <c r="AP164" s="982">
        <f t="shared" si="5"/>
        <v>0</v>
      </c>
      <c r="AQ164" s="984">
        <f t="shared" si="6"/>
        <v>0</v>
      </c>
      <c r="AR164" s="735">
        <v>0</v>
      </c>
      <c r="AS164" s="985">
        <f t="shared" si="3"/>
        <v>0</v>
      </c>
      <c r="AT164" s="735">
        <v>0</v>
      </c>
      <c r="AU164" s="985">
        <f>IFERROR(((MIN((AS164*(VLOOKUP(B164,'Anexo I - Auxiliar'!$A$16:$V$75,8,FALSE))),AT164))),0)</f>
        <v>0</v>
      </c>
      <c r="AV164" s="980">
        <f>IFERROR((VLOOKUP(($B164&amp;$G164),'CALCULADORA IT CON S.SOCIAL'!$AE$4:$AG$94,3,FALSE)),0)</f>
        <v>0</v>
      </c>
      <c r="AW164" s="986">
        <f t="shared" si="4"/>
        <v>0</v>
      </c>
      <c r="AX164" s="987">
        <f>IFERROR((((IF((VLOOKUP(B164,'Anexo I - Auxiliar'!$A$16:$V$75,5,FALSE)=12),(AN164+AQ164+AW164),(AN164+AW164))))+(AK164*AM164)+(AI164*AM164)),0)</f>
        <v>0</v>
      </c>
      <c r="AY164" s="1000">
        <f t="shared" si="17"/>
        <v>0</v>
      </c>
      <c r="AZ164" s="736">
        <v>0</v>
      </c>
      <c r="BA164" s="736">
        <v>0</v>
      </c>
      <c r="BB164" s="711"/>
      <c r="BC164" s="1001">
        <f t="shared" si="18"/>
        <v>0</v>
      </c>
      <c r="BD164" s="737">
        <v>0</v>
      </c>
      <c r="BE164" s="708"/>
    </row>
    <row r="165" spans="1:57" x14ac:dyDescent="0.3">
      <c r="A165" s="741"/>
      <c r="B165" s="743"/>
      <c r="C165" s="743"/>
      <c r="D165" s="743"/>
      <c r="E165" s="744"/>
      <c r="F165" s="430"/>
      <c r="G165" s="430"/>
      <c r="H165" s="726"/>
      <c r="I165" s="726"/>
      <c r="J165" s="727"/>
      <c r="K165" s="728"/>
      <c r="L165" s="729"/>
      <c r="M165" s="730"/>
      <c r="N165" s="731">
        <v>0</v>
      </c>
      <c r="O165" s="732">
        <v>0</v>
      </c>
      <c r="P165" s="978">
        <f>IFERROR((MIN((VLOOKUP($B165,'Anexo I - Auxiliar'!$A$16:$V$75,9,FALSE)*($N165)),$O165)),0)</f>
        <v>0</v>
      </c>
      <c r="Q165" s="732">
        <v>0</v>
      </c>
      <c r="R165" s="733">
        <v>0</v>
      </c>
      <c r="S165" s="978">
        <f>IFERROR((MIN(((VLOOKUP($B165,'Anexo I - Auxiliar'!$A$16:$V$75,10,FALSE)*(N165))*R165),Q165)),0)</f>
        <v>0</v>
      </c>
      <c r="T165" s="732">
        <v>0</v>
      </c>
      <c r="U165" s="979">
        <f>IFERROR((MIN((VLOOKUP($B165,'Anexo I - Auxiliar'!$A$16:$Y$277,12,FALSE)*(N165)),T165)),0)</f>
        <v>0</v>
      </c>
      <c r="V165" s="732">
        <v>0</v>
      </c>
      <c r="W165" s="979">
        <f>IFERROR((MIN((VLOOKUP($B165,'Anexo I - Auxiliar'!$A$16:$Y$277,14,FALSE)*(N165)),V165)),0)</f>
        <v>0</v>
      </c>
      <c r="X165" s="732">
        <v>0</v>
      </c>
      <c r="Y165" s="979">
        <f>IFERROR((MIN((VLOOKUP($B165,'Anexo I - Auxiliar'!$A$16:$Y$277,16,FALSE)*(N165)),X165)),0)</f>
        <v>0</v>
      </c>
      <c r="Z165" s="732">
        <v>0</v>
      </c>
      <c r="AA165" s="979">
        <f>IFERROR((MIN((VLOOKUP($B165,'Anexo I - Auxiliar'!$A$16:$Y$277,18,FALSE)*(N165)),Z165)),0)</f>
        <v>0</v>
      </c>
      <c r="AB165" s="732">
        <v>0</v>
      </c>
      <c r="AC165" s="979">
        <f>IFERROR((MIN((VLOOKUP($B165,'Anexo I - Auxiliar'!$A$16:$Y$277,20,FALSE)*(N165)),AB165)),0)</f>
        <v>0</v>
      </c>
      <c r="AD165" s="732">
        <v>0</v>
      </c>
      <c r="AE165" s="979">
        <f>IFERROR((MIN((VLOOKUP($B165,'Anexo I - Auxiliar'!$A$16:$Y$277,22,FALSE)*(N165)),AD165)),0)</f>
        <v>0</v>
      </c>
      <c r="AF165" s="732">
        <v>0</v>
      </c>
      <c r="AG165" s="979">
        <f>IFERROR((MIN((VLOOKUP($B165,'Anexo I - Auxiliar'!$A$16:$Y$277,24,FALSE)*(N165)),AF165)),0)</f>
        <v>0</v>
      </c>
      <c r="AH165" s="732">
        <v>0</v>
      </c>
      <c r="AI165" s="980">
        <f>IFERROR((MIN((VLOOKUP(($B165&amp;$G165),'CALCULADORA IT CON S.SOCIAL'!$AE$4:$AG$94,2,FALSE)),AH165)),0)</f>
        <v>0</v>
      </c>
      <c r="AJ165" s="732">
        <v>0</v>
      </c>
      <c r="AK165" s="981">
        <f>IFERROR((MIN((((VLOOKUP($B165,'Anexo I - Auxiliar'!$A$16:$AK$277,37,FALSE)))),AJ165)),0)</f>
        <v>0</v>
      </c>
      <c r="AL165" s="982">
        <f t="shared" ref="AL165:AL196" si="19">IFERROR(((P165+S165+U165+W165+Y165+AA165+AC165+AE165+AG165)),0)</f>
        <v>0</v>
      </c>
      <c r="AM165" s="734">
        <v>0</v>
      </c>
      <c r="AN165" s="983">
        <f t="shared" ref="AN165:AN196" si="20">IFERROR((AL165*AM165),0)</f>
        <v>0</v>
      </c>
      <c r="AO165" s="735">
        <v>0</v>
      </c>
      <c r="AP165" s="982">
        <f t="shared" ref="AP165:AP196" si="21">IFERROR(((MIN((((AL165)*2)/12),AO165))),0)</f>
        <v>0</v>
      </c>
      <c r="AQ165" s="984">
        <f t="shared" ref="AQ165:AQ196" si="22">IFERROR((AP165*AM165),0)</f>
        <v>0</v>
      </c>
      <c r="AR165" s="735">
        <v>0</v>
      </c>
      <c r="AS165" s="985">
        <f t="shared" ref="AS165:AS196" si="23">IFERROR((MIN((AL165+AP165),AR165)),0)</f>
        <v>0</v>
      </c>
      <c r="AT165" s="735">
        <v>0</v>
      </c>
      <c r="AU165" s="985">
        <f>IFERROR(((MIN((AS165*(VLOOKUP(B165,'Anexo I - Auxiliar'!$A$16:$V$75,8,FALSE))),AT165))),0)</f>
        <v>0</v>
      </c>
      <c r="AV165" s="980">
        <f>IFERROR((VLOOKUP(($B165&amp;$G165),'CALCULADORA IT CON S.SOCIAL'!$AE$4:$AG$94,3,FALSE)),0)</f>
        <v>0</v>
      </c>
      <c r="AW165" s="986">
        <f t="shared" ref="AW165:AW196" si="24">IFERROR(((MIN(AT165,(AU165+AV165))*AM165)),0)</f>
        <v>0</v>
      </c>
      <c r="AX165" s="987">
        <f>IFERROR((((IF((VLOOKUP(B165,'Anexo I - Auxiliar'!$A$16:$V$75,5,FALSE)=12),(AN165+AQ165+AW165),(AN165+AW165))))+(AK165*AM165)+(AI165*AM165)),0)</f>
        <v>0</v>
      </c>
      <c r="AY165" s="1000">
        <f t="shared" si="17"/>
        <v>0</v>
      </c>
      <c r="AZ165" s="736">
        <v>0</v>
      </c>
      <c r="BA165" s="736">
        <v>0</v>
      </c>
      <c r="BB165" s="711"/>
      <c r="BC165" s="1001">
        <f t="shared" si="18"/>
        <v>0</v>
      </c>
      <c r="BD165" s="737">
        <v>0</v>
      </c>
      <c r="BE165" s="708"/>
    </row>
    <row r="166" spans="1:57" x14ac:dyDescent="0.3">
      <c r="A166" s="741"/>
      <c r="B166" s="743"/>
      <c r="C166" s="743"/>
      <c r="D166" s="743"/>
      <c r="E166" s="744"/>
      <c r="F166" s="430"/>
      <c r="G166" s="430"/>
      <c r="H166" s="726"/>
      <c r="I166" s="726"/>
      <c r="J166" s="727"/>
      <c r="K166" s="728"/>
      <c r="L166" s="729"/>
      <c r="M166" s="730"/>
      <c r="N166" s="731">
        <v>0</v>
      </c>
      <c r="O166" s="732">
        <v>0</v>
      </c>
      <c r="P166" s="978">
        <f>IFERROR((MIN((VLOOKUP($B166,'Anexo I - Auxiliar'!$A$16:$V$75,9,FALSE)*($N166)),$O166)),0)</f>
        <v>0</v>
      </c>
      <c r="Q166" s="732">
        <v>0</v>
      </c>
      <c r="R166" s="733">
        <v>0</v>
      </c>
      <c r="S166" s="978">
        <f>IFERROR((MIN(((VLOOKUP($B166,'Anexo I - Auxiliar'!$A$16:$V$75,10,FALSE)*(N166))*R166),Q166)),0)</f>
        <v>0</v>
      </c>
      <c r="T166" s="732">
        <v>0</v>
      </c>
      <c r="U166" s="979">
        <f>IFERROR((MIN((VLOOKUP($B166,'Anexo I - Auxiliar'!$A$16:$Y$277,12,FALSE)*(N166)),T166)),0)</f>
        <v>0</v>
      </c>
      <c r="V166" s="732">
        <v>0</v>
      </c>
      <c r="W166" s="979">
        <f>IFERROR((MIN((VLOOKUP($B166,'Anexo I - Auxiliar'!$A$16:$Y$277,14,FALSE)*(N166)),V166)),0)</f>
        <v>0</v>
      </c>
      <c r="X166" s="732">
        <v>0</v>
      </c>
      <c r="Y166" s="979">
        <f>IFERROR((MIN((VLOOKUP($B166,'Anexo I - Auxiliar'!$A$16:$Y$277,16,FALSE)*(N166)),X166)),0)</f>
        <v>0</v>
      </c>
      <c r="Z166" s="732">
        <v>0</v>
      </c>
      <c r="AA166" s="979">
        <f>IFERROR((MIN((VLOOKUP($B166,'Anexo I - Auxiliar'!$A$16:$Y$277,18,FALSE)*(N166)),Z166)),0)</f>
        <v>0</v>
      </c>
      <c r="AB166" s="732">
        <v>0</v>
      </c>
      <c r="AC166" s="979">
        <f>IFERROR((MIN((VLOOKUP($B166,'Anexo I - Auxiliar'!$A$16:$Y$277,20,FALSE)*(N166)),AB166)),0)</f>
        <v>0</v>
      </c>
      <c r="AD166" s="732">
        <v>0</v>
      </c>
      <c r="AE166" s="979">
        <f>IFERROR((MIN((VLOOKUP($B166,'Anexo I - Auxiliar'!$A$16:$Y$277,22,FALSE)*(N166)),AD166)),0)</f>
        <v>0</v>
      </c>
      <c r="AF166" s="732">
        <v>0</v>
      </c>
      <c r="AG166" s="979">
        <f>IFERROR((MIN((VLOOKUP($B166,'Anexo I - Auxiliar'!$A$16:$Y$277,24,FALSE)*(N166)),AF166)),0)</f>
        <v>0</v>
      </c>
      <c r="AH166" s="732">
        <v>0</v>
      </c>
      <c r="AI166" s="980">
        <f>IFERROR((MIN((VLOOKUP(($B166&amp;$G166),'CALCULADORA IT CON S.SOCIAL'!$AE$4:$AG$94,2,FALSE)),AH166)),0)</f>
        <v>0</v>
      </c>
      <c r="AJ166" s="732">
        <v>0</v>
      </c>
      <c r="AK166" s="981">
        <f>IFERROR((MIN((((VLOOKUP($B166,'Anexo I - Auxiliar'!$A$16:$AK$277,37,FALSE)))),AJ166)),0)</f>
        <v>0</v>
      </c>
      <c r="AL166" s="982">
        <f t="shared" si="19"/>
        <v>0</v>
      </c>
      <c r="AM166" s="734">
        <v>0</v>
      </c>
      <c r="AN166" s="983">
        <f t="shared" si="20"/>
        <v>0</v>
      </c>
      <c r="AO166" s="735">
        <v>0</v>
      </c>
      <c r="AP166" s="982">
        <f t="shared" si="21"/>
        <v>0</v>
      </c>
      <c r="AQ166" s="984">
        <f t="shared" si="22"/>
        <v>0</v>
      </c>
      <c r="AR166" s="735">
        <v>0</v>
      </c>
      <c r="AS166" s="985">
        <f t="shared" si="23"/>
        <v>0</v>
      </c>
      <c r="AT166" s="735">
        <v>0</v>
      </c>
      <c r="AU166" s="985">
        <f>IFERROR(((MIN((AS166*(VLOOKUP(B166,'Anexo I - Auxiliar'!$A$16:$V$75,8,FALSE))),AT166))),0)</f>
        <v>0</v>
      </c>
      <c r="AV166" s="980">
        <f>IFERROR((VLOOKUP(($B166&amp;$G166),'CALCULADORA IT CON S.SOCIAL'!$AE$4:$AG$94,3,FALSE)),0)</f>
        <v>0</v>
      </c>
      <c r="AW166" s="986">
        <f t="shared" si="24"/>
        <v>0</v>
      </c>
      <c r="AX166" s="987">
        <f>IFERROR((((IF((VLOOKUP(B166,'Anexo I - Auxiliar'!$A$16:$V$75,5,FALSE)=12),(AN166+AQ166+AW166),(AN166+AW166))))+(AK166*AM166)+(AI166*AM166)),0)</f>
        <v>0</v>
      </c>
      <c r="AY166" s="1000">
        <f t="shared" si="17"/>
        <v>0</v>
      </c>
      <c r="AZ166" s="736">
        <v>0</v>
      </c>
      <c r="BA166" s="736">
        <v>0</v>
      </c>
      <c r="BB166" s="711"/>
      <c r="BC166" s="1001">
        <f t="shared" si="18"/>
        <v>0</v>
      </c>
      <c r="BD166" s="737">
        <v>0</v>
      </c>
      <c r="BE166" s="708"/>
    </row>
    <row r="167" spans="1:57" x14ac:dyDescent="0.3">
      <c r="A167" s="741"/>
      <c r="B167" s="743"/>
      <c r="C167" s="743"/>
      <c r="D167" s="743"/>
      <c r="E167" s="744"/>
      <c r="F167" s="430"/>
      <c r="G167" s="430"/>
      <c r="H167" s="726"/>
      <c r="I167" s="726"/>
      <c r="J167" s="727"/>
      <c r="K167" s="728"/>
      <c r="L167" s="729"/>
      <c r="M167" s="730"/>
      <c r="N167" s="731">
        <v>0</v>
      </c>
      <c r="O167" s="732">
        <v>0</v>
      </c>
      <c r="P167" s="978">
        <f>IFERROR((MIN((VLOOKUP($B167,'Anexo I - Auxiliar'!$A$16:$V$75,9,FALSE)*($N167)),$O167)),0)</f>
        <v>0</v>
      </c>
      <c r="Q167" s="732">
        <v>0</v>
      </c>
      <c r="R167" s="733">
        <v>0</v>
      </c>
      <c r="S167" s="978">
        <f>IFERROR((MIN(((VLOOKUP($B167,'Anexo I - Auxiliar'!$A$16:$V$75,10,FALSE)*(N167))*R167),Q167)),0)</f>
        <v>0</v>
      </c>
      <c r="T167" s="732">
        <v>0</v>
      </c>
      <c r="U167" s="979">
        <f>IFERROR((MIN((VLOOKUP($B167,'Anexo I - Auxiliar'!$A$16:$Y$277,12,FALSE)*(N167)),T167)),0)</f>
        <v>0</v>
      </c>
      <c r="V167" s="732">
        <v>0</v>
      </c>
      <c r="W167" s="979">
        <f>IFERROR((MIN((VLOOKUP($B167,'Anexo I - Auxiliar'!$A$16:$Y$277,14,FALSE)*(N167)),V167)),0)</f>
        <v>0</v>
      </c>
      <c r="X167" s="732">
        <v>0</v>
      </c>
      <c r="Y167" s="979">
        <f>IFERROR((MIN((VLOOKUP($B167,'Anexo I - Auxiliar'!$A$16:$Y$277,16,FALSE)*(N167)),X167)),0)</f>
        <v>0</v>
      </c>
      <c r="Z167" s="732">
        <v>0</v>
      </c>
      <c r="AA167" s="979">
        <f>IFERROR((MIN((VLOOKUP($B167,'Anexo I - Auxiliar'!$A$16:$Y$277,18,FALSE)*(N167)),Z167)),0)</f>
        <v>0</v>
      </c>
      <c r="AB167" s="732">
        <v>0</v>
      </c>
      <c r="AC167" s="979">
        <f>IFERROR((MIN((VLOOKUP($B167,'Anexo I - Auxiliar'!$A$16:$Y$277,20,FALSE)*(N167)),AB167)),0)</f>
        <v>0</v>
      </c>
      <c r="AD167" s="732">
        <v>0</v>
      </c>
      <c r="AE167" s="979">
        <f>IFERROR((MIN((VLOOKUP($B167,'Anexo I - Auxiliar'!$A$16:$Y$277,22,FALSE)*(N167)),AD167)),0)</f>
        <v>0</v>
      </c>
      <c r="AF167" s="732">
        <v>0</v>
      </c>
      <c r="AG167" s="979">
        <f>IFERROR((MIN((VLOOKUP($B167,'Anexo I - Auxiliar'!$A$16:$Y$277,24,FALSE)*(N167)),AF167)),0)</f>
        <v>0</v>
      </c>
      <c r="AH167" s="732">
        <v>0</v>
      </c>
      <c r="AI167" s="980">
        <f>IFERROR((MIN((VLOOKUP(($B167&amp;$G167),'CALCULADORA IT CON S.SOCIAL'!$AE$4:$AG$94,2,FALSE)),AH167)),0)</f>
        <v>0</v>
      </c>
      <c r="AJ167" s="732">
        <v>0</v>
      </c>
      <c r="AK167" s="981">
        <f>IFERROR((MIN((((VLOOKUP($B167,'Anexo I - Auxiliar'!$A$16:$AK$277,37,FALSE)))),AJ167)),0)</f>
        <v>0</v>
      </c>
      <c r="AL167" s="982">
        <f t="shared" si="19"/>
        <v>0</v>
      </c>
      <c r="AM167" s="734">
        <v>0</v>
      </c>
      <c r="AN167" s="983">
        <f t="shared" si="20"/>
        <v>0</v>
      </c>
      <c r="AO167" s="735">
        <v>0</v>
      </c>
      <c r="AP167" s="982">
        <f t="shared" si="21"/>
        <v>0</v>
      </c>
      <c r="AQ167" s="984">
        <f t="shared" si="22"/>
        <v>0</v>
      </c>
      <c r="AR167" s="735">
        <v>0</v>
      </c>
      <c r="AS167" s="985">
        <f t="shared" si="23"/>
        <v>0</v>
      </c>
      <c r="AT167" s="735">
        <v>0</v>
      </c>
      <c r="AU167" s="985">
        <f>IFERROR(((MIN((AS167*(VLOOKUP(B167,'Anexo I - Auxiliar'!$A$16:$V$75,8,FALSE))),AT167))),0)</f>
        <v>0</v>
      </c>
      <c r="AV167" s="980">
        <f>IFERROR((VLOOKUP(($B167&amp;$G167),'CALCULADORA IT CON S.SOCIAL'!$AE$4:$AG$94,3,FALSE)),0)</f>
        <v>0</v>
      </c>
      <c r="AW167" s="986">
        <f t="shared" si="24"/>
        <v>0</v>
      </c>
      <c r="AX167" s="987">
        <f>IFERROR((((IF((VLOOKUP(B167,'Anexo I - Auxiliar'!$A$16:$V$75,5,FALSE)=12),(AN167+AQ167+AW167),(AN167+AW167))))+(AK167*AM167)+(AI167*AM167)),0)</f>
        <v>0</v>
      </c>
      <c r="AY167" s="1000">
        <f t="shared" si="17"/>
        <v>0</v>
      </c>
      <c r="AZ167" s="736">
        <v>0</v>
      </c>
      <c r="BA167" s="736">
        <v>0</v>
      </c>
      <c r="BB167" s="711"/>
      <c r="BC167" s="1001">
        <f t="shared" si="18"/>
        <v>0</v>
      </c>
      <c r="BD167" s="737">
        <v>0</v>
      </c>
      <c r="BE167" s="708"/>
    </row>
    <row r="168" spans="1:57" x14ac:dyDescent="0.3">
      <c r="A168" s="741"/>
      <c r="B168" s="743"/>
      <c r="C168" s="743"/>
      <c r="D168" s="743"/>
      <c r="E168" s="744"/>
      <c r="F168" s="430"/>
      <c r="G168" s="430"/>
      <c r="H168" s="726"/>
      <c r="I168" s="726"/>
      <c r="J168" s="727"/>
      <c r="K168" s="728"/>
      <c r="L168" s="729"/>
      <c r="M168" s="730"/>
      <c r="N168" s="731">
        <v>0</v>
      </c>
      <c r="O168" s="732">
        <v>0</v>
      </c>
      <c r="P168" s="978">
        <f>IFERROR((MIN((VLOOKUP($B168,'Anexo I - Auxiliar'!$A$16:$V$75,9,FALSE)*($N168)),$O168)),0)</f>
        <v>0</v>
      </c>
      <c r="Q168" s="732">
        <v>0</v>
      </c>
      <c r="R168" s="733">
        <v>0</v>
      </c>
      <c r="S168" s="978">
        <f>IFERROR((MIN(((VLOOKUP($B168,'Anexo I - Auxiliar'!$A$16:$V$75,10,FALSE)*(N168))*R168),Q168)),0)</f>
        <v>0</v>
      </c>
      <c r="T168" s="732">
        <v>0</v>
      </c>
      <c r="U168" s="979">
        <f>IFERROR((MIN((VLOOKUP($B168,'Anexo I - Auxiliar'!$A$16:$Y$277,12,FALSE)*(N168)),T168)),0)</f>
        <v>0</v>
      </c>
      <c r="V168" s="732">
        <v>0</v>
      </c>
      <c r="W168" s="979">
        <f>IFERROR((MIN((VLOOKUP($B168,'Anexo I - Auxiliar'!$A$16:$Y$277,14,FALSE)*(N168)),V168)),0)</f>
        <v>0</v>
      </c>
      <c r="X168" s="732">
        <v>0</v>
      </c>
      <c r="Y168" s="979">
        <f>IFERROR((MIN((VLOOKUP($B168,'Anexo I - Auxiliar'!$A$16:$Y$277,16,FALSE)*(N168)),X168)),0)</f>
        <v>0</v>
      </c>
      <c r="Z168" s="732">
        <v>0</v>
      </c>
      <c r="AA168" s="979">
        <f>IFERROR((MIN((VLOOKUP($B168,'Anexo I - Auxiliar'!$A$16:$Y$277,18,FALSE)*(N168)),Z168)),0)</f>
        <v>0</v>
      </c>
      <c r="AB168" s="732">
        <v>0</v>
      </c>
      <c r="AC168" s="979">
        <f>IFERROR((MIN((VLOOKUP($B168,'Anexo I - Auxiliar'!$A$16:$Y$277,20,FALSE)*(N168)),AB168)),0)</f>
        <v>0</v>
      </c>
      <c r="AD168" s="732">
        <v>0</v>
      </c>
      <c r="AE168" s="979">
        <f>IFERROR((MIN((VLOOKUP($B168,'Anexo I - Auxiliar'!$A$16:$Y$277,22,FALSE)*(N168)),AD168)),0)</f>
        <v>0</v>
      </c>
      <c r="AF168" s="732">
        <v>0</v>
      </c>
      <c r="AG168" s="979">
        <f>IFERROR((MIN((VLOOKUP($B168,'Anexo I - Auxiliar'!$A$16:$Y$277,24,FALSE)*(N168)),AF168)),0)</f>
        <v>0</v>
      </c>
      <c r="AH168" s="732">
        <v>0</v>
      </c>
      <c r="AI168" s="980">
        <f>IFERROR((MIN((VLOOKUP(($B168&amp;$G168),'CALCULADORA IT CON S.SOCIAL'!$AE$4:$AG$94,2,FALSE)),AH168)),0)</f>
        <v>0</v>
      </c>
      <c r="AJ168" s="732">
        <v>0</v>
      </c>
      <c r="AK168" s="981">
        <f>IFERROR((MIN((((VLOOKUP($B168,'Anexo I - Auxiliar'!$A$16:$AK$277,37,FALSE)))),AJ168)),0)</f>
        <v>0</v>
      </c>
      <c r="AL168" s="982">
        <f t="shared" si="19"/>
        <v>0</v>
      </c>
      <c r="AM168" s="734">
        <v>0</v>
      </c>
      <c r="AN168" s="983">
        <f t="shared" si="20"/>
        <v>0</v>
      </c>
      <c r="AO168" s="735">
        <v>0</v>
      </c>
      <c r="AP168" s="982">
        <f t="shared" si="21"/>
        <v>0</v>
      </c>
      <c r="AQ168" s="984">
        <f t="shared" si="22"/>
        <v>0</v>
      </c>
      <c r="AR168" s="735">
        <v>0</v>
      </c>
      <c r="AS168" s="985">
        <f t="shared" si="23"/>
        <v>0</v>
      </c>
      <c r="AT168" s="735">
        <v>0</v>
      </c>
      <c r="AU168" s="985">
        <f>IFERROR(((MIN((AS168*(VLOOKUP(B168,'Anexo I - Auxiliar'!$A$16:$V$75,8,FALSE))),AT168))),0)</f>
        <v>0</v>
      </c>
      <c r="AV168" s="980">
        <f>IFERROR((VLOOKUP(($B168&amp;$G168),'CALCULADORA IT CON S.SOCIAL'!$AE$4:$AG$94,3,FALSE)),0)</f>
        <v>0</v>
      </c>
      <c r="AW168" s="986">
        <f t="shared" si="24"/>
        <v>0</v>
      </c>
      <c r="AX168" s="987">
        <f>IFERROR((((IF((VLOOKUP(B168,'Anexo I - Auxiliar'!$A$16:$V$75,5,FALSE)=12),(AN168+AQ168+AW168),(AN168+AW168))))+(AK168*AM168)+(AI168*AM168)),0)</f>
        <v>0</v>
      </c>
      <c r="AY168" s="1000">
        <f t="shared" si="17"/>
        <v>0</v>
      </c>
      <c r="AZ168" s="736">
        <v>0</v>
      </c>
      <c r="BA168" s="736">
        <v>0</v>
      </c>
      <c r="BB168" s="711"/>
      <c r="BC168" s="1001">
        <f t="shared" si="18"/>
        <v>0</v>
      </c>
      <c r="BD168" s="737">
        <v>0</v>
      </c>
      <c r="BE168" s="708"/>
    </row>
    <row r="169" spans="1:57" x14ac:dyDescent="0.3">
      <c r="A169" s="741"/>
      <c r="B169" s="743"/>
      <c r="C169" s="743"/>
      <c r="D169" s="743"/>
      <c r="E169" s="744"/>
      <c r="F169" s="430"/>
      <c r="G169" s="430"/>
      <c r="H169" s="726"/>
      <c r="I169" s="726"/>
      <c r="J169" s="727"/>
      <c r="K169" s="728"/>
      <c r="L169" s="729"/>
      <c r="M169" s="730"/>
      <c r="N169" s="731">
        <v>0</v>
      </c>
      <c r="O169" s="732">
        <v>0</v>
      </c>
      <c r="P169" s="978">
        <f>IFERROR((MIN((VLOOKUP($B169,'Anexo I - Auxiliar'!$A$16:$V$75,9,FALSE)*($N169)),$O169)),0)</f>
        <v>0</v>
      </c>
      <c r="Q169" s="732">
        <v>0</v>
      </c>
      <c r="R169" s="733">
        <v>0</v>
      </c>
      <c r="S169" s="978">
        <f>IFERROR((MIN(((VLOOKUP($B169,'Anexo I - Auxiliar'!$A$16:$V$75,10,FALSE)*(N169))*R169),Q169)),0)</f>
        <v>0</v>
      </c>
      <c r="T169" s="732">
        <v>0</v>
      </c>
      <c r="U169" s="979">
        <f>IFERROR((MIN((VLOOKUP($B169,'Anexo I - Auxiliar'!$A$16:$Y$277,12,FALSE)*(N169)),T169)),0)</f>
        <v>0</v>
      </c>
      <c r="V169" s="732">
        <v>0</v>
      </c>
      <c r="W169" s="979">
        <f>IFERROR((MIN((VLOOKUP($B169,'Anexo I - Auxiliar'!$A$16:$Y$277,14,FALSE)*(N169)),V169)),0)</f>
        <v>0</v>
      </c>
      <c r="X169" s="732">
        <v>0</v>
      </c>
      <c r="Y169" s="979">
        <f>IFERROR((MIN((VLOOKUP($B169,'Anexo I - Auxiliar'!$A$16:$Y$277,16,FALSE)*(N169)),X169)),0)</f>
        <v>0</v>
      </c>
      <c r="Z169" s="732">
        <v>0</v>
      </c>
      <c r="AA169" s="979">
        <f>IFERROR((MIN((VLOOKUP($B169,'Anexo I - Auxiliar'!$A$16:$Y$277,18,FALSE)*(N169)),Z169)),0)</f>
        <v>0</v>
      </c>
      <c r="AB169" s="732">
        <v>0</v>
      </c>
      <c r="AC169" s="979">
        <f>IFERROR((MIN((VLOOKUP($B169,'Anexo I - Auxiliar'!$A$16:$Y$277,20,FALSE)*(N169)),AB169)),0)</f>
        <v>0</v>
      </c>
      <c r="AD169" s="732">
        <v>0</v>
      </c>
      <c r="AE169" s="979">
        <f>IFERROR((MIN((VLOOKUP($B169,'Anexo I - Auxiliar'!$A$16:$Y$277,22,FALSE)*(N169)),AD169)),0)</f>
        <v>0</v>
      </c>
      <c r="AF169" s="732">
        <v>0</v>
      </c>
      <c r="AG169" s="979">
        <f>IFERROR((MIN((VLOOKUP($B169,'Anexo I - Auxiliar'!$A$16:$Y$277,24,FALSE)*(N169)),AF169)),0)</f>
        <v>0</v>
      </c>
      <c r="AH169" s="732">
        <v>0</v>
      </c>
      <c r="AI169" s="980">
        <f>IFERROR((MIN((VLOOKUP(($B169&amp;$G169),'CALCULADORA IT CON S.SOCIAL'!$AE$4:$AG$94,2,FALSE)),AH169)),0)</f>
        <v>0</v>
      </c>
      <c r="AJ169" s="732">
        <v>0</v>
      </c>
      <c r="AK169" s="981">
        <f>IFERROR((MIN((((VLOOKUP($B169,'Anexo I - Auxiliar'!$A$16:$AK$277,37,FALSE)))),AJ169)),0)</f>
        <v>0</v>
      </c>
      <c r="AL169" s="982">
        <f t="shared" si="19"/>
        <v>0</v>
      </c>
      <c r="AM169" s="734">
        <v>0</v>
      </c>
      <c r="AN169" s="983">
        <f t="shared" si="20"/>
        <v>0</v>
      </c>
      <c r="AO169" s="735">
        <v>0</v>
      </c>
      <c r="AP169" s="982">
        <f t="shared" si="21"/>
        <v>0</v>
      </c>
      <c r="AQ169" s="984">
        <f t="shared" si="22"/>
        <v>0</v>
      </c>
      <c r="AR169" s="735">
        <v>0</v>
      </c>
      <c r="AS169" s="985">
        <f t="shared" si="23"/>
        <v>0</v>
      </c>
      <c r="AT169" s="735">
        <v>0</v>
      </c>
      <c r="AU169" s="985">
        <f>IFERROR(((MIN((AS169*(VLOOKUP(B169,'Anexo I - Auxiliar'!$A$16:$V$75,8,FALSE))),AT169))),0)</f>
        <v>0</v>
      </c>
      <c r="AV169" s="980">
        <f>IFERROR((VLOOKUP(($B169&amp;$G169),'CALCULADORA IT CON S.SOCIAL'!$AE$4:$AG$94,3,FALSE)),0)</f>
        <v>0</v>
      </c>
      <c r="AW169" s="986">
        <f t="shared" si="24"/>
        <v>0</v>
      </c>
      <c r="AX169" s="987">
        <f>IFERROR((((IF((VLOOKUP(B169,'Anexo I - Auxiliar'!$A$16:$V$75,5,FALSE)=12),(AN169+AQ169+AW169),(AN169+AW169))))+(AK169*AM169)+(AI169*AM169)),0)</f>
        <v>0</v>
      </c>
      <c r="AY169" s="1000">
        <f t="shared" si="17"/>
        <v>0</v>
      </c>
      <c r="AZ169" s="736">
        <v>0</v>
      </c>
      <c r="BA169" s="736">
        <v>0</v>
      </c>
      <c r="BB169" s="711"/>
      <c r="BC169" s="1001">
        <f t="shared" si="18"/>
        <v>0</v>
      </c>
      <c r="BD169" s="737">
        <v>0</v>
      </c>
      <c r="BE169" s="708"/>
    </row>
    <row r="170" spans="1:57" x14ac:dyDescent="0.3">
      <c r="A170" s="741"/>
      <c r="B170" s="743"/>
      <c r="C170" s="743"/>
      <c r="D170" s="743"/>
      <c r="E170" s="744"/>
      <c r="F170" s="430"/>
      <c r="G170" s="430"/>
      <c r="H170" s="726"/>
      <c r="I170" s="726"/>
      <c r="J170" s="727"/>
      <c r="K170" s="728"/>
      <c r="L170" s="742"/>
      <c r="M170" s="730"/>
      <c r="N170" s="731">
        <v>0</v>
      </c>
      <c r="O170" s="732">
        <v>0</v>
      </c>
      <c r="P170" s="978">
        <f>IFERROR((MIN((VLOOKUP($B170,'Anexo I - Auxiliar'!$A$16:$V$75,9,FALSE)*($N170)),$O170)),0)</f>
        <v>0</v>
      </c>
      <c r="Q170" s="732">
        <v>0</v>
      </c>
      <c r="R170" s="733">
        <v>0</v>
      </c>
      <c r="S170" s="978">
        <f>IFERROR((MIN(((VLOOKUP($B170,'Anexo I - Auxiliar'!$A$16:$V$75,10,FALSE)*(N170))*R170),Q170)),0)</f>
        <v>0</v>
      </c>
      <c r="T170" s="732">
        <v>0</v>
      </c>
      <c r="U170" s="979">
        <f>IFERROR((MIN((VLOOKUP($B170,'Anexo I - Auxiliar'!$A$16:$Y$277,12,FALSE)*(N170)),T170)),0)</f>
        <v>0</v>
      </c>
      <c r="V170" s="732">
        <v>0</v>
      </c>
      <c r="W170" s="979">
        <f>IFERROR((MIN((VLOOKUP($B170,'Anexo I - Auxiliar'!$A$16:$Y$277,14,FALSE)*(N170)),V170)),0)</f>
        <v>0</v>
      </c>
      <c r="X170" s="732">
        <v>0</v>
      </c>
      <c r="Y170" s="979">
        <f>IFERROR((MIN((VLOOKUP($B170,'Anexo I - Auxiliar'!$A$16:$Y$277,16,FALSE)*(N170)),X170)),0)</f>
        <v>0</v>
      </c>
      <c r="Z170" s="732">
        <v>0</v>
      </c>
      <c r="AA170" s="979">
        <f>IFERROR((MIN((VLOOKUP($B170,'Anexo I - Auxiliar'!$A$16:$Y$277,18,FALSE)*(N170)),Z170)),0)</f>
        <v>0</v>
      </c>
      <c r="AB170" s="732">
        <v>0</v>
      </c>
      <c r="AC170" s="979">
        <f>IFERROR((MIN((VLOOKUP($B170,'Anexo I - Auxiliar'!$A$16:$Y$277,20,FALSE)*(N170)),AB170)),0)</f>
        <v>0</v>
      </c>
      <c r="AD170" s="732">
        <v>0</v>
      </c>
      <c r="AE170" s="979">
        <f>IFERROR((MIN((VLOOKUP($B170,'Anexo I - Auxiliar'!$A$16:$Y$277,22,FALSE)*(N170)),AD170)),0)</f>
        <v>0</v>
      </c>
      <c r="AF170" s="732">
        <v>0</v>
      </c>
      <c r="AG170" s="979">
        <f>IFERROR((MIN((VLOOKUP($B170,'Anexo I - Auxiliar'!$A$16:$Y$277,24,FALSE)*(N170)),AF170)),0)</f>
        <v>0</v>
      </c>
      <c r="AH170" s="732">
        <v>0</v>
      </c>
      <c r="AI170" s="980">
        <f>IFERROR((MIN((VLOOKUP(($B170&amp;$G170),'CALCULADORA IT CON S.SOCIAL'!$AE$4:$AG$94,2,FALSE)),AH170)),0)</f>
        <v>0</v>
      </c>
      <c r="AJ170" s="732">
        <v>0</v>
      </c>
      <c r="AK170" s="981">
        <f>IFERROR((MIN((((VLOOKUP($B170,'Anexo I - Auxiliar'!$A$16:$AK$277,37,FALSE)))),AJ170)),0)</f>
        <v>0</v>
      </c>
      <c r="AL170" s="982">
        <f t="shared" si="19"/>
        <v>0</v>
      </c>
      <c r="AM170" s="734">
        <v>0</v>
      </c>
      <c r="AN170" s="983">
        <f t="shared" si="20"/>
        <v>0</v>
      </c>
      <c r="AO170" s="735">
        <v>0</v>
      </c>
      <c r="AP170" s="982">
        <f t="shared" si="21"/>
        <v>0</v>
      </c>
      <c r="AQ170" s="984">
        <f t="shared" si="22"/>
        <v>0</v>
      </c>
      <c r="AR170" s="735">
        <v>0</v>
      </c>
      <c r="AS170" s="985">
        <f t="shared" si="23"/>
        <v>0</v>
      </c>
      <c r="AT170" s="735">
        <v>0</v>
      </c>
      <c r="AU170" s="985">
        <f>IFERROR(((MIN((AS170*(VLOOKUP(B170,'Anexo I - Auxiliar'!$A$16:$V$75,8,FALSE))),AT170))),0)</f>
        <v>0</v>
      </c>
      <c r="AV170" s="980">
        <f>IFERROR((VLOOKUP(($B170&amp;$G170),'CALCULADORA IT CON S.SOCIAL'!$AE$4:$AG$94,3,FALSE)),0)</f>
        <v>0</v>
      </c>
      <c r="AW170" s="986">
        <f t="shared" si="24"/>
        <v>0</v>
      </c>
      <c r="AX170" s="987">
        <f>IFERROR((((IF((VLOOKUP(B170,'Anexo I - Auxiliar'!$A$16:$V$75,5,FALSE)=12),(AN170+AQ170+AW170),(AN170+AW170))))+(AK170*AM170)+(AI170*AM170)),0)</f>
        <v>0</v>
      </c>
      <c r="AY170" s="1000">
        <f t="shared" si="17"/>
        <v>0</v>
      </c>
      <c r="AZ170" s="736">
        <v>0</v>
      </c>
      <c r="BA170" s="736">
        <v>0</v>
      </c>
      <c r="BB170" s="711"/>
      <c r="BC170" s="1001">
        <f t="shared" si="18"/>
        <v>0</v>
      </c>
      <c r="BD170" s="737">
        <v>0</v>
      </c>
      <c r="BE170" s="708"/>
    </row>
    <row r="171" spans="1:57" x14ac:dyDescent="0.3">
      <c r="A171" s="741"/>
      <c r="B171" s="743"/>
      <c r="C171" s="743"/>
      <c r="D171" s="743"/>
      <c r="E171" s="744"/>
      <c r="F171" s="430"/>
      <c r="G171" s="430"/>
      <c r="H171" s="726"/>
      <c r="I171" s="726"/>
      <c r="J171" s="727"/>
      <c r="K171" s="728"/>
      <c r="L171" s="742"/>
      <c r="M171" s="730"/>
      <c r="N171" s="731">
        <v>0</v>
      </c>
      <c r="O171" s="732">
        <v>0</v>
      </c>
      <c r="P171" s="978">
        <f>IFERROR((MIN((VLOOKUP($B171,'Anexo I - Auxiliar'!$A$16:$V$75,9,FALSE)*($N171)),$O171)),0)</f>
        <v>0</v>
      </c>
      <c r="Q171" s="732">
        <v>0</v>
      </c>
      <c r="R171" s="733">
        <v>0</v>
      </c>
      <c r="S171" s="978">
        <f>IFERROR((MIN(((VLOOKUP($B171,'Anexo I - Auxiliar'!$A$16:$V$75,10,FALSE)*(N171))*R171),Q171)),0)</f>
        <v>0</v>
      </c>
      <c r="T171" s="732">
        <v>0</v>
      </c>
      <c r="U171" s="979">
        <f>IFERROR((MIN((VLOOKUP($B171,'Anexo I - Auxiliar'!$A$16:$Y$277,12,FALSE)*(N171)),T171)),0)</f>
        <v>0</v>
      </c>
      <c r="V171" s="732">
        <v>0</v>
      </c>
      <c r="W171" s="979">
        <f>IFERROR((MIN((VLOOKUP($B171,'Anexo I - Auxiliar'!$A$16:$Y$277,14,FALSE)*(N171)),V171)),0)</f>
        <v>0</v>
      </c>
      <c r="X171" s="732">
        <v>0</v>
      </c>
      <c r="Y171" s="979">
        <f>IFERROR((MIN((VLOOKUP($B171,'Anexo I - Auxiliar'!$A$16:$Y$277,16,FALSE)*(N171)),X171)),0)</f>
        <v>0</v>
      </c>
      <c r="Z171" s="732">
        <v>0</v>
      </c>
      <c r="AA171" s="979">
        <f>IFERROR((MIN((VLOOKUP($B171,'Anexo I - Auxiliar'!$A$16:$Y$277,18,FALSE)*(N171)),Z171)),0)</f>
        <v>0</v>
      </c>
      <c r="AB171" s="732">
        <v>0</v>
      </c>
      <c r="AC171" s="979">
        <f>IFERROR((MIN((VLOOKUP($B171,'Anexo I - Auxiliar'!$A$16:$Y$277,20,FALSE)*(N171)),AB171)),0)</f>
        <v>0</v>
      </c>
      <c r="AD171" s="732">
        <v>0</v>
      </c>
      <c r="AE171" s="979">
        <f>IFERROR((MIN((VLOOKUP($B171,'Anexo I - Auxiliar'!$A$16:$Y$277,22,FALSE)*(N171)),AD171)),0)</f>
        <v>0</v>
      </c>
      <c r="AF171" s="732">
        <v>0</v>
      </c>
      <c r="AG171" s="979">
        <f>IFERROR((MIN((VLOOKUP($B171,'Anexo I - Auxiliar'!$A$16:$Y$277,24,FALSE)*(N171)),AF171)),0)</f>
        <v>0</v>
      </c>
      <c r="AH171" s="732">
        <v>0</v>
      </c>
      <c r="AI171" s="980">
        <f>IFERROR((MIN((VLOOKUP(($B171&amp;$G171),'CALCULADORA IT CON S.SOCIAL'!$AE$4:$AG$94,2,FALSE)),AH171)),0)</f>
        <v>0</v>
      </c>
      <c r="AJ171" s="732">
        <v>0</v>
      </c>
      <c r="AK171" s="981">
        <f>IFERROR((MIN((((VLOOKUP($B171,'Anexo I - Auxiliar'!$A$16:$AK$277,37,FALSE)))),AJ171)),0)</f>
        <v>0</v>
      </c>
      <c r="AL171" s="982">
        <f t="shared" si="19"/>
        <v>0</v>
      </c>
      <c r="AM171" s="734">
        <v>0</v>
      </c>
      <c r="AN171" s="983">
        <f t="shared" si="20"/>
        <v>0</v>
      </c>
      <c r="AO171" s="735">
        <v>0</v>
      </c>
      <c r="AP171" s="982">
        <f t="shared" si="21"/>
        <v>0</v>
      </c>
      <c r="AQ171" s="984">
        <f t="shared" si="22"/>
        <v>0</v>
      </c>
      <c r="AR171" s="735">
        <v>0</v>
      </c>
      <c r="AS171" s="985">
        <f t="shared" si="23"/>
        <v>0</v>
      </c>
      <c r="AT171" s="735">
        <v>0</v>
      </c>
      <c r="AU171" s="985">
        <f>IFERROR(((MIN((AS171*(VLOOKUP(B171,'Anexo I - Auxiliar'!$A$16:$V$75,8,FALSE))),AT171))),0)</f>
        <v>0</v>
      </c>
      <c r="AV171" s="980">
        <f>IFERROR((VLOOKUP(($B171&amp;$G171),'CALCULADORA IT CON S.SOCIAL'!$AE$4:$AG$94,3,FALSE)),0)</f>
        <v>0</v>
      </c>
      <c r="AW171" s="986">
        <f t="shared" si="24"/>
        <v>0</v>
      </c>
      <c r="AX171" s="987">
        <f>IFERROR((((IF((VLOOKUP(B171,'Anexo I - Auxiliar'!$A$16:$V$75,5,FALSE)=12),(AN171+AQ171+AW171),(AN171+AW171))))+(AK171*AM171)+(AI171*AM171)),0)</f>
        <v>0</v>
      </c>
      <c r="AY171" s="1000">
        <f t="shared" si="17"/>
        <v>0</v>
      </c>
      <c r="AZ171" s="736">
        <v>0</v>
      </c>
      <c r="BA171" s="736">
        <v>0</v>
      </c>
      <c r="BB171" s="711"/>
      <c r="BC171" s="1001">
        <f t="shared" si="18"/>
        <v>0</v>
      </c>
      <c r="BD171" s="737">
        <v>0</v>
      </c>
      <c r="BE171" s="708"/>
    </row>
    <row r="172" spans="1:57" x14ac:dyDescent="0.3">
      <c r="A172" s="741"/>
      <c r="B172" s="743"/>
      <c r="C172" s="743"/>
      <c r="D172" s="743"/>
      <c r="E172" s="744"/>
      <c r="F172" s="430"/>
      <c r="G172" s="430"/>
      <c r="H172" s="726"/>
      <c r="I172" s="726"/>
      <c r="J172" s="727"/>
      <c r="K172" s="728"/>
      <c r="L172" s="742"/>
      <c r="M172" s="730"/>
      <c r="N172" s="731">
        <v>0</v>
      </c>
      <c r="O172" s="732">
        <v>0</v>
      </c>
      <c r="P172" s="978">
        <f>IFERROR((MIN((VLOOKUP($B172,'Anexo I - Auxiliar'!$A$16:$V$75,9,FALSE)*($N172)),$O172)),0)</f>
        <v>0</v>
      </c>
      <c r="Q172" s="732">
        <v>0</v>
      </c>
      <c r="R172" s="733">
        <v>0</v>
      </c>
      <c r="S172" s="978">
        <f>IFERROR((MIN(((VLOOKUP($B172,'Anexo I - Auxiliar'!$A$16:$V$75,10,FALSE)*(N172))*R172),Q172)),0)</f>
        <v>0</v>
      </c>
      <c r="T172" s="732">
        <v>0</v>
      </c>
      <c r="U172" s="979">
        <f>IFERROR((MIN((VLOOKUP($B172,'Anexo I - Auxiliar'!$A$16:$Y$277,12,FALSE)*(N172)),T172)),0)</f>
        <v>0</v>
      </c>
      <c r="V172" s="732">
        <v>0</v>
      </c>
      <c r="W172" s="979">
        <f>IFERROR((MIN((VLOOKUP($B172,'Anexo I - Auxiliar'!$A$16:$Y$277,14,FALSE)*(N172)),V172)),0)</f>
        <v>0</v>
      </c>
      <c r="X172" s="732">
        <v>0</v>
      </c>
      <c r="Y172" s="979">
        <f>IFERROR((MIN((VLOOKUP($B172,'Anexo I - Auxiliar'!$A$16:$Y$277,16,FALSE)*(N172)),X172)),0)</f>
        <v>0</v>
      </c>
      <c r="Z172" s="732">
        <v>0</v>
      </c>
      <c r="AA172" s="979">
        <f>IFERROR((MIN((VLOOKUP($B172,'Anexo I - Auxiliar'!$A$16:$Y$277,18,FALSE)*(N172)),Z172)),0)</f>
        <v>0</v>
      </c>
      <c r="AB172" s="732">
        <v>0</v>
      </c>
      <c r="AC172" s="979">
        <f>IFERROR((MIN((VLOOKUP($B172,'Anexo I - Auxiliar'!$A$16:$Y$277,20,FALSE)*(N172)),AB172)),0)</f>
        <v>0</v>
      </c>
      <c r="AD172" s="732">
        <v>0</v>
      </c>
      <c r="AE172" s="979">
        <f>IFERROR((MIN((VLOOKUP($B172,'Anexo I - Auxiliar'!$A$16:$Y$277,22,FALSE)*(N172)),AD172)),0)</f>
        <v>0</v>
      </c>
      <c r="AF172" s="732">
        <v>0</v>
      </c>
      <c r="AG172" s="979">
        <f>IFERROR((MIN((VLOOKUP($B172,'Anexo I - Auxiliar'!$A$16:$Y$277,24,FALSE)*(N172)),AF172)),0)</f>
        <v>0</v>
      </c>
      <c r="AH172" s="732">
        <v>0</v>
      </c>
      <c r="AI172" s="980">
        <f>IFERROR((MIN((VLOOKUP(($B172&amp;$G172),'CALCULADORA IT CON S.SOCIAL'!$AE$4:$AG$94,2,FALSE)),AH172)),0)</f>
        <v>0</v>
      </c>
      <c r="AJ172" s="732">
        <v>0</v>
      </c>
      <c r="AK172" s="981">
        <f>IFERROR((MIN((((VLOOKUP($B172,'Anexo I - Auxiliar'!$A$16:$AK$277,37,FALSE)))),AJ172)),0)</f>
        <v>0</v>
      </c>
      <c r="AL172" s="982">
        <f t="shared" si="19"/>
        <v>0</v>
      </c>
      <c r="AM172" s="734">
        <v>0</v>
      </c>
      <c r="AN172" s="983">
        <f t="shared" si="20"/>
        <v>0</v>
      </c>
      <c r="AO172" s="735">
        <v>0</v>
      </c>
      <c r="AP172" s="982">
        <f t="shared" si="21"/>
        <v>0</v>
      </c>
      <c r="AQ172" s="984">
        <f t="shared" si="22"/>
        <v>0</v>
      </c>
      <c r="AR172" s="735">
        <v>0</v>
      </c>
      <c r="AS172" s="985">
        <f t="shared" si="23"/>
        <v>0</v>
      </c>
      <c r="AT172" s="735">
        <v>0</v>
      </c>
      <c r="AU172" s="985">
        <f>IFERROR(((MIN((AS172*(VLOOKUP(B172,'Anexo I - Auxiliar'!$A$16:$V$75,8,FALSE))),AT172))),0)</f>
        <v>0</v>
      </c>
      <c r="AV172" s="980">
        <f>IFERROR((VLOOKUP(($B172&amp;$G172),'CALCULADORA IT CON S.SOCIAL'!$AE$4:$AG$94,3,FALSE)),0)</f>
        <v>0</v>
      </c>
      <c r="AW172" s="986">
        <f t="shared" si="24"/>
        <v>0</v>
      </c>
      <c r="AX172" s="987">
        <f>IFERROR((((IF((VLOOKUP(B172,'Anexo I - Auxiliar'!$A$16:$V$75,5,FALSE)=12),(AN172+AQ172+AW172),(AN172+AW172))))+(AK172*AM172)+(AI172*AM172)),0)</f>
        <v>0</v>
      </c>
      <c r="AY172" s="1000">
        <f t="shared" si="17"/>
        <v>0</v>
      </c>
      <c r="AZ172" s="736">
        <v>0</v>
      </c>
      <c r="BA172" s="736">
        <v>0</v>
      </c>
      <c r="BB172" s="711"/>
      <c r="BC172" s="1001">
        <f t="shared" si="18"/>
        <v>0</v>
      </c>
      <c r="BD172" s="737">
        <v>0</v>
      </c>
      <c r="BE172" s="708"/>
    </row>
    <row r="173" spans="1:57" x14ac:dyDescent="0.3">
      <c r="A173" s="741"/>
      <c r="B173" s="743"/>
      <c r="C173" s="743"/>
      <c r="D173" s="743"/>
      <c r="E173" s="744"/>
      <c r="F173" s="430"/>
      <c r="G173" s="430"/>
      <c r="H173" s="726"/>
      <c r="I173" s="726"/>
      <c r="J173" s="727"/>
      <c r="K173" s="728"/>
      <c r="L173" s="742"/>
      <c r="M173" s="730"/>
      <c r="N173" s="731">
        <v>0</v>
      </c>
      <c r="O173" s="732">
        <v>0</v>
      </c>
      <c r="P173" s="978">
        <f>IFERROR((MIN((VLOOKUP($B173,'Anexo I - Auxiliar'!$A$16:$V$75,9,FALSE)*($N173)),$O173)),0)</f>
        <v>0</v>
      </c>
      <c r="Q173" s="732">
        <v>0</v>
      </c>
      <c r="R173" s="733">
        <v>0</v>
      </c>
      <c r="S173" s="978">
        <f>IFERROR((MIN(((VLOOKUP($B173,'Anexo I - Auxiliar'!$A$16:$V$75,10,FALSE)*(N173))*R173),Q173)),0)</f>
        <v>0</v>
      </c>
      <c r="T173" s="732">
        <v>0</v>
      </c>
      <c r="U173" s="979">
        <f>IFERROR((MIN((VLOOKUP($B173,'Anexo I - Auxiliar'!$A$16:$Y$277,12,FALSE)*(N173)),T173)),0)</f>
        <v>0</v>
      </c>
      <c r="V173" s="732">
        <v>0</v>
      </c>
      <c r="W173" s="979">
        <f>IFERROR((MIN((VLOOKUP($B173,'Anexo I - Auxiliar'!$A$16:$Y$277,14,FALSE)*(N173)),V173)),0)</f>
        <v>0</v>
      </c>
      <c r="X173" s="732">
        <v>0</v>
      </c>
      <c r="Y173" s="979">
        <f>IFERROR((MIN((VLOOKUP($B173,'Anexo I - Auxiliar'!$A$16:$Y$277,16,FALSE)*(N173)),X173)),0)</f>
        <v>0</v>
      </c>
      <c r="Z173" s="732">
        <v>0</v>
      </c>
      <c r="AA173" s="979">
        <f>IFERROR((MIN((VLOOKUP($B173,'Anexo I - Auxiliar'!$A$16:$Y$277,18,FALSE)*(N173)),Z173)),0)</f>
        <v>0</v>
      </c>
      <c r="AB173" s="732">
        <v>0</v>
      </c>
      <c r="AC173" s="979">
        <f>IFERROR((MIN((VLOOKUP($B173,'Anexo I - Auxiliar'!$A$16:$Y$277,20,FALSE)*(N173)),AB173)),0)</f>
        <v>0</v>
      </c>
      <c r="AD173" s="732">
        <v>0</v>
      </c>
      <c r="AE173" s="979">
        <f>IFERROR((MIN((VLOOKUP($B173,'Anexo I - Auxiliar'!$A$16:$Y$277,22,FALSE)*(N173)),AD173)),0)</f>
        <v>0</v>
      </c>
      <c r="AF173" s="732">
        <v>0</v>
      </c>
      <c r="AG173" s="979">
        <f>IFERROR((MIN((VLOOKUP($B173,'Anexo I - Auxiliar'!$A$16:$Y$277,24,FALSE)*(N173)),AF173)),0)</f>
        <v>0</v>
      </c>
      <c r="AH173" s="732">
        <v>0</v>
      </c>
      <c r="AI173" s="980">
        <f>IFERROR((MIN((VLOOKUP(($B173&amp;$G173),'CALCULADORA IT CON S.SOCIAL'!$AE$4:$AG$94,2,FALSE)),AH173)),0)</f>
        <v>0</v>
      </c>
      <c r="AJ173" s="732">
        <v>0</v>
      </c>
      <c r="AK173" s="981">
        <f>IFERROR((MIN((((VLOOKUP($B173,'Anexo I - Auxiliar'!$A$16:$AK$277,37,FALSE)))),AJ173)),0)</f>
        <v>0</v>
      </c>
      <c r="AL173" s="982">
        <f t="shared" si="19"/>
        <v>0</v>
      </c>
      <c r="AM173" s="734">
        <v>0</v>
      </c>
      <c r="AN173" s="983">
        <f t="shared" si="20"/>
        <v>0</v>
      </c>
      <c r="AO173" s="735">
        <v>0</v>
      </c>
      <c r="AP173" s="982">
        <f t="shared" si="21"/>
        <v>0</v>
      </c>
      <c r="AQ173" s="984">
        <f t="shared" si="22"/>
        <v>0</v>
      </c>
      <c r="AR173" s="735">
        <v>0</v>
      </c>
      <c r="AS173" s="985">
        <f t="shared" si="23"/>
        <v>0</v>
      </c>
      <c r="AT173" s="735">
        <v>0</v>
      </c>
      <c r="AU173" s="985">
        <f>IFERROR(((MIN((AS173*(VLOOKUP(B173,'Anexo I - Auxiliar'!$A$16:$V$75,8,FALSE))),AT173))),0)</f>
        <v>0</v>
      </c>
      <c r="AV173" s="980">
        <f>IFERROR((VLOOKUP(($B173&amp;$G173),'CALCULADORA IT CON S.SOCIAL'!$AE$4:$AG$94,3,FALSE)),0)</f>
        <v>0</v>
      </c>
      <c r="AW173" s="986">
        <f t="shared" si="24"/>
        <v>0</v>
      </c>
      <c r="AX173" s="987">
        <f>IFERROR((((IF((VLOOKUP(B173,'Anexo I - Auxiliar'!$A$16:$V$75,5,FALSE)=12),(AN173+AQ173+AW173),(AN173+AW173))))+(AK173*AM173)+(AI173*AM173)),0)</f>
        <v>0</v>
      </c>
      <c r="AY173" s="1000">
        <f t="shared" si="17"/>
        <v>0</v>
      </c>
      <c r="AZ173" s="736">
        <v>0</v>
      </c>
      <c r="BA173" s="736">
        <v>0</v>
      </c>
      <c r="BB173" s="711"/>
      <c r="BC173" s="1001">
        <f t="shared" si="18"/>
        <v>0</v>
      </c>
      <c r="BD173" s="737">
        <v>0</v>
      </c>
      <c r="BE173" s="708"/>
    </row>
    <row r="174" spans="1:57" x14ac:dyDescent="0.3">
      <c r="A174" s="741"/>
      <c r="B174" s="743"/>
      <c r="C174" s="743"/>
      <c r="D174" s="743"/>
      <c r="E174" s="744"/>
      <c r="F174" s="430"/>
      <c r="G174" s="430"/>
      <c r="H174" s="726"/>
      <c r="I174" s="726"/>
      <c r="J174" s="727"/>
      <c r="K174" s="728"/>
      <c r="L174" s="742"/>
      <c r="M174" s="730"/>
      <c r="N174" s="731">
        <v>0</v>
      </c>
      <c r="O174" s="732">
        <v>0</v>
      </c>
      <c r="P174" s="978">
        <f>IFERROR((MIN((VLOOKUP($B174,'Anexo I - Auxiliar'!$A$16:$V$75,9,FALSE)*($N174)),$O174)),0)</f>
        <v>0</v>
      </c>
      <c r="Q174" s="732">
        <v>0</v>
      </c>
      <c r="R174" s="733">
        <v>0</v>
      </c>
      <c r="S174" s="978">
        <f>IFERROR((MIN(((VLOOKUP($B174,'Anexo I - Auxiliar'!$A$16:$V$75,10,FALSE)*(N174))*R174),Q174)),0)</f>
        <v>0</v>
      </c>
      <c r="T174" s="732">
        <v>0</v>
      </c>
      <c r="U174" s="979">
        <f>IFERROR((MIN((VLOOKUP($B174,'Anexo I - Auxiliar'!$A$16:$Y$277,12,FALSE)*(N174)),T174)),0)</f>
        <v>0</v>
      </c>
      <c r="V174" s="732">
        <v>0</v>
      </c>
      <c r="W174" s="979">
        <f>IFERROR((MIN((VLOOKUP($B174,'Anexo I - Auxiliar'!$A$16:$Y$277,14,FALSE)*(N174)),V174)),0)</f>
        <v>0</v>
      </c>
      <c r="X174" s="732">
        <v>0</v>
      </c>
      <c r="Y174" s="979">
        <f>IFERROR((MIN((VLOOKUP($B174,'Anexo I - Auxiliar'!$A$16:$Y$277,16,FALSE)*(N174)),X174)),0)</f>
        <v>0</v>
      </c>
      <c r="Z174" s="732">
        <v>0</v>
      </c>
      <c r="AA174" s="979">
        <f>IFERROR((MIN((VLOOKUP($B174,'Anexo I - Auxiliar'!$A$16:$Y$277,18,FALSE)*(N174)),Z174)),0)</f>
        <v>0</v>
      </c>
      <c r="AB174" s="732">
        <v>0</v>
      </c>
      <c r="AC174" s="979">
        <f>IFERROR((MIN((VLOOKUP($B174,'Anexo I - Auxiliar'!$A$16:$Y$277,20,FALSE)*(N174)),AB174)),0)</f>
        <v>0</v>
      </c>
      <c r="AD174" s="732">
        <v>0</v>
      </c>
      <c r="AE174" s="979">
        <f>IFERROR((MIN((VLOOKUP($B174,'Anexo I - Auxiliar'!$A$16:$Y$277,22,FALSE)*(N174)),AD174)),0)</f>
        <v>0</v>
      </c>
      <c r="AF174" s="732">
        <v>0</v>
      </c>
      <c r="AG174" s="979">
        <f>IFERROR((MIN((VLOOKUP($B174,'Anexo I - Auxiliar'!$A$16:$Y$277,24,FALSE)*(N174)),AF174)),0)</f>
        <v>0</v>
      </c>
      <c r="AH174" s="732">
        <v>0</v>
      </c>
      <c r="AI174" s="980">
        <f>IFERROR((MIN((VLOOKUP(($B174&amp;$G174),'CALCULADORA IT CON S.SOCIAL'!$AE$4:$AG$94,2,FALSE)),AH174)),0)</f>
        <v>0</v>
      </c>
      <c r="AJ174" s="732">
        <v>0</v>
      </c>
      <c r="AK174" s="981">
        <f>IFERROR((MIN((((VLOOKUP($B174,'Anexo I - Auxiliar'!$A$16:$AK$277,37,FALSE)))),AJ174)),0)</f>
        <v>0</v>
      </c>
      <c r="AL174" s="982">
        <f t="shared" si="19"/>
        <v>0</v>
      </c>
      <c r="AM174" s="734">
        <v>0</v>
      </c>
      <c r="AN174" s="983">
        <f t="shared" si="20"/>
        <v>0</v>
      </c>
      <c r="AO174" s="735">
        <v>0</v>
      </c>
      <c r="AP174" s="982">
        <f t="shared" si="21"/>
        <v>0</v>
      </c>
      <c r="AQ174" s="984">
        <f t="shared" si="22"/>
        <v>0</v>
      </c>
      <c r="AR174" s="735">
        <v>0</v>
      </c>
      <c r="AS174" s="985">
        <f t="shared" si="23"/>
        <v>0</v>
      </c>
      <c r="AT174" s="735">
        <v>0</v>
      </c>
      <c r="AU174" s="985">
        <f>IFERROR(((MIN((AS174*(VLOOKUP(B174,'Anexo I - Auxiliar'!$A$16:$V$75,8,FALSE))),AT174))),0)</f>
        <v>0</v>
      </c>
      <c r="AV174" s="980">
        <f>IFERROR((VLOOKUP(($B174&amp;$G174),'CALCULADORA IT CON S.SOCIAL'!$AE$4:$AG$94,3,FALSE)),0)</f>
        <v>0</v>
      </c>
      <c r="AW174" s="986">
        <f t="shared" si="24"/>
        <v>0</v>
      </c>
      <c r="AX174" s="987">
        <f>IFERROR((((IF((VLOOKUP(B174,'Anexo I - Auxiliar'!$A$16:$V$75,5,FALSE)=12),(AN174+AQ174+AW174),(AN174+AW174))))+(AK174*AM174)+(AI174*AM174)),0)</f>
        <v>0</v>
      </c>
      <c r="AY174" s="1000">
        <f t="shared" si="17"/>
        <v>0</v>
      </c>
      <c r="AZ174" s="736">
        <v>0</v>
      </c>
      <c r="BA174" s="736">
        <v>0</v>
      </c>
      <c r="BB174" s="711"/>
      <c r="BC174" s="1001">
        <f t="shared" si="18"/>
        <v>0</v>
      </c>
      <c r="BD174" s="737">
        <v>0</v>
      </c>
      <c r="BE174" s="708"/>
    </row>
    <row r="175" spans="1:57" x14ac:dyDescent="0.3">
      <c r="A175" s="741"/>
      <c r="B175" s="743"/>
      <c r="C175" s="743"/>
      <c r="D175" s="743"/>
      <c r="E175" s="744"/>
      <c r="F175" s="430"/>
      <c r="G175" s="430"/>
      <c r="H175" s="726"/>
      <c r="I175" s="726"/>
      <c r="J175" s="727"/>
      <c r="K175" s="728"/>
      <c r="L175" s="742"/>
      <c r="M175" s="730"/>
      <c r="N175" s="731">
        <v>0</v>
      </c>
      <c r="O175" s="732">
        <v>0</v>
      </c>
      <c r="P175" s="978">
        <f>IFERROR((MIN((VLOOKUP($B175,'Anexo I - Auxiliar'!$A$16:$V$75,9,FALSE)*($N175)),$O175)),0)</f>
        <v>0</v>
      </c>
      <c r="Q175" s="732">
        <v>0</v>
      </c>
      <c r="R175" s="733">
        <v>0</v>
      </c>
      <c r="S175" s="978">
        <f>IFERROR((MIN(((VLOOKUP($B175,'Anexo I - Auxiliar'!$A$16:$V$75,10,FALSE)*(N175))*R175),Q175)),0)</f>
        <v>0</v>
      </c>
      <c r="T175" s="732">
        <v>0</v>
      </c>
      <c r="U175" s="979">
        <f>IFERROR((MIN((VLOOKUP($B175,'Anexo I - Auxiliar'!$A$16:$Y$277,12,FALSE)*(N175)),T175)),0)</f>
        <v>0</v>
      </c>
      <c r="V175" s="732">
        <v>0</v>
      </c>
      <c r="W175" s="979">
        <f>IFERROR((MIN((VLOOKUP($B175,'Anexo I - Auxiliar'!$A$16:$Y$277,14,FALSE)*(N175)),V175)),0)</f>
        <v>0</v>
      </c>
      <c r="X175" s="732">
        <v>0</v>
      </c>
      <c r="Y175" s="979">
        <f>IFERROR((MIN((VLOOKUP($B175,'Anexo I - Auxiliar'!$A$16:$Y$277,16,FALSE)*(N175)),X175)),0)</f>
        <v>0</v>
      </c>
      <c r="Z175" s="732">
        <v>0</v>
      </c>
      <c r="AA175" s="979">
        <f>IFERROR((MIN((VLOOKUP($B175,'Anexo I - Auxiliar'!$A$16:$Y$277,18,FALSE)*(N175)),Z175)),0)</f>
        <v>0</v>
      </c>
      <c r="AB175" s="732">
        <v>0</v>
      </c>
      <c r="AC175" s="979">
        <f>IFERROR((MIN((VLOOKUP($B175,'Anexo I - Auxiliar'!$A$16:$Y$277,20,FALSE)*(N175)),AB175)),0)</f>
        <v>0</v>
      </c>
      <c r="AD175" s="732">
        <v>0</v>
      </c>
      <c r="AE175" s="979">
        <f>IFERROR((MIN((VLOOKUP($B175,'Anexo I - Auxiliar'!$A$16:$Y$277,22,FALSE)*(N175)),AD175)),0)</f>
        <v>0</v>
      </c>
      <c r="AF175" s="732">
        <v>0</v>
      </c>
      <c r="AG175" s="979">
        <f>IFERROR((MIN((VLOOKUP($B175,'Anexo I - Auxiliar'!$A$16:$Y$277,24,FALSE)*(N175)),AF175)),0)</f>
        <v>0</v>
      </c>
      <c r="AH175" s="732">
        <v>0</v>
      </c>
      <c r="AI175" s="980">
        <f>IFERROR((MIN((VLOOKUP(($B175&amp;$G175),'CALCULADORA IT CON S.SOCIAL'!$AE$4:$AG$94,2,FALSE)),AH175)),0)</f>
        <v>0</v>
      </c>
      <c r="AJ175" s="732">
        <v>0</v>
      </c>
      <c r="AK175" s="981">
        <f>IFERROR((MIN((((VLOOKUP($B175,'Anexo I - Auxiliar'!$A$16:$AK$277,37,FALSE)))),AJ175)),0)</f>
        <v>0</v>
      </c>
      <c r="AL175" s="982">
        <f t="shared" si="19"/>
        <v>0</v>
      </c>
      <c r="AM175" s="734">
        <v>0</v>
      </c>
      <c r="AN175" s="983">
        <f t="shared" si="20"/>
        <v>0</v>
      </c>
      <c r="AO175" s="735">
        <v>0</v>
      </c>
      <c r="AP175" s="982">
        <f t="shared" si="21"/>
        <v>0</v>
      </c>
      <c r="AQ175" s="984">
        <f t="shared" si="22"/>
        <v>0</v>
      </c>
      <c r="AR175" s="735">
        <v>0</v>
      </c>
      <c r="AS175" s="985">
        <f t="shared" si="23"/>
        <v>0</v>
      </c>
      <c r="AT175" s="735">
        <v>0</v>
      </c>
      <c r="AU175" s="985">
        <f>IFERROR(((MIN((AS175*(VLOOKUP(B175,'Anexo I - Auxiliar'!$A$16:$V$75,8,FALSE))),AT175))),0)</f>
        <v>0</v>
      </c>
      <c r="AV175" s="980">
        <f>IFERROR((VLOOKUP(($B175&amp;$G175),'CALCULADORA IT CON S.SOCIAL'!$AE$4:$AG$94,3,FALSE)),0)</f>
        <v>0</v>
      </c>
      <c r="AW175" s="986">
        <f t="shared" si="24"/>
        <v>0</v>
      </c>
      <c r="AX175" s="987">
        <f>IFERROR((((IF((VLOOKUP(B175,'Anexo I - Auxiliar'!$A$16:$V$75,5,FALSE)=12),(AN175+AQ175+AW175),(AN175+AW175))))+(AK175*AM175)+(AI175*AM175)),0)</f>
        <v>0</v>
      </c>
      <c r="AY175" s="1000">
        <f t="shared" si="17"/>
        <v>0</v>
      </c>
      <c r="AZ175" s="736">
        <v>0</v>
      </c>
      <c r="BA175" s="736">
        <v>0</v>
      </c>
      <c r="BB175" s="711"/>
      <c r="BC175" s="1001">
        <f t="shared" si="18"/>
        <v>0</v>
      </c>
      <c r="BD175" s="737">
        <v>0</v>
      </c>
      <c r="BE175" s="708"/>
    </row>
    <row r="176" spans="1:57" x14ac:dyDescent="0.3">
      <c r="A176" s="741"/>
      <c r="B176" s="743"/>
      <c r="C176" s="743"/>
      <c r="D176" s="743"/>
      <c r="E176" s="744"/>
      <c r="F176" s="430"/>
      <c r="G176" s="430"/>
      <c r="H176" s="726"/>
      <c r="I176" s="726"/>
      <c r="J176" s="727"/>
      <c r="K176" s="728"/>
      <c r="L176" s="742"/>
      <c r="M176" s="730"/>
      <c r="N176" s="731">
        <v>0</v>
      </c>
      <c r="O176" s="732">
        <v>0</v>
      </c>
      <c r="P176" s="978">
        <f>IFERROR((MIN((VLOOKUP($B176,'Anexo I - Auxiliar'!$A$16:$V$75,9,FALSE)*($N176)),$O176)),0)</f>
        <v>0</v>
      </c>
      <c r="Q176" s="732">
        <v>0</v>
      </c>
      <c r="R176" s="733">
        <v>0</v>
      </c>
      <c r="S176" s="978">
        <f>IFERROR((MIN(((VLOOKUP($B176,'Anexo I - Auxiliar'!$A$16:$V$75,10,FALSE)*(N176))*R176),Q176)),0)</f>
        <v>0</v>
      </c>
      <c r="T176" s="732">
        <v>0</v>
      </c>
      <c r="U176" s="979">
        <f>IFERROR((MIN((VLOOKUP($B176,'Anexo I - Auxiliar'!$A$16:$Y$277,12,FALSE)*(N176)),T176)),0)</f>
        <v>0</v>
      </c>
      <c r="V176" s="732">
        <v>0</v>
      </c>
      <c r="W176" s="979">
        <f>IFERROR((MIN((VLOOKUP($B176,'Anexo I - Auxiliar'!$A$16:$Y$277,14,FALSE)*(N176)),V176)),0)</f>
        <v>0</v>
      </c>
      <c r="X176" s="732">
        <v>0</v>
      </c>
      <c r="Y176" s="979">
        <f>IFERROR((MIN((VLOOKUP($B176,'Anexo I - Auxiliar'!$A$16:$Y$277,16,FALSE)*(N176)),X176)),0)</f>
        <v>0</v>
      </c>
      <c r="Z176" s="732">
        <v>0</v>
      </c>
      <c r="AA176" s="979">
        <f>IFERROR((MIN((VLOOKUP($B176,'Anexo I - Auxiliar'!$A$16:$Y$277,18,FALSE)*(N176)),Z176)),0)</f>
        <v>0</v>
      </c>
      <c r="AB176" s="732">
        <v>0</v>
      </c>
      <c r="AC176" s="979">
        <f>IFERROR((MIN((VLOOKUP($B176,'Anexo I - Auxiliar'!$A$16:$Y$277,20,FALSE)*(N176)),AB176)),0)</f>
        <v>0</v>
      </c>
      <c r="AD176" s="732">
        <v>0</v>
      </c>
      <c r="AE176" s="979">
        <f>IFERROR((MIN((VLOOKUP($B176,'Anexo I - Auxiliar'!$A$16:$Y$277,22,FALSE)*(N176)),AD176)),0)</f>
        <v>0</v>
      </c>
      <c r="AF176" s="732">
        <v>0</v>
      </c>
      <c r="AG176" s="979">
        <f>IFERROR((MIN((VLOOKUP($B176,'Anexo I - Auxiliar'!$A$16:$Y$277,24,FALSE)*(N176)),AF176)),0)</f>
        <v>0</v>
      </c>
      <c r="AH176" s="732">
        <v>0</v>
      </c>
      <c r="AI176" s="980">
        <f>IFERROR((MIN((VLOOKUP(($B176&amp;$G176),'CALCULADORA IT CON S.SOCIAL'!$AE$4:$AG$94,2,FALSE)),AH176)),0)</f>
        <v>0</v>
      </c>
      <c r="AJ176" s="732">
        <v>0</v>
      </c>
      <c r="AK176" s="981">
        <f>IFERROR((MIN((((VLOOKUP($B176,'Anexo I - Auxiliar'!$A$16:$AK$277,37,FALSE)))),AJ176)),0)</f>
        <v>0</v>
      </c>
      <c r="AL176" s="982">
        <f t="shared" si="19"/>
        <v>0</v>
      </c>
      <c r="AM176" s="734">
        <v>0</v>
      </c>
      <c r="AN176" s="983">
        <f t="shared" si="20"/>
        <v>0</v>
      </c>
      <c r="AO176" s="735">
        <v>0</v>
      </c>
      <c r="AP176" s="982">
        <f t="shared" si="21"/>
        <v>0</v>
      </c>
      <c r="AQ176" s="984">
        <f t="shared" si="22"/>
        <v>0</v>
      </c>
      <c r="AR176" s="735">
        <v>0</v>
      </c>
      <c r="AS176" s="985">
        <f t="shared" si="23"/>
        <v>0</v>
      </c>
      <c r="AT176" s="735">
        <v>0</v>
      </c>
      <c r="AU176" s="985">
        <f>IFERROR(((MIN((AS176*(VLOOKUP(B176,'Anexo I - Auxiliar'!$A$16:$V$75,8,FALSE))),AT176))),0)</f>
        <v>0</v>
      </c>
      <c r="AV176" s="980">
        <f>IFERROR((VLOOKUP(($B176&amp;$G176),'CALCULADORA IT CON S.SOCIAL'!$AE$4:$AG$94,3,FALSE)),0)</f>
        <v>0</v>
      </c>
      <c r="AW176" s="986">
        <f t="shared" si="24"/>
        <v>0</v>
      </c>
      <c r="AX176" s="987">
        <f>IFERROR((((IF((VLOOKUP(B176,'Anexo I - Auxiliar'!$A$16:$V$75,5,FALSE)=12),(AN176+AQ176+AW176),(AN176+AW176))))+(AK176*AM176)+(AI176*AM176)),0)</f>
        <v>0</v>
      </c>
      <c r="AY176" s="1000">
        <f t="shared" si="17"/>
        <v>0</v>
      </c>
      <c r="AZ176" s="736">
        <v>0</v>
      </c>
      <c r="BA176" s="736">
        <v>0</v>
      </c>
      <c r="BB176" s="711"/>
      <c r="BC176" s="1001">
        <f t="shared" si="18"/>
        <v>0</v>
      </c>
      <c r="BD176" s="737">
        <v>0</v>
      </c>
      <c r="BE176" s="708"/>
    </row>
    <row r="177" spans="1:57" x14ac:dyDescent="0.3">
      <c r="A177" s="741"/>
      <c r="B177" s="743"/>
      <c r="C177" s="743"/>
      <c r="D177" s="743"/>
      <c r="E177" s="744"/>
      <c r="F177" s="430"/>
      <c r="G177" s="430"/>
      <c r="H177" s="726"/>
      <c r="I177" s="726"/>
      <c r="J177" s="727"/>
      <c r="K177" s="728"/>
      <c r="L177" s="742"/>
      <c r="M177" s="730"/>
      <c r="N177" s="731">
        <v>0</v>
      </c>
      <c r="O177" s="732">
        <v>0</v>
      </c>
      <c r="P177" s="978">
        <f>IFERROR((MIN((VLOOKUP($B177,'Anexo I - Auxiliar'!$A$16:$V$75,9,FALSE)*($N177)),$O177)),0)</f>
        <v>0</v>
      </c>
      <c r="Q177" s="732">
        <v>0</v>
      </c>
      <c r="R177" s="733">
        <v>0</v>
      </c>
      <c r="S177" s="978">
        <f>IFERROR((MIN(((VLOOKUP($B177,'Anexo I - Auxiliar'!$A$16:$V$75,10,FALSE)*(N177))*R177),Q177)),0)</f>
        <v>0</v>
      </c>
      <c r="T177" s="732">
        <v>0</v>
      </c>
      <c r="U177" s="979">
        <f>IFERROR((MIN((VLOOKUP($B177,'Anexo I - Auxiliar'!$A$16:$Y$277,12,FALSE)*(N177)),T177)),0)</f>
        <v>0</v>
      </c>
      <c r="V177" s="732">
        <v>0</v>
      </c>
      <c r="W177" s="979">
        <f>IFERROR((MIN((VLOOKUP($B177,'Anexo I - Auxiliar'!$A$16:$Y$277,14,FALSE)*(N177)),V177)),0)</f>
        <v>0</v>
      </c>
      <c r="X177" s="732">
        <v>0</v>
      </c>
      <c r="Y177" s="979">
        <f>IFERROR((MIN((VLOOKUP($B177,'Anexo I - Auxiliar'!$A$16:$Y$277,16,FALSE)*(N177)),X177)),0)</f>
        <v>0</v>
      </c>
      <c r="Z177" s="732">
        <v>0</v>
      </c>
      <c r="AA177" s="979">
        <f>IFERROR((MIN((VLOOKUP($B177,'Anexo I - Auxiliar'!$A$16:$Y$277,18,FALSE)*(N177)),Z177)),0)</f>
        <v>0</v>
      </c>
      <c r="AB177" s="732">
        <v>0</v>
      </c>
      <c r="AC177" s="979">
        <f>IFERROR((MIN((VLOOKUP($B177,'Anexo I - Auxiliar'!$A$16:$Y$277,20,FALSE)*(N177)),AB177)),0)</f>
        <v>0</v>
      </c>
      <c r="AD177" s="732">
        <v>0</v>
      </c>
      <c r="AE177" s="979">
        <f>IFERROR((MIN((VLOOKUP($B177,'Anexo I - Auxiliar'!$A$16:$Y$277,22,FALSE)*(N177)),AD177)),0)</f>
        <v>0</v>
      </c>
      <c r="AF177" s="732">
        <v>0</v>
      </c>
      <c r="AG177" s="979">
        <f>IFERROR((MIN((VLOOKUP($B177,'Anexo I - Auxiliar'!$A$16:$Y$277,24,FALSE)*(N177)),AF177)),0)</f>
        <v>0</v>
      </c>
      <c r="AH177" s="732">
        <v>0</v>
      </c>
      <c r="AI177" s="980">
        <f>IFERROR((MIN((VLOOKUP(($B177&amp;$G177),'CALCULADORA IT CON S.SOCIAL'!$AE$4:$AG$94,2,FALSE)),AH177)),0)</f>
        <v>0</v>
      </c>
      <c r="AJ177" s="732">
        <v>0</v>
      </c>
      <c r="AK177" s="981">
        <f>IFERROR((MIN((((VLOOKUP($B177,'Anexo I - Auxiliar'!$A$16:$AK$277,37,FALSE)))),AJ177)),0)</f>
        <v>0</v>
      </c>
      <c r="AL177" s="982">
        <f t="shared" si="19"/>
        <v>0</v>
      </c>
      <c r="AM177" s="734">
        <v>0</v>
      </c>
      <c r="AN177" s="983">
        <f t="shared" si="20"/>
        <v>0</v>
      </c>
      <c r="AO177" s="735">
        <v>0</v>
      </c>
      <c r="AP177" s="982">
        <f t="shared" si="21"/>
        <v>0</v>
      </c>
      <c r="AQ177" s="984">
        <f t="shared" si="22"/>
        <v>0</v>
      </c>
      <c r="AR177" s="735">
        <v>0</v>
      </c>
      <c r="AS177" s="985">
        <f t="shared" si="23"/>
        <v>0</v>
      </c>
      <c r="AT177" s="735">
        <v>0</v>
      </c>
      <c r="AU177" s="985">
        <f>IFERROR(((MIN((AS177*(VLOOKUP(B177,'Anexo I - Auxiliar'!$A$16:$V$75,8,FALSE))),AT177))),0)</f>
        <v>0</v>
      </c>
      <c r="AV177" s="980">
        <f>IFERROR((VLOOKUP(($B177&amp;$G177),'CALCULADORA IT CON S.SOCIAL'!$AE$4:$AG$94,3,FALSE)),0)</f>
        <v>0</v>
      </c>
      <c r="AW177" s="986">
        <f t="shared" si="24"/>
        <v>0</v>
      </c>
      <c r="AX177" s="987">
        <f>IFERROR((((IF((VLOOKUP(B177,'Anexo I - Auxiliar'!$A$16:$V$75,5,FALSE)=12),(AN177+AQ177+AW177),(AN177+AW177))))+(AK177*AM177)+(AI177*AM177)),0)</f>
        <v>0</v>
      </c>
      <c r="AY177" s="1000">
        <f t="shared" si="17"/>
        <v>0</v>
      </c>
      <c r="AZ177" s="736">
        <v>0</v>
      </c>
      <c r="BA177" s="736">
        <v>0</v>
      </c>
      <c r="BB177" s="711"/>
      <c r="BC177" s="1001">
        <f t="shared" si="18"/>
        <v>0</v>
      </c>
      <c r="BD177" s="737">
        <v>0</v>
      </c>
      <c r="BE177" s="708"/>
    </row>
    <row r="178" spans="1:57" x14ac:dyDescent="0.3">
      <c r="A178" s="741"/>
      <c r="B178" s="743"/>
      <c r="C178" s="743"/>
      <c r="D178" s="743"/>
      <c r="E178" s="744"/>
      <c r="F178" s="430"/>
      <c r="G178" s="430"/>
      <c r="H178" s="726"/>
      <c r="I178" s="726"/>
      <c r="J178" s="727"/>
      <c r="K178" s="728"/>
      <c r="L178" s="742"/>
      <c r="M178" s="730"/>
      <c r="N178" s="731">
        <v>0</v>
      </c>
      <c r="O178" s="732">
        <v>0</v>
      </c>
      <c r="P178" s="978">
        <f>IFERROR((MIN((VLOOKUP($B178,'Anexo I - Auxiliar'!$A$16:$V$75,9,FALSE)*($N178)),$O178)),0)</f>
        <v>0</v>
      </c>
      <c r="Q178" s="732">
        <v>0</v>
      </c>
      <c r="R178" s="733">
        <v>0</v>
      </c>
      <c r="S178" s="978">
        <f>IFERROR((MIN(((VLOOKUP($B178,'Anexo I - Auxiliar'!$A$16:$V$75,10,FALSE)*(N178))*R178),Q178)),0)</f>
        <v>0</v>
      </c>
      <c r="T178" s="732">
        <v>0</v>
      </c>
      <c r="U178" s="979">
        <f>IFERROR((MIN((VLOOKUP($B178,'Anexo I - Auxiliar'!$A$16:$Y$277,12,FALSE)*(N178)),T178)),0)</f>
        <v>0</v>
      </c>
      <c r="V178" s="732">
        <v>0</v>
      </c>
      <c r="W178" s="979">
        <f>IFERROR((MIN((VLOOKUP($B178,'Anexo I - Auxiliar'!$A$16:$Y$277,14,FALSE)*(N178)),V178)),0)</f>
        <v>0</v>
      </c>
      <c r="X178" s="732">
        <v>0</v>
      </c>
      <c r="Y178" s="979">
        <f>IFERROR((MIN((VLOOKUP($B178,'Anexo I - Auxiliar'!$A$16:$Y$277,16,FALSE)*(N178)),X178)),0)</f>
        <v>0</v>
      </c>
      <c r="Z178" s="732">
        <v>0</v>
      </c>
      <c r="AA178" s="979">
        <f>IFERROR((MIN((VLOOKUP($B178,'Anexo I - Auxiliar'!$A$16:$Y$277,18,FALSE)*(N178)),Z178)),0)</f>
        <v>0</v>
      </c>
      <c r="AB178" s="732">
        <v>0</v>
      </c>
      <c r="AC178" s="979">
        <f>IFERROR((MIN((VLOOKUP($B178,'Anexo I - Auxiliar'!$A$16:$Y$277,20,FALSE)*(N178)),AB178)),0)</f>
        <v>0</v>
      </c>
      <c r="AD178" s="732">
        <v>0</v>
      </c>
      <c r="AE178" s="979">
        <f>IFERROR((MIN((VLOOKUP($B178,'Anexo I - Auxiliar'!$A$16:$Y$277,22,FALSE)*(N178)),AD178)),0)</f>
        <v>0</v>
      </c>
      <c r="AF178" s="732">
        <v>0</v>
      </c>
      <c r="AG178" s="979">
        <f>IFERROR((MIN((VLOOKUP($B178,'Anexo I - Auxiliar'!$A$16:$Y$277,24,FALSE)*(N178)),AF178)),0)</f>
        <v>0</v>
      </c>
      <c r="AH178" s="732">
        <v>0</v>
      </c>
      <c r="AI178" s="980">
        <f>IFERROR((MIN((VLOOKUP(($B178&amp;$G178),'CALCULADORA IT CON S.SOCIAL'!$AE$4:$AG$94,2,FALSE)),AH178)),0)</f>
        <v>0</v>
      </c>
      <c r="AJ178" s="732">
        <v>0</v>
      </c>
      <c r="AK178" s="981">
        <f>IFERROR((MIN((((VLOOKUP($B178,'Anexo I - Auxiliar'!$A$16:$AK$277,37,FALSE)))),AJ178)),0)</f>
        <v>0</v>
      </c>
      <c r="AL178" s="982">
        <f t="shared" si="19"/>
        <v>0</v>
      </c>
      <c r="AM178" s="734">
        <v>0</v>
      </c>
      <c r="AN178" s="983">
        <f t="shared" si="20"/>
        <v>0</v>
      </c>
      <c r="AO178" s="735">
        <v>0</v>
      </c>
      <c r="AP178" s="982">
        <f t="shared" si="21"/>
        <v>0</v>
      </c>
      <c r="AQ178" s="984">
        <f t="shared" si="22"/>
        <v>0</v>
      </c>
      <c r="AR178" s="735">
        <v>0</v>
      </c>
      <c r="AS178" s="985">
        <f t="shared" si="23"/>
        <v>0</v>
      </c>
      <c r="AT178" s="735">
        <v>0</v>
      </c>
      <c r="AU178" s="985">
        <f>IFERROR(((MIN((AS178*(VLOOKUP(B178,'Anexo I - Auxiliar'!$A$16:$V$75,8,FALSE))),AT178))),0)</f>
        <v>0</v>
      </c>
      <c r="AV178" s="980">
        <f>IFERROR((VLOOKUP(($B178&amp;$G178),'CALCULADORA IT CON S.SOCIAL'!$AE$4:$AG$94,3,FALSE)),0)</f>
        <v>0</v>
      </c>
      <c r="AW178" s="986">
        <f t="shared" si="24"/>
        <v>0</v>
      </c>
      <c r="AX178" s="987">
        <f>IFERROR((((IF((VLOOKUP(B178,'Anexo I - Auxiliar'!$A$16:$V$75,5,FALSE)=12),(AN178+AQ178+AW178),(AN178+AW178))))+(AK178*AM178)+(AI178*AM178)),0)</f>
        <v>0</v>
      </c>
      <c r="AY178" s="1000">
        <f t="shared" si="17"/>
        <v>0</v>
      </c>
      <c r="AZ178" s="736">
        <v>0</v>
      </c>
      <c r="BA178" s="736">
        <v>0</v>
      </c>
      <c r="BB178" s="711"/>
      <c r="BC178" s="1001">
        <f t="shared" si="18"/>
        <v>0</v>
      </c>
      <c r="BD178" s="737">
        <v>0</v>
      </c>
      <c r="BE178" s="708"/>
    </row>
    <row r="179" spans="1:57" x14ac:dyDescent="0.3">
      <c r="A179" s="741"/>
      <c r="B179" s="743"/>
      <c r="C179" s="743"/>
      <c r="D179" s="743"/>
      <c r="E179" s="744"/>
      <c r="F179" s="430"/>
      <c r="G179" s="430"/>
      <c r="H179" s="726"/>
      <c r="I179" s="726"/>
      <c r="J179" s="727"/>
      <c r="K179" s="728"/>
      <c r="L179" s="742"/>
      <c r="M179" s="730"/>
      <c r="N179" s="731">
        <v>0</v>
      </c>
      <c r="O179" s="732">
        <v>0</v>
      </c>
      <c r="P179" s="978">
        <f>IFERROR((MIN((VLOOKUP($B179,'Anexo I - Auxiliar'!$A$16:$V$75,9,FALSE)*($N179)),$O179)),0)</f>
        <v>0</v>
      </c>
      <c r="Q179" s="732">
        <v>0</v>
      </c>
      <c r="R179" s="733">
        <v>0</v>
      </c>
      <c r="S179" s="978">
        <f>IFERROR((MIN(((VLOOKUP($B179,'Anexo I - Auxiliar'!$A$16:$V$75,10,FALSE)*(N179))*R179),Q179)),0)</f>
        <v>0</v>
      </c>
      <c r="T179" s="732">
        <v>0</v>
      </c>
      <c r="U179" s="979">
        <f>IFERROR((MIN((VLOOKUP($B179,'Anexo I - Auxiliar'!$A$16:$Y$277,12,FALSE)*(N179)),T179)),0)</f>
        <v>0</v>
      </c>
      <c r="V179" s="732">
        <v>0</v>
      </c>
      <c r="W179" s="979">
        <f>IFERROR((MIN((VLOOKUP($B179,'Anexo I - Auxiliar'!$A$16:$Y$277,14,FALSE)*(N179)),V179)),0)</f>
        <v>0</v>
      </c>
      <c r="X179" s="732">
        <v>0</v>
      </c>
      <c r="Y179" s="979">
        <f>IFERROR((MIN((VLOOKUP($B179,'Anexo I - Auxiliar'!$A$16:$Y$277,16,FALSE)*(N179)),X179)),0)</f>
        <v>0</v>
      </c>
      <c r="Z179" s="732">
        <v>0</v>
      </c>
      <c r="AA179" s="979">
        <f>IFERROR((MIN((VLOOKUP($B179,'Anexo I - Auxiliar'!$A$16:$Y$277,18,FALSE)*(N179)),Z179)),0)</f>
        <v>0</v>
      </c>
      <c r="AB179" s="732">
        <v>0</v>
      </c>
      <c r="AC179" s="979">
        <f>IFERROR((MIN((VLOOKUP($B179,'Anexo I - Auxiliar'!$A$16:$Y$277,20,FALSE)*(N179)),AB179)),0)</f>
        <v>0</v>
      </c>
      <c r="AD179" s="732">
        <v>0</v>
      </c>
      <c r="AE179" s="979">
        <f>IFERROR((MIN((VLOOKUP($B179,'Anexo I - Auxiliar'!$A$16:$Y$277,22,FALSE)*(N179)),AD179)),0)</f>
        <v>0</v>
      </c>
      <c r="AF179" s="732">
        <v>0</v>
      </c>
      <c r="AG179" s="979">
        <f>IFERROR((MIN((VLOOKUP($B179,'Anexo I - Auxiliar'!$A$16:$Y$277,24,FALSE)*(N179)),AF179)),0)</f>
        <v>0</v>
      </c>
      <c r="AH179" s="732">
        <v>0</v>
      </c>
      <c r="AI179" s="980">
        <f>IFERROR((MIN((VLOOKUP(($B179&amp;$G179),'CALCULADORA IT CON S.SOCIAL'!$AE$4:$AG$94,2,FALSE)),AH179)),0)</f>
        <v>0</v>
      </c>
      <c r="AJ179" s="732">
        <v>0</v>
      </c>
      <c r="AK179" s="981">
        <f>IFERROR((MIN((((VLOOKUP($B179,'Anexo I - Auxiliar'!$A$16:$AK$277,37,FALSE)))),AJ179)),0)</f>
        <v>0</v>
      </c>
      <c r="AL179" s="982">
        <f t="shared" si="19"/>
        <v>0</v>
      </c>
      <c r="AM179" s="734">
        <v>0</v>
      </c>
      <c r="AN179" s="983">
        <f t="shared" si="20"/>
        <v>0</v>
      </c>
      <c r="AO179" s="735">
        <v>0</v>
      </c>
      <c r="AP179" s="982">
        <f t="shared" si="21"/>
        <v>0</v>
      </c>
      <c r="AQ179" s="984">
        <f t="shared" si="22"/>
        <v>0</v>
      </c>
      <c r="AR179" s="735">
        <v>0</v>
      </c>
      <c r="AS179" s="985">
        <f t="shared" si="23"/>
        <v>0</v>
      </c>
      <c r="AT179" s="735">
        <v>0</v>
      </c>
      <c r="AU179" s="985">
        <f>IFERROR(((MIN((AS179*(VLOOKUP(B179,'Anexo I - Auxiliar'!$A$16:$V$75,8,FALSE))),AT179))),0)</f>
        <v>0</v>
      </c>
      <c r="AV179" s="980">
        <f>IFERROR((VLOOKUP(($B179&amp;$G179),'CALCULADORA IT CON S.SOCIAL'!$AE$4:$AG$94,3,FALSE)),0)</f>
        <v>0</v>
      </c>
      <c r="AW179" s="986">
        <f t="shared" si="24"/>
        <v>0</v>
      </c>
      <c r="AX179" s="987">
        <f>IFERROR((((IF((VLOOKUP(B179,'Anexo I - Auxiliar'!$A$16:$V$75,5,FALSE)=12),(AN179+AQ179+AW179),(AN179+AW179))))+(AK179*AM179)+(AI179*AM179)),0)</f>
        <v>0</v>
      </c>
      <c r="AY179" s="1000">
        <f t="shared" si="17"/>
        <v>0</v>
      </c>
      <c r="AZ179" s="736">
        <v>0</v>
      </c>
      <c r="BA179" s="736">
        <v>0</v>
      </c>
      <c r="BB179" s="711"/>
      <c r="BC179" s="1001">
        <f t="shared" si="18"/>
        <v>0</v>
      </c>
      <c r="BD179" s="737">
        <v>0</v>
      </c>
      <c r="BE179" s="708"/>
    </row>
    <row r="180" spans="1:57" x14ac:dyDescent="0.3">
      <c r="A180" s="741"/>
      <c r="B180" s="743"/>
      <c r="C180" s="743"/>
      <c r="D180" s="743"/>
      <c r="E180" s="744"/>
      <c r="F180" s="430"/>
      <c r="G180" s="430"/>
      <c r="H180" s="726"/>
      <c r="I180" s="726"/>
      <c r="J180" s="727"/>
      <c r="K180" s="728"/>
      <c r="L180" s="742"/>
      <c r="M180" s="730"/>
      <c r="N180" s="731">
        <v>0</v>
      </c>
      <c r="O180" s="732">
        <v>0</v>
      </c>
      <c r="P180" s="978">
        <f>IFERROR((MIN((VLOOKUP($B180,'Anexo I - Auxiliar'!$A$16:$V$75,9,FALSE)*($N180)),$O180)),0)</f>
        <v>0</v>
      </c>
      <c r="Q180" s="732">
        <v>0</v>
      </c>
      <c r="R180" s="733">
        <v>0</v>
      </c>
      <c r="S180" s="978">
        <f>IFERROR((MIN(((VLOOKUP($B180,'Anexo I - Auxiliar'!$A$16:$V$75,10,FALSE)*(N180))*R180),Q180)),0)</f>
        <v>0</v>
      </c>
      <c r="T180" s="732">
        <v>0</v>
      </c>
      <c r="U180" s="979">
        <f>IFERROR((MIN((VLOOKUP($B180,'Anexo I - Auxiliar'!$A$16:$Y$277,12,FALSE)*(N180)),T180)),0)</f>
        <v>0</v>
      </c>
      <c r="V180" s="732">
        <v>0</v>
      </c>
      <c r="W180" s="979">
        <f>IFERROR((MIN((VLOOKUP($B180,'Anexo I - Auxiliar'!$A$16:$Y$277,14,FALSE)*(N180)),V180)),0)</f>
        <v>0</v>
      </c>
      <c r="X180" s="732">
        <v>0</v>
      </c>
      <c r="Y180" s="979">
        <f>IFERROR((MIN((VLOOKUP($B180,'Anexo I - Auxiliar'!$A$16:$Y$277,16,FALSE)*(N180)),X180)),0)</f>
        <v>0</v>
      </c>
      <c r="Z180" s="732">
        <v>0</v>
      </c>
      <c r="AA180" s="979">
        <f>IFERROR((MIN((VLOOKUP($B180,'Anexo I - Auxiliar'!$A$16:$Y$277,18,FALSE)*(N180)),Z180)),0)</f>
        <v>0</v>
      </c>
      <c r="AB180" s="732">
        <v>0</v>
      </c>
      <c r="AC180" s="979">
        <f>IFERROR((MIN((VLOOKUP($B180,'Anexo I - Auxiliar'!$A$16:$Y$277,20,FALSE)*(N180)),AB180)),0)</f>
        <v>0</v>
      </c>
      <c r="AD180" s="732">
        <v>0</v>
      </c>
      <c r="AE180" s="979">
        <f>IFERROR((MIN((VLOOKUP($B180,'Anexo I - Auxiliar'!$A$16:$Y$277,22,FALSE)*(N180)),AD180)),0)</f>
        <v>0</v>
      </c>
      <c r="AF180" s="732">
        <v>0</v>
      </c>
      <c r="AG180" s="979">
        <f>IFERROR((MIN((VLOOKUP($B180,'Anexo I - Auxiliar'!$A$16:$Y$277,24,FALSE)*(N180)),AF180)),0)</f>
        <v>0</v>
      </c>
      <c r="AH180" s="732">
        <v>0</v>
      </c>
      <c r="AI180" s="980">
        <f>IFERROR((MIN((VLOOKUP(($B180&amp;$G180),'CALCULADORA IT CON S.SOCIAL'!$AE$4:$AG$94,2,FALSE)),AH180)),0)</f>
        <v>0</v>
      </c>
      <c r="AJ180" s="732">
        <v>0</v>
      </c>
      <c r="AK180" s="981">
        <f>IFERROR((MIN((((VLOOKUP($B180,'Anexo I - Auxiliar'!$A$16:$AK$277,37,FALSE)))),AJ180)),0)</f>
        <v>0</v>
      </c>
      <c r="AL180" s="982">
        <f t="shared" si="19"/>
        <v>0</v>
      </c>
      <c r="AM180" s="734">
        <v>0</v>
      </c>
      <c r="AN180" s="983">
        <f t="shared" si="20"/>
        <v>0</v>
      </c>
      <c r="AO180" s="735">
        <v>0</v>
      </c>
      <c r="AP180" s="982">
        <f t="shared" si="21"/>
        <v>0</v>
      </c>
      <c r="AQ180" s="984">
        <f t="shared" si="22"/>
        <v>0</v>
      </c>
      <c r="AR180" s="735">
        <v>0</v>
      </c>
      <c r="AS180" s="985">
        <f t="shared" si="23"/>
        <v>0</v>
      </c>
      <c r="AT180" s="735">
        <v>0</v>
      </c>
      <c r="AU180" s="985">
        <f>IFERROR(((MIN((AS180*(VLOOKUP(B180,'Anexo I - Auxiliar'!$A$16:$V$75,8,FALSE))),AT180))),0)</f>
        <v>0</v>
      </c>
      <c r="AV180" s="980">
        <f>IFERROR((VLOOKUP(($B180&amp;$G180),'CALCULADORA IT CON S.SOCIAL'!$AE$4:$AG$94,3,FALSE)),0)</f>
        <v>0</v>
      </c>
      <c r="AW180" s="986">
        <f t="shared" si="24"/>
        <v>0</v>
      </c>
      <c r="AX180" s="987">
        <f>IFERROR((((IF((VLOOKUP(B180,'Anexo I - Auxiliar'!$A$16:$V$75,5,FALSE)=12),(AN180+AQ180+AW180),(AN180+AW180))))+(AK180*AM180)+(AI180*AM180)),0)</f>
        <v>0</v>
      </c>
      <c r="AY180" s="1000">
        <f t="shared" si="17"/>
        <v>0</v>
      </c>
      <c r="AZ180" s="736">
        <v>0</v>
      </c>
      <c r="BA180" s="736">
        <v>0</v>
      </c>
      <c r="BB180" s="711"/>
      <c r="BC180" s="1001">
        <f t="shared" si="18"/>
        <v>0</v>
      </c>
      <c r="BD180" s="737">
        <v>0</v>
      </c>
      <c r="BE180" s="708"/>
    </row>
    <row r="181" spans="1:57" x14ac:dyDescent="0.3">
      <c r="A181" s="741"/>
      <c r="B181" s="743"/>
      <c r="C181" s="743"/>
      <c r="D181" s="743"/>
      <c r="E181" s="744"/>
      <c r="F181" s="430"/>
      <c r="G181" s="430"/>
      <c r="H181" s="726"/>
      <c r="I181" s="726"/>
      <c r="J181" s="727"/>
      <c r="K181" s="728"/>
      <c r="L181" s="742"/>
      <c r="M181" s="730"/>
      <c r="N181" s="731">
        <v>0</v>
      </c>
      <c r="O181" s="732">
        <v>0</v>
      </c>
      <c r="P181" s="978">
        <f>IFERROR((MIN((VLOOKUP($B181,'Anexo I - Auxiliar'!$A$16:$V$75,9,FALSE)*($N181)),$O181)),0)</f>
        <v>0</v>
      </c>
      <c r="Q181" s="732">
        <v>0</v>
      </c>
      <c r="R181" s="733">
        <v>0</v>
      </c>
      <c r="S181" s="978">
        <f>IFERROR((MIN(((VLOOKUP($B181,'Anexo I - Auxiliar'!$A$16:$V$75,10,FALSE)*(N181))*R181),Q181)),0)</f>
        <v>0</v>
      </c>
      <c r="T181" s="732">
        <v>0</v>
      </c>
      <c r="U181" s="979">
        <f>IFERROR((MIN((VLOOKUP($B181,'Anexo I - Auxiliar'!$A$16:$Y$277,12,FALSE)*(N181)),T181)),0)</f>
        <v>0</v>
      </c>
      <c r="V181" s="732">
        <v>0</v>
      </c>
      <c r="W181" s="979">
        <f>IFERROR((MIN((VLOOKUP($B181,'Anexo I - Auxiliar'!$A$16:$Y$277,14,FALSE)*(N181)),V181)),0)</f>
        <v>0</v>
      </c>
      <c r="X181" s="732">
        <v>0</v>
      </c>
      <c r="Y181" s="979">
        <f>IFERROR((MIN((VLOOKUP($B181,'Anexo I - Auxiliar'!$A$16:$Y$277,16,FALSE)*(N181)),X181)),0)</f>
        <v>0</v>
      </c>
      <c r="Z181" s="732">
        <v>0</v>
      </c>
      <c r="AA181" s="979">
        <f>IFERROR((MIN((VLOOKUP($B181,'Anexo I - Auxiliar'!$A$16:$Y$277,18,FALSE)*(N181)),Z181)),0)</f>
        <v>0</v>
      </c>
      <c r="AB181" s="732">
        <v>0</v>
      </c>
      <c r="AC181" s="979">
        <f>IFERROR((MIN((VLOOKUP($B181,'Anexo I - Auxiliar'!$A$16:$Y$277,20,FALSE)*(N181)),AB181)),0)</f>
        <v>0</v>
      </c>
      <c r="AD181" s="732">
        <v>0</v>
      </c>
      <c r="AE181" s="979">
        <f>IFERROR((MIN((VLOOKUP($B181,'Anexo I - Auxiliar'!$A$16:$Y$277,22,FALSE)*(N181)),AD181)),0)</f>
        <v>0</v>
      </c>
      <c r="AF181" s="732">
        <v>0</v>
      </c>
      <c r="AG181" s="979">
        <f>IFERROR((MIN((VLOOKUP($B181,'Anexo I - Auxiliar'!$A$16:$Y$277,24,FALSE)*(N181)),AF181)),0)</f>
        <v>0</v>
      </c>
      <c r="AH181" s="732">
        <v>0</v>
      </c>
      <c r="AI181" s="980">
        <f>IFERROR((MIN((VLOOKUP(($B181&amp;$G181),'CALCULADORA IT CON S.SOCIAL'!$AE$4:$AG$94,2,FALSE)),AH181)),0)</f>
        <v>0</v>
      </c>
      <c r="AJ181" s="732">
        <v>0</v>
      </c>
      <c r="AK181" s="981">
        <f>IFERROR((MIN((((VLOOKUP($B181,'Anexo I - Auxiliar'!$A$16:$AK$277,37,FALSE)))),AJ181)),0)</f>
        <v>0</v>
      </c>
      <c r="AL181" s="982">
        <f t="shared" si="19"/>
        <v>0</v>
      </c>
      <c r="AM181" s="734">
        <v>0</v>
      </c>
      <c r="AN181" s="983">
        <f t="shared" si="20"/>
        <v>0</v>
      </c>
      <c r="AO181" s="735">
        <v>0</v>
      </c>
      <c r="AP181" s="982">
        <f t="shared" si="21"/>
        <v>0</v>
      </c>
      <c r="AQ181" s="984">
        <f t="shared" si="22"/>
        <v>0</v>
      </c>
      <c r="AR181" s="735">
        <v>0</v>
      </c>
      <c r="AS181" s="985">
        <f t="shared" si="23"/>
        <v>0</v>
      </c>
      <c r="AT181" s="735">
        <v>0</v>
      </c>
      <c r="AU181" s="985">
        <f>IFERROR(((MIN((AS181*(VLOOKUP(B181,'Anexo I - Auxiliar'!$A$16:$V$75,8,FALSE))),AT181))),0)</f>
        <v>0</v>
      </c>
      <c r="AV181" s="980">
        <f>IFERROR((VLOOKUP(($B181&amp;$G181),'CALCULADORA IT CON S.SOCIAL'!$AE$4:$AG$94,3,FALSE)),0)</f>
        <v>0</v>
      </c>
      <c r="AW181" s="986">
        <f t="shared" si="24"/>
        <v>0</v>
      </c>
      <c r="AX181" s="987">
        <f>IFERROR((((IF((VLOOKUP(B181,'Anexo I - Auxiliar'!$A$16:$V$75,5,FALSE)=12),(AN181+AQ181+AW181),(AN181+AW181))))+(AK181*AM181)+(AI181*AM181)),0)</f>
        <v>0</v>
      </c>
      <c r="AY181" s="1000">
        <f t="shared" si="17"/>
        <v>0</v>
      </c>
      <c r="AZ181" s="736">
        <v>0</v>
      </c>
      <c r="BA181" s="736">
        <v>0</v>
      </c>
      <c r="BB181" s="711"/>
      <c r="BC181" s="1001">
        <f t="shared" si="18"/>
        <v>0</v>
      </c>
      <c r="BD181" s="737">
        <v>0</v>
      </c>
      <c r="BE181" s="708"/>
    </row>
    <row r="182" spans="1:57" x14ac:dyDescent="0.3">
      <c r="A182" s="741"/>
      <c r="B182" s="743"/>
      <c r="C182" s="743"/>
      <c r="D182" s="743"/>
      <c r="E182" s="744"/>
      <c r="F182" s="430"/>
      <c r="G182" s="430"/>
      <c r="H182" s="726"/>
      <c r="I182" s="726"/>
      <c r="J182" s="727"/>
      <c r="K182" s="728"/>
      <c r="L182" s="742"/>
      <c r="M182" s="730"/>
      <c r="N182" s="731">
        <v>0</v>
      </c>
      <c r="O182" s="732">
        <v>0</v>
      </c>
      <c r="P182" s="978">
        <f>IFERROR((MIN((VLOOKUP($B182,'Anexo I - Auxiliar'!$A$16:$V$75,9,FALSE)*($N182)),$O182)),0)</f>
        <v>0</v>
      </c>
      <c r="Q182" s="732">
        <v>0</v>
      </c>
      <c r="R182" s="733">
        <v>0</v>
      </c>
      <c r="S182" s="978">
        <f>IFERROR((MIN(((VLOOKUP($B182,'Anexo I - Auxiliar'!$A$16:$V$75,10,FALSE)*(N182))*R182),Q182)),0)</f>
        <v>0</v>
      </c>
      <c r="T182" s="732">
        <v>0</v>
      </c>
      <c r="U182" s="979">
        <f>IFERROR((MIN((VLOOKUP($B182,'Anexo I - Auxiliar'!$A$16:$Y$277,12,FALSE)*(N182)),T182)),0)</f>
        <v>0</v>
      </c>
      <c r="V182" s="732">
        <v>0</v>
      </c>
      <c r="W182" s="979">
        <f>IFERROR((MIN((VLOOKUP($B182,'Anexo I - Auxiliar'!$A$16:$Y$277,14,FALSE)*(N182)),V182)),0)</f>
        <v>0</v>
      </c>
      <c r="X182" s="732">
        <v>0</v>
      </c>
      <c r="Y182" s="979">
        <f>IFERROR((MIN((VLOOKUP($B182,'Anexo I - Auxiliar'!$A$16:$Y$277,16,FALSE)*(N182)),X182)),0)</f>
        <v>0</v>
      </c>
      <c r="Z182" s="732">
        <v>0</v>
      </c>
      <c r="AA182" s="979">
        <f>IFERROR((MIN((VLOOKUP($B182,'Anexo I - Auxiliar'!$A$16:$Y$277,18,FALSE)*(N182)),Z182)),0)</f>
        <v>0</v>
      </c>
      <c r="AB182" s="732">
        <v>0</v>
      </c>
      <c r="AC182" s="979">
        <f>IFERROR((MIN((VLOOKUP($B182,'Anexo I - Auxiliar'!$A$16:$Y$277,20,FALSE)*(N182)),AB182)),0)</f>
        <v>0</v>
      </c>
      <c r="AD182" s="732">
        <v>0</v>
      </c>
      <c r="AE182" s="979">
        <f>IFERROR((MIN((VLOOKUP($B182,'Anexo I - Auxiliar'!$A$16:$Y$277,22,FALSE)*(N182)),AD182)),0)</f>
        <v>0</v>
      </c>
      <c r="AF182" s="732">
        <v>0</v>
      </c>
      <c r="AG182" s="979">
        <f>IFERROR((MIN((VLOOKUP($B182,'Anexo I - Auxiliar'!$A$16:$Y$277,24,FALSE)*(N182)),AF182)),0)</f>
        <v>0</v>
      </c>
      <c r="AH182" s="732">
        <v>0</v>
      </c>
      <c r="AI182" s="980">
        <f>IFERROR((MIN((VLOOKUP(($B182&amp;$G182),'CALCULADORA IT CON S.SOCIAL'!$AE$4:$AG$94,2,FALSE)),AH182)),0)</f>
        <v>0</v>
      </c>
      <c r="AJ182" s="732">
        <v>0</v>
      </c>
      <c r="AK182" s="981">
        <f>IFERROR((MIN((((VLOOKUP($B182,'Anexo I - Auxiliar'!$A$16:$AK$277,37,FALSE)))),AJ182)),0)</f>
        <v>0</v>
      </c>
      <c r="AL182" s="982">
        <f t="shared" si="19"/>
        <v>0</v>
      </c>
      <c r="AM182" s="734">
        <v>0</v>
      </c>
      <c r="AN182" s="983">
        <f t="shared" si="20"/>
        <v>0</v>
      </c>
      <c r="AO182" s="735">
        <v>0</v>
      </c>
      <c r="AP182" s="982">
        <f t="shared" si="21"/>
        <v>0</v>
      </c>
      <c r="AQ182" s="984">
        <f t="shared" si="22"/>
        <v>0</v>
      </c>
      <c r="AR182" s="735">
        <v>0</v>
      </c>
      <c r="AS182" s="985">
        <f t="shared" si="23"/>
        <v>0</v>
      </c>
      <c r="AT182" s="735">
        <v>0</v>
      </c>
      <c r="AU182" s="985">
        <f>IFERROR(((MIN((AS182*(VLOOKUP(B182,'Anexo I - Auxiliar'!$A$16:$V$75,8,FALSE))),AT182))),0)</f>
        <v>0</v>
      </c>
      <c r="AV182" s="980">
        <f>IFERROR((VLOOKUP(($B182&amp;$G182),'CALCULADORA IT CON S.SOCIAL'!$AE$4:$AG$94,3,FALSE)),0)</f>
        <v>0</v>
      </c>
      <c r="AW182" s="986">
        <f t="shared" si="24"/>
        <v>0</v>
      </c>
      <c r="AX182" s="987">
        <f>IFERROR((((IF((VLOOKUP(B182,'Anexo I - Auxiliar'!$A$16:$V$75,5,FALSE)=12),(AN182+AQ182+AW182),(AN182+AW182))))+(AK182*AM182)+(AI182*AM182)),0)</f>
        <v>0</v>
      </c>
      <c r="AY182" s="1000">
        <f t="shared" si="17"/>
        <v>0</v>
      </c>
      <c r="AZ182" s="736">
        <v>0</v>
      </c>
      <c r="BA182" s="736">
        <v>0</v>
      </c>
      <c r="BB182" s="711"/>
      <c r="BC182" s="1001">
        <f t="shared" si="18"/>
        <v>0</v>
      </c>
      <c r="BD182" s="737">
        <v>0</v>
      </c>
      <c r="BE182" s="708"/>
    </row>
    <row r="183" spans="1:57" x14ac:dyDescent="0.3">
      <c r="A183" s="741"/>
      <c r="B183" s="743"/>
      <c r="C183" s="743"/>
      <c r="D183" s="743"/>
      <c r="E183" s="744"/>
      <c r="F183" s="430"/>
      <c r="G183" s="430"/>
      <c r="H183" s="726"/>
      <c r="I183" s="726"/>
      <c r="J183" s="727"/>
      <c r="K183" s="728"/>
      <c r="L183" s="742"/>
      <c r="M183" s="730"/>
      <c r="N183" s="731">
        <v>0</v>
      </c>
      <c r="O183" s="732">
        <v>0</v>
      </c>
      <c r="P183" s="978">
        <f>IFERROR((MIN((VLOOKUP($B183,'Anexo I - Auxiliar'!$A$16:$V$75,9,FALSE)*($N183)),$O183)),0)</f>
        <v>0</v>
      </c>
      <c r="Q183" s="732">
        <v>0</v>
      </c>
      <c r="R183" s="733">
        <v>0</v>
      </c>
      <c r="S183" s="978">
        <f>IFERROR((MIN(((VLOOKUP($B183,'Anexo I - Auxiliar'!$A$16:$V$75,10,FALSE)*(N183))*R183),Q183)),0)</f>
        <v>0</v>
      </c>
      <c r="T183" s="732">
        <v>0</v>
      </c>
      <c r="U183" s="979">
        <f>IFERROR((MIN((VLOOKUP($B183,'Anexo I - Auxiliar'!$A$16:$Y$277,12,FALSE)*(N183)),T183)),0)</f>
        <v>0</v>
      </c>
      <c r="V183" s="732">
        <v>0</v>
      </c>
      <c r="W183" s="979">
        <f>IFERROR((MIN((VLOOKUP($B183,'Anexo I - Auxiliar'!$A$16:$Y$277,14,FALSE)*(N183)),V183)),0)</f>
        <v>0</v>
      </c>
      <c r="X183" s="732">
        <v>0</v>
      </c>
      <c r="Y183" s="979">
        <f>IFERROR((MIN((VLOOKUP($B183,'Anexo I - Auxiliar'!$A$16:$Y$277,16,FALSE)*(N183)),X183)),0)</f>
        <v>0</v>
      </c>
      <c r="Z183" s="732">
        <v>0</v>
      </c>
      <c r="AA183" s="979">
        <f>IFERROR((MIN((VLOOKUP($B183,'Anexo I - Auxiliar'!$A$16:$Y$277,18,FALSE)*(N183)),Z183)),0)</f>
        <v>0</v>
      </c>
      <c r="AB183" s="732">
        <v>0</v>
      </c>
      <c r="AC183" s="979">
        <f>IFERROR((MIN((VLOOKUP($B183,'Anexo I - Auxiliar'!$A$16:$Y$277,20,FALSE)*(N183)),AB183)),0)</f>
        <v>0</v>
      </c>
      <c r="AD183" s="732">
        <v>0</v>
      </c>
      <c r="AE183" s="979">
        <f>IFERROR((MIN((VLOOKUP($B183,'Anexo I - Auxiliar'!$A$16:$Y$277,22,FALSE)*(N183)),AD183)),0)</f>
        <v>0</v>
      </c>
      <c r="AF183" s="732">
        <v>0</v>
      </c>
      <c r="AG183" s="979">
        <f>IFERROR((MIN((VLOOKUP($B183,'Anexo I - Auxiliar'!$A$16:$Y$277,24,FALSE)*(N183)),AF183)),0)</f>
        <v>0</v>
      </c>
      <c r="AH183" s="732">
        <v>0</v>
      </c>
      <c r="AI183" s="980">
        <f>IFERROR((MIN((VLOOKUP(($B183&amp;$G183),'CALCULADORA IT CON S.SOCIAL'!$AE$4:$AG$94,2,FALSE)),AH183)),0)</f>
        <v>0</v>
      </c>
      <c r="AJ183" s="732">
        <v>0</v>
      </c>
      <c r="AK183" s="981">
        <f>IFERROR((MIN((((VLOOKUP($B183,'Anexo I - Auxiliar'!$A$16:$AK$277,37,FALSE)))),AJ183)),0)</f>
        <v>0</v>
      </c>
      <c r="AL183" s="982">
        <f t="shared" si="19"/>
        <v>0</v>
      </c>
      <c r="AM183" s="734">
        <v>0</v>
      </c>
      <c r="AN183" s="983">
        <f t="shared" si="20"/>
        <v>0</v>
      </c>
      <c r="AO183" s="735">
        <v>0</v>
      </c>
      <c r="AP183" s="982">
        <f t="shared" si="21"/>
        <v>0</v>
      </c>
      <c r="AQ183" s="984">
        <f t="shared" si="22"/>
        <v>0</v>
      </c>
      <c r="AR183" s="735">
        <v>0</v>
      </c>
      <c r="AS183" s="985">
        <f t="shared" si="23"/>
        <v>0</v>
      </c>
      <c r="AT183" s="735">
        <v>0</v>
      </c>
      <c r="AU183" s="985">
        <f>IFERROR(((MIN((AS183*(VLOOKUP(B183,'Anexo I - Auxiliar'!$A$16:$V$75,8,FALSE))),AT183))),0)</f>
        <v>0</v>
      </c>
      <c r="AV183" s="980">
        <f>IFERROR((VLOOKUP(($B183&amp;$G183),'CALCULADORA IT CON S.SOCIAL'!$AE$4:$AG$94,3,FALSE)),0)</f>
        <v>0</v>
      </c>
      <c r="AW183" s="986">
        <f t="shared" si="24"/>
        <v>0</v>
      </c>
      <c r="AX183" s="987">
        <f>IFERROR((((IF((VLOOKUP(B183,'Anexo I - Auxiliar'!$A$16:$V$75,5,FALSE)=12),(AN183+AQ183+AW183),(AN183+AW183))))+(AK183*AM183)+(AI183*AM183)),0)</f>
        <v>0</v>
      </c>
      <c r="AY183" s="1000">
        <f t="shared" si="17"/>
        <v>0</v>
      </c>
      <c r="AZ183" s="736">
        <v>0</v>
      </c>
      <c r="BA183" s="736">
        <v>0</v>
      </c>
      <c r="BB183" s="711"/>
      <c r="BC183" s="1001">
        <f t="shared" si="18"/>
        <v>0</v>
      </c>
      <c r="BD183" s="737">
        <v>0</v>
      </c>
      <c r="BE183" s="708"/>
    </row>
    <row r="184" spans="1:57" x14ac:dyDescent="0.3">
      <c r="A184" s="741"/>
      <c r="B184" s="743"/>
      <c r="C184" s="743"/>
      <c r="D184" s="743"/>
      <c r="E184" s="744"/>
      <c r="F184" s="430"/>
      <c r="G184" s="430"/>
      <c r="H184" s="726"/>
      <c r="I184" s="726"/>
      <c r="J184" s="727"/>
      <c r="K184" s="728"/>
      <c r="L184" s="742"/>
      <c r="M184" s="730"/>
      <c r="N184" s="731">
        <v>0</v>
      </c>
      <c r="O184" s="732">
        <v>0</v>
      </c>
      <c r="P184" s="978">
        <f>IFERROR((MIN((VLOOKUP($B184,'Anexo I - Auxiliar'!$A$16:$V$75,9,FALSE)*($N184)),$O184)),0)</f>
        <v>0</v>
      </c>
      <c r="Q184" s="732">
        <v>0</v>
      </c>
      <c r="R184" s="733">
        <v>0</v>
      </c>
      <c r="S184" s="978">
        <f>IFERROR((MIN(((VLOOKUP($B184,'Anexo I - Auxiliar'!$A$16:$V$75,10,FALSE)*(N184))*R184),Q184)),0)</f>
        <v>0</v>
      </c>
      <c r="T184" s="732">
        <v>0</v>
      </c>
      <c r="U184" s="979">
        <f>IFERROR((MIN((VLOOKUP($B184,'Anexo I - Auxiliar'!$A$16:$Y$277,12,FALSE)*(N184)),T184)),0)</f>
        <v>0</v>
      </c>
      <c r="V184" s="732">
        <v>0</v>
      </c>
      <c r="W184" s="979">
        <f>IFERROR((MIN((VLOOKUP($B184,'Anexo I - Auxiliar'!$A$16:$Y$277,14,FALSE)*(N184)),V184)),0)</f>
        <v>0</v>
      </c>
      <c r="X184" s="732">
        <v>0</v>
      </c>
      <c r="Y184" s="979">
        <f>IFERROR((MIN((VLOOKUP($B184,'Anexo I - Auxiliar'!$A$16:$Y$277,16,FALSE)*(N184)),X184)),0)</f>
        <v>0</v>
      </c>
      <c r="Z184" s="732">
        <v>0</v>
      </c>
      <c r="AA184" s="979">
        <f>IFERROR((MIN((VLOOKUP($B184,'Anexo I - Auxiliar'!$A$16:$Y$277,18,FALSE)*(N184)),Z184)),0)</f>
        <v>0</v>
      </c>
      <c r="AB184" s="732">
        <v>0</v>
      </c>
      <c r="AC184" s="979">
        <f>IFERROR((MIN((VLOOKUP($B184,'Anexo I - Auxiliar'!$A$16:$Y$277,20,FALSE)*(N184)),AB184)),0)</f>
        <v>0</v>
      </c>
      <c r="AD184" s="732">
        <v>0</v>
      </c>
      <c r="AE184" s="979">
        <f>IFERROR((MIN((VLOOKUP($B184,'Anexo I - Auxiliar'!$A$16:$Y$277,22,FALSE)*(N184)),AD184)),0)</f>
        <v>0</v>
      </c>
      <c r="AF184" s="732">
        <v>0</v>
      </c>
      <c r="AG184" s="979">
        <f>IFERROR((MIN((VLOOKUP($B184,'Anexo I - Auxiliar'!$A$16:$Y$277,24,FALSE)*(N184)),AF184)),0)</f>
        <v>0</v>
      </c>
      <c r="AH184" s="732">
        <v>0</v>
      </c>
      <c r="AI184" s="980">
        <f>IFERROR((MIN((VLOOKUP(($B184&amp;$G184),'CALCULADORA IT CON S.SOCIAL'!$AE$4:$AG$94,2,FALSE)),AH184)),0)</f>
        <v>0</v>
      </c>
      <c r="AJ184" s="732">
        <v>0</v>
      </c>
      <c r="AK184" s="981">
        <f>IFERROR((MIN((((VLOOKUP($B184,'Anexo I - Auxiliar'!$A$16:$AK$277,37,FALSE)))),AJ184)),0)</f>
        <v>0</v>
      </c>
      <c r="AL184" s="982">
        <f t="shared" si="19"/>
        <v>0</v>
      </c>
      <c r="AM184" s="734">
        <v>0</v>
      </c>
      <c r="AN184" s="983">
        <f t="shared" si="20"/>
        <v>0</v>
      </c>
      <c r="AO184" s="735">
        <v>0</v>
      </c>
      <c r="AP184" s="982">
        <f t="shared" si="21"/>
        <v>0</v>
      </c>
      <c r="AQ184" s="984">
        <f t="shared" si="22"/>
        <v>0</v>
      </c>
      <c r="AR184" s="735">
        <v>0</v>
      </c>
      <c r="AS184" s="985">
        <f t="shared" si="23"/>
        <v>0</v>
      </c>
      <c r="AT184" s="735">
        <v>0</v>
      </c>
      <c r="AU184" s="985">
        <f>IFERROR(((MIN((AS184*(VLOOKUP(B184,'Anexo I - Auxiliar'!$A$16:$V$75,8,FALSE))),AT184))),0)</f>
        <v>0</v>
      </c>
      <c r="AV184" s="980">
        <f>IFERROR((VLOOKUP(($B184&amp;$G184),'CALCULADORA IT CON S.SOCIAL'!$AE$4:$AG$94,3,FALSE)),0)</f>
        <v>0</v>
      </c>
      <c r="AW184" s="986">
        <f t="shared" si="24"/>
        <v>0</v>
      </c>
      <c r="AX184" s="987">
        <f>IFERROR((((IF((VLOOKUP(B184,'Anexo I - Auxiliar'!$A$16:$V$75,5,FALSE)=12),(AN184+AQ184+AW184),(AN184+AW184))))+(AK184*AM184)+(AI184*AM184)),0)</f>
        <v>0</v>
      </c>
      <c r="AY184" s="1000">
        <f t="shared" si="17"/>
        <v>0</v>
      </c>
      <c r="AZ184" s="736">
        <v>0</v>
      </c>
      <c r="BA184" s="736">
        <v>0</v>
      </c>
      <c r="BB184" s="711"/>
      <c r="BC184" s="1001">
        <f t="shared" si="18"/>
        <v>0</v>
      </c>
      <c r="BD184" s="737">
        <v>0</v>
      </c>
      <c r="BE184" s="708"/>
    </row>
    <row r="185" spans="1:57" x14ac:dyDescent="0.3">
      <c r="A185" s="741"/>
      <c r="B185" s="743"/>
      <c r="C185" s="743"/>
      <c r="D185" s="743"/>
      <c r="E185" s="744"/>
      <c r="F185" s="430"/>
      <c r="G185" s="430"/>
      <c r="H185" s="726"/>
      <c r="I185" s="726"/>
      <c r="J185" s="727"/>
      <c r="K185" s="728"/>
      <c r="L185" s="742"/>
      <c r="M185" s="730"/>
      <c r="N185" s="731">
        <v>0</v>
      </c>
      <c r="O185" s="732">
        <v>0</v>
      </c>
      <c r="P185" s="978">
        <f>IFERROR((MIN((VLOOKUP($B185,'Anexo I - Auxiliar'!$A$16:$V$75,9,FALSE)*($N185)),$O185)),0)</f>
        <v>0</v>
      </c>
      <c r="Q185" s="732">
        <v>0</v>
      </c>
      <c r="R185" s="733">
        <v>0</v>
      </c>
      <c r="S185" s="978">
        <f>IFERROR((MIN(((VLOOKUP($B185,'Anexo I - Auxiliar'!$A$16:$V$75,10,FALSE)*(N185))*R185),Q185)),0)</f>
        <v>0</v>
      </c>
      <c r="T185" s="732">
        <v>0</v>
      </c>
      <c r="U185" s="979">
        <f>IFERROR((MIN((VLOOKUP($B185,'Anexo I - Auxiliar'!$A$16:$Y$277,12,FALSE)*(N185)),T185)),0)</f>
        <v>0</v>
      </c>
      <c r="V185" s="732">
        <v>0</v>
      </c>
      <c r="W185" s="979">
        <f>IFERROR((MIN((VLOOKUP($B185,'Anexo I - Auxiliar'!$A$16:$Y$277,14,FALSE)*(N185)),V185)),0)</f>
        <v>0</v>
      </c>
      <c r="X185" s="732">
        <v>0</v>
      </c>
      <c r="Y185" s="979">
        <f>IFERROR((MIN((VLOOKUP($B185,'Anexo I - Auxiliar'!$A$16:$Y$277,16,FALSE)*(N185)),X185)),0)</f>
        <v>0</v>
      </c>
      <c r="Z185" s="732">
        <v>0</v>
      </c>
      <c r="AA185" s="979">
        <f>IFERROR((MIN((VLOOKUP($B185,'Anexo I - Auxiliar'!$A$16:$Y$277,18,FALSE)*(N185)),Z185)),0)</f>
        <v>0</v>
      </c>
      <c r="AB185" s="732">
        <v>0</v>
      </c>
      <c r="AC185" s="979">
        <f>IFERROR((MIN((VLOOKUP($B185,'Anexo I - Auxiliar'!$A$16:$Y$277,20,FALSE)*(N185)),AB185)),0)</f>
        <v>0</v>
      </c>
      <c r="AD185" s="732">
        <v>0</v>
      </c>
      <c r="AE185" s="979">
        <f>IFERROR((MIN((VLOOKUP($B185,'Anexo I - Auxiliar'!$A$16:$Y$277,22,FALSE)*(N185)),AD185)),0)</f>
        <v>0</v>
      </c>
      <c r="AF185" s="732">
        <v>0</v>
      </c>
      <c r="AG185" s="979">
        <f>IFERROR((MIN((VLOOKUP($B185,'Anexo I - Auxiliar'!$A$16:$Y$277,24,FALSE)*(N185)),AF185)),0)</f>
        <v>0</v>
      </c>
      <c r="AH185" s="732">
        <v>0</v>
      </c>
      <c r="AI185" s="980">
        <f>IFERROR((MIN((VLOOKUP(($B185&amp;$G185),'CALCULADORA IT CON S.SOCIAL'!$AE$4:$AG$94,2,FALSE)),AH185)),0)</f>
        <v>0</v>
      </c>
      <c r="AJ185" s="732">
        <v>0</v>
      </c>
      <c r="AK185" s="981">
        <f>IFERROR((MIN((((VLOOKUP($B185,'Anexo I - Auxiliar'!$A$16:$AK$277,37,FALSE)))),AJ185)),0)</f>
        <v>0</v>
      </c>
      <c r="AL185" s="982">
        <f t="shared" si="19"/>
        <v>0</v>
      </c>
      <c r="AM185" s="734">
        <v>0</v>
      </c>
      <c r="AN185" s="983">
        <f t="shared" si="20"/>
        <v>0</v>
      </c>
      <c r="AO185" s="735">
        <v>0</v>
      </c>
      <c r="AP185" s="982">
        <f t="shared" si="21"/>
        <v>0</v>
      </c>
      <c r="AQ185" s="984">
        <f t="shared" si="22"/>
        <v>0</v>
      </c>
      <c r="AR185" s="735">
        <v>0</v>
      </c>
      <c r="AS185" s="985">
        <f t="shared" si="23"/>
        <v>0</v>
      </c>
      <c r="AT185" s="735">
        <v>0</v>
      </c>
      <c r="AU185" s="985">
        <f>IFERROR(((MIN((AS185*(VLOOKUP(B185,'Anexo I - Auxiliar'!$A$16:$V$75,8,FALSE))),AT185))),0)</f>
        <v>0</v>
      </c>
      <c r="AV185" s="980">
        <f>IFERROR((VLOOKUP(($B185&amp;$G185),'CALCULADORA IT CON S.SOCIAL'!$AE$4:$AG$94,3,FALSE)),0)</f>
        <v>0</v>
      </c>
      <c r="AW185" s="986">
        <f t="shared" si="24"/>
        <v>0</v>
      </c>
      <c r="AX185" s="987">
        <f>IFERROR((((IF((VLOOKUP(B185,'Anexo I - Auxiliar'!$A$16:$V$75,5,FALSE)=12),(AN185+AQ185+AW185),(AN185+AW185))))+(AK185*AM185)+(AI185*AM185)),0)</f>
        <v>0</v>
      </c>
      <c r="AY185" s="1000">
        <f t="shared" si="17"/>
        <v>0</v>
      </c>
      <c r="AZ185" s="736">
        <v>0</v>
      </c>
      <c r="BA185" s="736">
        <v>0</v>
      </c>
      <c r="BB185" s="711"/>
      <c r="BC185" s="1001">
        <f t="shared" si="18"/>
        <v>0</v>
      </c>
      <c r="BD185" s="737">
        <v>0</v>
      </c>
      <c r="BE185" s="708"/>
    </row>
    <row r="186" spans="1:57" x14ac:dyDescent="0.3">
      <c r="A186" s="741"/>
      <c r="B186" s="743"/>
      <c r="C186" s="743"/>
      <c r="D186" s="743"/>
      <c r="E186" s="744"/>
      <c r="F186" s="430"/>
      <c r="G186" s="430"/>
      <c r="H186" s="726"/>
      <c r="I186" s="726"/>
      <c r="J186" s="727"/>
      <c r="K186" s="728"/>
      <c r="L186" s="742"/>
      <c r="M186" s="730"/>
      <c r="N186" s="731">
        <v>0</v>
      </c>
      <c r="O186" s="732">
        <v>0</v>
      </c>
      <c r="P186" s="978">
        <f>IFERROR((MIN((VLOOKUP($B186,'Anexo I - Auxiliar'!$A$16:$V$75,9,FALSE)*($N186)),$O186)),0)</f>
        <v>0</v>
      </c>
      <c r="Q186" s="732">
        <v>0</v>
      </c>
      <c r="R186" s="733">
        <v>0</v>
      </c>
      <c r="S186" s="978">
        <f>IFERROR((MIN(((VLOOKUP($B186,'Anexo I - Auxiliar'!$A$16:$V$75,10,FALSE)*(N186))*R186),Q186)),0)</f>
        <v>0</v>
      </c>
      <c r="T186" s="732">
        <v>0</v>
      </c>
      <c r="U186" s="979">
        <f>IFERROR((MIN((VLOOKUP($B186,'Anexo I - Auxiliar'!$A$16:$Y$277,12,FALSE)*(N186)),T186)),0)</f>
        <v>0</v>
      </c>
      <c r="V186" s="732">
        <v>0</v>
      </c>
      <c r="W186" s="979">
        <f>IFERROR((MIN((VLOOKUP($B186,'Anexo I - Auxiliar'!$A$16:$Y$277,14,FALSE)*(N186)),V186)),0)</f>
        <v>0</v>
      </c>
      <c r="X186" s="732">
        <v>0</v>
      </c>
      <c r="Y186" s="979">
        <f>IFERROR((MIN((VLOOKUP($B186,'Anexo I - Auxiliar'!$A$16:$Y$277,16,FALSE)*(N186)),X186)),0)</f>
        <v>0</v>
      </c>
      <c r="Z186" s="732">
        <v>0</v>
      </c>
      <c r="AA186" s="979">
        <f>IFERROR((MIN((VLOOKUP($B186,'Anexo I - Auxiliar'!$A$16:$Y$277,18,FALSE)*(N186)),Z186)),0)</f>
        <v>0</v>
      </c>
      <c r="AB186" s="732">
        <v>0</v>
      </c>
      <c r="AC186" s="979">
        <f>IFERROR((MIN((VLOOKUP($B186,'Anexo I - Auxiliar'!$A$16:$Y$277,20,FALSE)*(N186)),AB186)),0)</f>
        <v>0</v>
      </c>
      <c r="AD186" s="732">
        <v>0</v>
      </c>
      <c r="AE186" s="979">
        <f>IFERROR((MIN((VLOOKUP($B186,'Anexo I - Auxiliar'!$A$16:$Y$277,22,FALSE)*(N186)),AD186)),0)</f>
        <v>0</v>
      </c>
      <c r="AF186" s="732">
        <v>0</v>
      </c>
      <c r="AG186" s="979">
        <f>IFERROR((MIN((VLOOKUP($B186,'Anexo I - Auxiliar'!$A$16:$Y$277,24,FALSE)*(N186)),AF186)),0)</f>
        <v>0</v>
      </c>
      <c r="AH186" s="732">
        <v>0</v>
      </c>
      <c r="AI186" s="980">
        <f>IFERROR((MIN((VLOOKUP(($B186&amp;$G186),'CALCULADORA IT CON S.SOCIAL'!$AE$4:$AG$94,2,FALSE)),AH186)),0)</f>
        <v>0</v>
      </c>
      <c r="AJ186" s="732">
        <v>0</v>
      </c>
      <c r="AK186" s="981">
        <f>IFERROR((MIN((((VLOOKUP($B186,'Anexo I - Auxiliar'!$A$16:$AK$277,37,FALSE)))),AJ186)),0)</f>
        <v>0</v>
      </c>
      <c r="AL186" s="982">
        <f t="shared" si="19"/>
        <v>0</v>
      </c>
      <c r="AM186" s="734">
        <v>0</v>
      </c>
      <c r="AN186" s="983">
        <f t="shared" si="20"/>
        <v>0</v>
      </c>
      <c r="AO186" s="735">
        <v>0</v>
      </c>
      <c r="AP186" s="982">
        <f t="shared" si="21"/>
        <v>0</v>
      </c>
      <c r="AQ186" s="984">
        <f t="shared" si="22"/>
        <v>0</v>
      </c>
      <c r="AR186" s="735">
        <v>0</v>
      </c>
      <c r="AS186" s="985">
        <f t="shared" si="23"/>
        <v>0</v>
      </c>
      <c r="AT186" s="735">
        <v>0</v>
      </c>
      <c r="AU186" s="985">
        <f>IFERROR(((MIN((AS186*(VLOOKUP(B186,'Anexo I - Auxiliar'!$A$16:$V$75,8,FALSE))),AT186))),0)</f>
        <v>0</v>
      </c>
      <c r="AV186" s="980">
        <f>IFERROR((VLOOKUP(($B186&amp;$G186),'CALCULADORA IT CON S.SOCIAL'!$AE$4:$AG$94,3,FALSE)),0)</f>
        <v>0</v>
      </c>
      <c r="AW186" s="986">
        <f t="shared" si="24"/>
        <v>0</v>
      </c>
      <c r="AX186" s="987">
        <f>IFERROR((((IF((VLOOKUP(B186,'Anexo I - Auxiliar'!$A$16:$V$75,5,FALSE)=12),(AN186+AQ186+AW186),(AN186+AW186))))+(AK186*AM186)+(AI186*AM186)),0)</f>
        <v>0</v>
      </c>
      <c r="AY186" s="1000">
        <f t="shared" si="17"/>
        <v>0</v>
      </c>
      <c r="AZ186" s="736">
        <v>0</v>
      </c>
      <c r="BA186" s="736">
        <v>0</v>
      </c>
      <c r="BB186" s="711"/>
      <c r="BC186" s="1001">
        <f t="shared" si="18"/>
        <v>0</v>
      </c>
      <c r="BD186" s="737">
        <v>0</v>
      </c>
      <c r="BE186" s="708"/>
    </row>
    <row r="187" spans="1:57" x14ac:dyDescent="0.3">
      <c r="A187" s="741"/>
      <c r="B187" s="743"/>
      <c r="C187" s="743"/>
      <c r="D187" s="743"/>
      <c r="E187" s="744"/>
      <c r="F187" s="430"/>
      <c r="G187" s="430"/>
      <c r="H187" s="726"/>
      <c r="I187" s="726"/>
      <c r="J187" s="727"/>
      <c r="K187" s="728"/>
      <c r="L187" s="742"/>
      <c r="M187" s="730"/>
      <c r="N187" s="731">
        <v>0</v>
      </c>
      <c r="O187" s="732">
        <v>0</v>
      </c>
      <c r="P187" s="978">
        <f>IFERROR((MIN((VLOOKUP($B187,'Anexo I - Auxiliar'!$A$16:$V$75,9,FALSE)*($N187)),$O187)),0)</f>
        <v>0</v>
      </c>
      <c r="Q187" s="732">
        <v>0</v>
      </c>
      <c r="R187" s="733">
        <v>0</v>
      </c>
      <c r="S187" s="978">
        <f>IFERROR((MIN(((VLOOKUP($B187,'Anexo I - Auxiliar'!$A$16:$V$75,10,FALSE)*(N187))*R187),Q187)),0)</f>
        <v>0</v>
      </c>
      <c r="T187" s="732">
        <v>0</v>
      </c>
      <c r="U187" s="979">
        <f>IFERROR((MIN((VLOOKUP($B187,'Anexo I - Auxiliar'!$A$16:$Y$277,12,FALSE)*(N187)),T187)),0)</f>
        <v>0</v>
      </c>
      <c r="V187" s="732">
        <v>0</v>
      </c>
      <c r="W187" s="979">
        <f>IFERROR((MIN((VLOOKUP($B187,'Anexo I - Auxiliar'!$A$16:$Y$277,14,FALSE)*(N187)),V187)),0)</f>
        <v>0</v>
      </c>
      <c r="X187" s="732">
        <v>0</v>
      </c>
      <c r="Y187" s="979">
        <f>IFERROR((MIN((VLOOKUP($B187,'Anexo I - Auxiliar'!$A$16:$Y$277,16,FALSE)*(N187)),X187)),0)</f>
        <v>0</v>
      </c>
      <c r="Z187" s="732">
        <v>0</v>
      </c>
      <c r="AA187" s="979">
        <f>IFERROR((MIN((VLOOKUP($B187,'Anexo I - Auxiliar'!$A$16:$Y$277,18,FALSE)*(N187)),Z187)),0)</f>
        <v>0</v>
      </c>
      <c r="AB187" s="732">
        <v>0</v>
      </c>
      <c r="AC187" s="979">
        <f>IFERROR((MIN((VLOOKUP($B187,'Anexo I - Auxiliar'!$A$16:$Y$277,20,FALSE)*(N187)),AB187)),0)</f>
        <v>0</v>
      </c>
      <c r="AD187" s="732">
        <v>0</v>
      </c>
      <c r="AE187" s="979">
        <f>IFERROR((MIN((VLOOKUP($B187,'Anexo I - Auxiliar'!$A$16:$Y$277,22,FALSE)*(N187)),AD187)),0)</f>
        <v>0</v>
      </c>
      <c r="AF187" s="732">
        <v>0</v>
      </c>
      <c r="AG187" s="979">
        <f>IFERROR((MIN((VLOOKUP($B187,'Anexo I - Auxiliar'!$A$16:$Y$277,24,FALSE)*(N187)),AF187)),0)</f>
        <v>0</v>
      </c>
      <c r="AH187" s="732">
        <v>0</v>
      </c>
      <c r="AI187" s="980">
        <f>IFERROR((MIN((VLOOKUP(($B187&amp;$G187),'CALCULADORA IT CON S.SOCIAL'!$AE$4:$AG$94,2,FALSE)),AH187)),0)</f>
        <v>0</v>
      </c>
      <c r="AJ187" s="732">
        <v>0</v>
      </c>
      <c r="AK187" s="981">
        <f>IFERROR((MIN((((VLOOKUP($B187,'Anexo I - Auxiliar'!$A$16:$AK$277,37,FALSE)))),AJ187)),0)</f>
        <v>0</v>
      </c>
      <c r="AL187" s="982">
        <f t="shared" si="19"/>
        <v>0</v>
      </c>
      <c r="AM187" s="734">
        <v>0</v>
      </c>
      <c r="AN187" s="983">
        <f t="shared" si="20"/>
        <v>0</v>
      </c>
      <c r="AO187" s="735">
        <v>0</v>
      </c>
      <c r="AP187" s="982">
        <f t="shared" si="21"/>
        <v>0</v>
      </c>
      <c r="AQ187" s="984">
        <f t="shared" si="22"/>
        <v>0</v>
      </c>
      <c r="AR187" s="735">
        <v>0</v>
      </c>
      <c r="AS187" s="985">
        <f t="shared" si="23"/>
        <v>0</v>
      </c>
      <c r="AT187" s="735">
        <v>0</v>
      </c>
      <c r="AU187" s="985">
        <f>IFERROR(((MIN((AS187*(VLOOKUP(B187,'Anexo I - Auxiliar'!$A$16:$V$75,8,FALSE))),AT187))),0)</f>
        <v>0</v>
      </c>
      <c r="AV187" s="980">
        <f>IFERROR((VLOOKUP(($B187&amp;$G187),'CALCULADORA IT CON S.SOCIAL'!$AE$4:$AG$94,3,FALSE)),0)</f>
        <v>0</v>
      </c>
      <c r="AW187" s="986">
        <f t="shared" si="24"/>
        <v>0</v>
      </c>
      <c r="AX187" s="987">
        <f>IFERROR((((IF((VLOOKUP(B187,'Anexo I - Auxiliar'!$A$16:$V$75,5,FALSE)=12),(AN187+AQ187+AW187),(AN187+AW187))))+(AK187*AM187)+(AI187*AM187)),0)</f>
        <v>0</v>
      </c>
      <c r="AY187" s="1000">
        <f t="shared" si="17"/>
        <v>0</v>
      </c>
      <c r="AZ187" s="736">
        <v>0</v>
      </c>
      <c r="BA187" s="736">
        <v>0</v>
      </c>
      <c r="BB187" s="711"/>
      <c r="BC187" s="1001">
        <f t="shared" si="18"/>
        <v>0</v>
      </c>
      <c r="BD187" s="737">
        <v>0</v>
      </c>
      <c r="BE187" s="708"/>
    </row>
    <row r="188" spans="1:57" x14ac:dyDescent="0.3">
      <c r="A188" s="741"/>
      <c r="B188" s="743"/>
      <c r="C188" s="743"/>
      <c r="D188" s="743"/>
      <c r="E188" s="744"/>
      <c r="F188" s="430"/>
      <c r="G188" s="430"/>
      <c r="H188" s="726"/>
      <c r="I188" s="726"/>
      <c r="J188" s="727"/>
      <c r="K188" s="728"/>
      <c r="L188" s="742"/>
      <c r="M188" s="730"/>
      <c r="N188" s="731">
        <v>0</v>
      </c>
      <c r="O188" s="732">
        <v>0</v>
      </c>
      <c r="P188" s="978">
        <f>IFERROR((MIN((VLOOKUP($B188,'Anexo I - Auxiliar'!$A$16:$V$75,9,FALSE)*($N188)),$O188)),0)</f>
        <v>0</v>
      </c>
      <c r="Q188" s="732">
        <v>0</v>
      </c>
      <c r="R188" s="733">
        <v>0</v>
      </c>
      <c r="S188" s="978">
        <f>IFERROR((MIN(((VLOOKUP($B188,'Anexo I - Auxiliar'!$A$16:$V$75,10,FALSE)*(N188))*R188),Q188)),0)</f>
        <v>0</v>
      </c>
      <c r="T188" s="732">
        <v>0</v>
      </c>
      <c r="U188" s="979">
        <f>IFERROR((MIN((VLOOKUP($B188,'Anexo I - Auxiliar'!$A$16:$Y$277,12,FALSE)*(N188)),T188)),0)</f>
        <v>0</v>
      </c>
      <c r="V188" s="732">
        <v>0</v>
      </c>
      <c r="W188" s="979">
        <f>IFERROR((MIN((VLOOKUP($B188,'Anexo I - Auxiliar'!$A$16:$Y$277,14,FALSE)*(N188)),V188)),0)</f>
        <v>0</v>
      </c>
      <c r="X188" s="732">
        <v>0</v>
      </c>
      <c r="Y188" s="979">
        <f>IFERROR((MIN((VLOOKUP($B188,'Anexo I - Auxiliar'!$A$16:$Y$277,16,FALSE)*(N188)),X188)),0)</f>
        <v>0</v>
      </c>
      <c r="Z188" s="732">
        <v>0</v>
      </c>
      <c r="AA188" s="979">
        <f>IFERROR((MIN((VLOOKUP($B188,'Anexo I - Auxiliar'!$A$16:$Y$277,18,FALSE)*(N188)),Z188)),0)</f>
        <v>0</v>
      </c>
      <c r="AB188" s="732">
        <v>0</v>
      </c>
      <c r="AC188" s="979">
        <f>IFERROR((MIN((VLOOKUP($B188,'Anexo I - Auxiliar'!$A$16:$Y$277,20,FALSE)*(N188)),AB188)),0)</f>
        <v>0</v>
      </c>
      <c r="AD188" s="732">
        <v>0</v>
      </c>
      <c r="AE188" s="979">
        <f>IFERROR((MIN((VLOOKUP($B188,'Anexo I - Auxiliar'!$A$16:$Y$277,22,FALSE)*(N188)),AD188)),0)</f>
        <v>0</v>
      </c>
      <c r="AF188" s="732">
        <v>0</v>
      </c>
      <c r="AG188" s="979">
        <f>IFERROR((MIN((VLOOKUP($B188,'Anexo I - Auxiliar'!$A$16:$Y$277,24,FALSE)*(N188)),AF188)),0)</f>
        <v>0</v>
      </c>
      <c r="AH188" s="732">
        <v>0</v>
      </c>
      <c r="AI188" s="980">
        <f>IFERROR((MIN((VLOOKUP(($B188&amp;$G188),'CALCULADORA IT CON S.SOCIAL'!$AE$4:$AG$94,2,FALSE)),AH188)),0)</f>
        <v>0</v>
      </c>
      <c r="AJ188" s="732">
        <v>0</v>
      </c>
      <c r="AK188" s="981">
        <f>IFERROR((MIN((((VLOOKUP($B188,'Anexo I - Auxiliar'!$A$16:$AK$277,37,FALSE)))),AJ188)),0)</f>
        <v>0</v>
      </c>
      <c r="AL188" s="982">
        <f t="shared" si="19"/>
        <v>0</v>
      </c>
      <c r="AM188" s="734">
        <v>0</v>
      </c>
      <c r="AN188" s="983">
        <f t="shared" si="20"/>
        <v>0</v>
      </c>
      <c r="AO188" s="735">
        <v>0</v>
      </c>
      <c r="AP188" s="982">
        <f t="shared" si="21"/>
        <v>0</v>
      </c>
      <c r="AQ188" s="984">
        <f t="shared" si="22"/>
        <v>0</v>
      </c>
      <c r="AR188" s="735">
        <v>0</v>
      </c>
      <c r="AS188" s="985">
        <f t="shared" si="23"/>
        <v>0</v>
      </c>
      <c r="AT188" s="735">
        <v>0</v>
      </c>
      <c r="AU188" s="985">
        <f>IFERROR(((MIN((AS188*(VLOOKUP(B188,'Anexo I - Auxiliar'!$A$16:$V$75,8,FALSE))),AT188))),0)</f>
        <v>0</v>
      </c>
      <c r="AV188" s="980">
        <f>IFERROR((VLOOKUP(($B188&amp;$G188),'CALCULADORA IT CON S.SOCIAL'!$AE$4:$AG$94,3,FALSE)),0)</f>
        <v>0</v>
      </c>
      <c r="AW188" s="986">
        <f t="shared" si="24"/>
        <v>0</v>
      </c>
      <c r="AX188" s="987">
        <f>IFERROR((((IF((VLOOKUP(B188,'Anexo I - Auxiliar'!$A$16:$V$75,5,FALSE)=12),(AN188+AQ188+AW188),(AN188+AW188))))+(AK188*AM188)+(AI188*AM188)),0)</f>
        <v>0</v>
      </c>
      <c r="AY188" s="1000">
        <f t="shared" si="17"/>
        <v>0</v>
      </c>
      <c r="AZ188" s="736">
        <v>0</v>
      </c>
      <c r="BA188" s="736">
        <v>0</v>
      </c>
      <c r="BB188" s="711"/>
      <c r="BC188" s="1001">
        <f t="shared" si="18"/>
        <v>0</v>
      </c>
      <c r="BD188" s="737">
        <v>0</v>
      </c>
      <c r="BE188" s="708"/>
    </row>
    <row r="189" spans="1:57" x14ac:dyDescent="0.3">
      <c r="A189" s="741"/>
      <c r="B189" s="743"/>
      <c r="C189" s="743"/>
      <c r="D189" s="743"/>
      <c r="E189" s="744"/>
      <c r="F189" s="430"/>
      <c r="G189" s="430"/>
      <c r="H189" s="726"/>
      <c r="I189" s="726"/>
      <c r="J189" s="727"/>
      <c r="K189" s="728"/>
      <c r="L189" s="742"/>
      <c r="M189" s="730"/>
      <c r="N189" s="731">
        <v>0</v>
      </c>
      <c r="O189" s="732">
        <v>0</v>
      </c>
      <c r="P189" s="978">
        <f>IFERROR((MIN((VLOOKUP($B189,'Anexo I - Auxiliar'!$A$16:$V$75,9,FALSE)*($N189)),$O189)),0)</f>
        <v>0</v>
      </c>
      <c r="Q189" s="732">
        <v>0</v>
      </c>
      <c r="R189" s="733">
        <v>0</v>
      </c>
      <c r="S189" s="978">
        <f>IFERROR((MIN(((VLOOKUP($B189,'Anexo I - Auxiliar'!$A$16:$V$75,10,FALSE)*(N189))*R189),Q189)),0)</f>
        <v>0</v>
      </c>
      <c r="T189" s="732">
        <v>0</v>
      </c>
      <c r="U189" s="979">
        <f>IFERROR((MIN((VLOOKUP($B189,'Anexo I - Auxiliar'!$A$16:$Y$277,12,FALSE)*(N189)),T189)),0)</f>
        <v>0</v>
      </c>
      <c r="V189" s="732">
        <v>0</v>
      </c>
      <c r="W189" s="979">
        <f>IFERROR((MIN((VLOOKUP($B189,'Anexo I - Auxiliar'!$A$16:$Y$277,14,FALSE)*(N189)),V189)),0)</f>
        <v>0</v>
      </c>
      <c r="X189" s="732">
        <v>0</v>
      </c>
      <c r="Y189" s="979">
        <f>IFERROR((MIN((VLOOKUP($B189,'Anexo I - Auxiliar'!$A$16:$Y$277,16,FALSE)*(N189)),X189)),0)</f>
        <v>0</v>
      </c>
      <c r="Z189" s="732">
        <v>0</v>
      </c>
      <c r="AA189" s="979">
        <f>IFERROR((MIN((VLOOKUP($B189,'Anexo I - Auxiliar'!$A$16:$Y$277,18,FALSE)*(N189)),Z189)),0)</f>
        <v>0</v>
      </c>
      <c r="AB189" s="732">
        <v>0</v>
      </c>
      <c r="AC189" s="979">
        <f>IFERROR((MIN((VLOOKUP($B189,'Anexo I - Auxiliar'!$A$16:$Y$277,20,FALSE)*(N189)),AB189)),0)</f>
        <v>0</v>
      </c>
      <c r="AD189" s="732">
        <v>0</v>
      </c>
      <c r="AE189" s="979">
        <f>IFERROR((MIN((VLOOKUP($B189,'Anexo I - Auxiliar'!$A$16:$Y$277,22,FALSE)*(N189)),AD189)),0)</f>
        <v>0</v>
      </c>
      <c r="AF189" s="732">
        <v>0</v>
      </c>
      <c r="AG189" s="979">
        <f>IFERROR((MIN((VLOOKUP($B189,'Anexo I - Auxiliar'!$A$16:$Y$277,24,FALSE)*(N189)),AF189)),0)</f>
        <v>0</v>
      </c>
      <c r="AH189" s="732">
        <v>0</v>
      </c>
      <c r="AI189" s="980">
        <f>IFERROR((MIN((VLOOKUP(($B189&amp;$G189),'CALCULADORA IT CON S.SOCIAL'!$AE$4:$AG$94,2,FALSE)),AH189)),0)</f>
        <v>0</v>
      </c>
      <c r="AJ189" s="732">
        <v>0</v>
      </c>
      <c r="AK189" s="981">
        <f>IFERROR((MIN((((VLOOKUP($B189,'Anexo I - Auxiliar'!$A$16:$AK$277,37,FALSE)))),AJ189)),0)</f>
        <v>0</v>
      </c>
      <c r="AL189" s="982">
        <f t="shared" si="19"/>
        <v>0</v>
      </c>
      <c r="AM189" s="734">
        <v>0</v>
      </c>
      <c r="AN189" s="983">
        <f t="shared" si="20"/>
        <v>0</v>
      </c>
      <c r="AO189" s="735">
        <v>0</v>
      </c>
      <c r="AP189" s="982">
        <f t="shared" si="21"/>
        <v>0</v>
      </c>
      <c r="AQ189" s="984">
        <f t="shared" si="22"/>
        <v>0</v>
      </c>
      <c r="AR189" s="735">
        <v>0</v>
      </c>
      <c r="AS189" s="985">
        <f t="shared" si="23"/>
        <v>0</v>
      </c>
      <c r="AT189" s="735">
        <v>0</v>
      </c>
      <c r="AU189" s="985">
        <f>IFERROR(((MIN((AS189*(VLOOKUP(B189,'Anexo I - Auxiliar'!$A$16:$V$75,8,FALSE))),AT189))),0)</f>
        <v>0</v>
      </c>
      <c r="AV189" s="980">
        <f>IFERROR((VLOOKUP(($B189&amp;$G189),'CALCULADORA IT CON S.SOCIAL'!$AE$4:$AG$94,3,FALSE)),0)</f>
        <v>0</v>
      </c>
      <c r="AW189" s="986">
        <f t="shared" si="24"/>
        <v>0</v>
      </c>
      <c r="AX189" s="987">
        <f>IFERROR((((IF((VLOOKUP(B189,'Anexo I - Auxiliar'!$A$16:$V$75,5,FALSE)=12),(AN189+AQ189+AW189),(AN189+AW189))))+(AK189*AM189)+(AI189*AM189)),0)</f>
        <v>0</v>
      </c>
      <c r="AY189" s="1000">
        <f t="shared" si="17"/>
        <v>0</v>
      </c>
      <c r="AZ189" s="736">
        <v>0</v>
      </c>
      <c r="BA189" s="736">
        <v>0</v>
      </c>
      <c r="BB189" s="711"/>
      <c r="BC189" s="1001">
        <f t="shared" si="18"/>
        <v>0</v>
      </c>
      <c r="BD189" s="737">
        <v>0</v>
      </c>
      <c r="BE189" s="708"/>
    </row>
    <row r="190" spans="1:57" x14ac:dyDescent="0.3">
      <c r="A190" s="741"/>
      <c r="B190" s="743"/>
      <c r="C190" s="743"/>
      <c r="D190" s="743"/>
      <c r="E190" s="744"/>
      <c r="F190" s="430"/>
      <c r="G190" s="430"/>
      <c r="H190" s="726"/>
      <c r="I190" s="726"/>
      <c r="J190" s="727"/>
      <c r="K190" s="728"/>
      <c r="L190" s="742"/>
      <c r="M190" s="730"/>
      <c r="N190" s="731">
        <v>0</v>
      </c>
      <c r="O190" s="732">
        <v>0</v>
      </c>
      <c r="P190" s="978">
        <f>IFERROR((MIN((VLOOKUP($B190,'Anexo I - Auxiliar'!$A$16:$V$75,9,FALSE)*($N190)),$O190)),0)</f>
        <v>0</v>
      </c>
      <c r="Q190" s="732">
        <v>0</v>
      </c>
      <c r="R190" s="733">
        <v>0</v>
      </c>
      <c r="S190" s="978">
        <f>IFERROR((MIN(((VLOOKUP($B190,'Anexo I - Auxiliar'!$A$16:$V$75,10,FALSE)*(N190))*R190),Q190)),0)</f>
        <v>0</v>
      </c>
      <c r="T190" s="732">
        <v>0</v>
      </c>
      <c r="U190" s="979">
        <f>IFERROR((MIN((VLOOKUP($B190,'Anexo I - Auxiliar'!$A$16:$Y$277,12,FALSE)*(N190)),T190)),0)</f>
        <v>0</v>
      </c>
      <c r="V190" s="732">
        <v>0</v>
      </c>
      <c r="W190" s="979">
        <f>IFERROR((MIN((VLOOKUP($B190,'Anexo I - Auxiliar'!$A$16:$Y$277,14,FALSE)*(N190)),V190)),0)</f>
        <v>0</v>
      </c>
      <c r="X190" s="732">
        <v>0</v>
      </c>
      <c r="Y190" s="979">
        <f>IFERROR((MIN((VLOOKUP($B190,'Anexo I - Auxiliar'!$A$16:$Y$277,16,FALSE)*(N190)),X190)),0)</f>
        <v>0</v>
      </c>
      <c r="Z190" s="732">
        <v>0</v>
      </c>
      <c r="AA190" s="979">
        <f>IFERROR((MIN((VLOOKUP($B190,'Anexo I - Auxiliar'!$A$16:$Y$277,18,FALSE)*(N190)),Z190)),0)</f>
        <v>0</v>
      </c>
      <c r="AB190" s="732">
        <v>0</v>
      </c>
      <c r="AC190" s="979">
        <f>IFERROR((MIN((VLOOKUP($B190,'Anexo I - Auxiliar'!$A$16:$Y$277,20,FALSE)*(N190)),AB190)),0)</f>
        <v>0</v>
      </c>
      <c r="AD190" s="732">
        <v>0</v>
      </c>
      <c r="AE190" s="979">
        <f>IFERROR((MIN((VLOOKUP($B190,'Anexo I - Auxiliar'!$A$16:$Y$277,22,FALSE)*(N190)),AD190)),0)</f>
        <v>0</v>
      </c>
      <c r="AF190" s="732">
        <v>0</v>
      </c>
      <c r="AG190" s="979">
        <f>IFERROR((MIN((VLOOKUP($B190,'Anexo I - Auxiliar'!$A$16:$Y$277,24,FALSE)*(N190)),AF190)),0)</f>
        <v>0</v>
      </c>
      <c r="AH190" s="732">
        <v>0</v>
      </c>
      <c r="AI190" s="980">
        <f>IFERROR((MIN((VLOOKUP(($B190&amp;$G190),'CALCULADORA IT CON S.SOCIAL'!$AE$4:$AG$94,2,FALSE)),AH190)),0)</f>
        <v>0</v>
      </c>
      <c r="AJ190" s="732">
        <v>0</v>
      </c>
      <c r="AK190" s="981">
        <f>IFERROR((MIN((((VLOOKUP($B190,'Anexo I - Auxiliar'!$A$16:$AK$277,37,FALSE)))),AJ190)),0)</f>
        <v>0</v>
      </c>
      <c r="AL190" s="982">
        <f t="shared" si="19"/>
        <v>0</v>
      </c>
      <c r="AM190" s="734">
        <v>0</v>
      </c>
      <c r="AN190" s="983">
        <f t="shared" si="20"/>
        <v>0</v>
      </c>
      <c r="AO190" s="735">
        <v>0</v>
      </c>
      <c r="AP190" s="982">
        <f t="shared" si="21"/>
        <v>0</v>
      </c>
      <c r="AQ190" s="984">
        <f t="shared" si="22"/>
        <v>0</v>
      </c>
      <c r="AR190" s="735">
        <v>0</v>
      </c>
      <c r="AS190" s="985">
        <f t="shared" si="23"/>
        <v>0</v>
      </c>
      <c r="AT190" s="735">
        <v>0</v>
      </c>
      <c r="AU190" s="985">
        <f>IFERROR(((MIN((AS190*(VLOOKUP(B190,'Anexo I - Auxiliar'!$A$16:$V$75,8,FALSE))),AT190))),0)</f>
        <v>0</v>
      </c>
      <c r="AV190" s="980">
        <f>IFERROR((VLOOKUP(($B190&amp;$G190),'CALCULADORA IT CON S.SOCIAL'!$AE$4:$AG$94,3,FALSE)),0)</f>
        <v>0</v>
      </c>
      <c r="AW190" s="986">
        <f t="shared" si="24"/>
        <v>0</v>
      </c>
      <c r="AX190" s="987">
        <f>IFERROR((((IF((VLOOKUP(B190,'Anexo I - Auxiliar'!$A$16:$V$75,5,FALSE)=12),(AN190+AQ190+AW190),(AN190+AW190))))+(AK190*AM190)+(AI190*AM190)),0)</f>
        <v>0</v>
      </c>
      <c r="AY190" s="1000">
        <f t="shared" si="17"/>
        <v>0</v>
      </c>
      <c r="AZ190" s="736">
        <v>0</v>
      </c>
      <c r="BA190" s="736">
        <v>0</v>
      </c>
      <c r="BB190" s="711"/>
      <c r="BC190" s="1001">
        <f t="shared" si="18"/>
        <v>0</v>
      </c>
      <c r="BD190" s="737">
        <v>0</v>
      </c>
      <c r="BE190" s="708"/>
    </row>
    <row r="191" spans="1:57" x14ac:dyDescent="0.3">
      <c r="A191" s="741"/>
      <c r="B191" s="743"/>
      <c r="C191" s="743"/>
      <c r="D191" s="743"/>
      <c r="E191" s="744"/>
      <c r="F191" s="430"/>
      <c r="G191" s="430"/>
      <c r="H191" s="726"/>
      <c r="I191" s="726"/>
      <c r="J191" s="727"/>
      <c r="K191" s="728"/>
      <c r="L191" s="742"/>
      <c r="M191" s="730"/>
      <c r="N191" s="731">
        <v>0</v>
      </c>
      <c r="O191" s="732">
        <v>0</v>
      </c>
      <c r="P191" s="978">
        <f>IFERROR((MIN((VLOOKUP($B191,'Anexo I - Auxiliar'!$A$16:$V$75,9,FALSE)*($N191)),$O191)),0)</f>
        <v>0</v>
      </c>
      <c r="Q191" s="732">
        <v>0</v>
      </c>
      <c r="R191" s="733">
        <v>0</v>
      </c>
      <c r="S191" s="978">
        <f>IFERROR((MIN(((VLOOKUP($B191,'Anexo I - Auxiliar'!$A$16:$V$75,10,FALSE)*(N191))*R191),Q191)),0)</f>
        <v>0</v>
      </c>
      <c r="T191" s="732">
        <v>0</v>
      </c>
      <c r="U191" s="979">
        <f>IFERROR((MIN((VLOOKUP($B191,'Anexo I - Auxiliar'!$A$16:$Y$277,12,FALSE)*(N191)),T191)),0)</f>
        <v>0</v>
      </c>
      <c r="V191" s="732">
        <v>0</v>
      </c>
      <c r="W191" s="979">
        <f>IFERROR((MIN((VLOOKUP($B191,'Anexo I - Auxiliar'!$A$16:$Y$277,14,FALSE)*(N191)),V191)),0)</f>
        <v>0</v>
      </c>
      <c r="X191" s="732">
        <v>0</v>
      </c>
      <c r="Y191" s="979">
        <f>IFERROR((MIN((VLOOKUP($B191,'Anexo I - Auxiliar'!$A$16:$Y$277,16,FALSE)*(N191)),X191)),0)</f>
        <v>0</v>
      </c>
      <c r="Z191" s="732">
        <v>0</v>
      </c>
      <c r="AA191" s="979">
        <f>IFERROR((MIN((VLOOKUP($B191,'Anexo I - Auxiliar'!$A$16:$Y$277,18,FALSE)*(N191)),Z191)),0)</f>
        <v>0</v>
      </c>
      <c r="AB191" s="732">
        <v>0</v>
      </c>
      <c r="AC191" s="979">
        <f>IFERROR((MIN((VLOOKUP($B191,'Anexo I - Auxiliar'!$A$16:$Y$277,20,FALSE)*(N191)),AB191)),0)</f>
        <v>0</v>
      </c>
      <c r="AD191" s="732">
        <v>0</v>
      </c>
      <c r="AE191" s="979">
        <f>IFERROR((MIN((VLOOKUP($B191,'Anexo I - Auxiliar'!$A$16:$Y$277,22,FALSE)*(N191)),AD191)),0)</f>
        <v>0</v>
      </c>
      <c r="AF191" s="732">
        <v>0</v>
      </c>
      <c r="AG191" s="979">
        <f>IFERROR((MIN((VLOOKUP($B191,'Anexo I - Auxiliar'!$A$16:$Y$277,24,FALSE)*(N191)),AF191)),0)</f>
        <v>0</v>
      </c>
      <c r="AH191" s="732">
        <v>0</v>
      </c>
      <c r="AI191" s="980">
        <f>IFERROR((MIN((VLOOKUP(($B191&amp;$G191),'CALCULADORA IT CON S.SOCIAL'!$AE$4:$AG$94,2,FALSE)),AH191)),0)</f>
        <v>0</v>
      </c>
      <c r="AJ191" s="732">
        <v>0</v>
      </c>
      <c r="AK191" s="981">
        <f>IFERROR((MIN((((VLOOKUP($B191,'Anexo I - Auxiliar'!$A$16:$AK$277,37,FALSE)))),AJ191)),0)</f>
        <v>0</v>
      </c>
      <c r="AL191" s="982">
        <f t="shared" si="19"/>
        <v>0</v>
      </c>
      <c r="AM191" s="734">
        <v>0</v>
      </c>
      <c r="AN191" s="983">
        <f t="shared" si="20"/>
        <v>0</v>
      </c>
      <c r="AO191" s="735">
        <v>0</v>
      </c>
      <c r="AP191" s="982">
        <f t="shared" si="21"/>
        <v>0</v>
      </c>
      <c r="AQ191" s="984">
        <f t="shared" si="22"/>
        <v>0</v>
      </c>
      <c r="AR191" s="735">
        <v>0</v>
      </c>
      <c r="AS191" s="985">
        <f t="shared" si="23"/>
        <v>0</v>
      </c>
      <c r="AT191" s="735">
        <v>0</v>
      </c>
      <c r="AU191" s="985">
        <f>IFERROR(((MIN((AS191*(VLOOKUP(B191,'Anexo I - Auxiliar'!$A$16:$V$75,8,FALSE))),AT191))),0)</f>
        <v>0</v>
      </c>
      <c r="AV191" s="980">
        <f>IFERROR((VLOOKUP(($B191&amp;$G191),'CALCULADORA IT CON S.SOCIAL'!$AE$4:$AG$94,3,FALSE)),0)</f>
        <v>0</v>
      </c>
      <c r="AW191" s="986">
        <f t="shared" si="24"/>
        <v>0</v>
      </c>
      <c r="AX191" s="987">
        <f>IFERROR((((IF((VLOOKUP(B191,'Anexo I - Auxiliar'!$A$16:$V$75,5,FALSE)=12),(AN191+AQ191+AW191),(AN191+AW191))))+(AK191*AM191)+(AI191*AM191)),0)</f>
        <v>0</v>
      </c>
      <c r="AY191" s="1000">
        <f t="shared" si="17"/>
        <v>0</v>
      </c>
      <c r="AZ191" s="736">
        <v>0</v>
      </c>
      <c r="BA191" s="736">
        <v>0</v>
      </c>
      <c r="BB191" s="711"/>
      <c r="BC191" s="1001">
        <f t="shared" si="18"/>
        <v>0</v>
      </c>
      <c r="BD191" s="737">
        <v>0</v>
      </c>
      <c r="BE191" s="708"/>
    </row>
    <row r="192" spans="1:57" x14ac:dyDescent="0.3">
      <c r="A192" s="741"/>
      <c r="B192" s="743"/>
      <c r="C192" s="743"/>
      <c r="D192" s="743"/>
      <c r="E192" s="744"/>
      <c r="F192" s="430"/>
      <c r="G192" s="430"/>
      <c r="H192" s="726"/>
      <c r="I192" s="726"/>
      <c r="J192" s="727"/>
      <c r="K192" s="728"/>
      <c r="L192" s="742"/>
      <c r="M192" s="730"/>
      <c r="N192" s="731">
        <v>0</v>
      </c>
      <c r="O192" s="732">
        <v>0</v>
      </c>
      <c r="P192" s="978">
        <f>IFERROR((MIN((VLOOKUP($B192,'Anexo I - Auxiliar'!$A$16:$V$75,9,FALSE)*($N192)),$O192)),0)</f>
        <v>0</v>
      </c>
      <c r="Q192" s="732">
        <v>0</v>
      </c>
      <c r="R192" s="733">
        <v>0</v>
      </c>
      <c r="S192" s="978">
        <f>IFERROR((MIN(((VLOOKUP($B192,'Anexo I - Auxiliar'!$A$16:$V$75,10,FALSE)*(N192))*R192),Q192)),0)</f>
        <v>0</v>
      </c>
      <c r="T192" s="732">
        <v>0</v>
      </c>
      <c r="U192" s="979">
        <f>IFERROR((MIN((VLOOKUP($B192,'Anexo I - Auxiliar'!$A$16:$Y$277,12,FALSE)*(N192)),T192)),0)</f>
        <v>0</v>
      </c>
      <c r="V192" s="732">
        <v>0</v>
      </c>
      <c r="W192" s="979">
        <f>IFERROR((MIN((VLOOKUP($B192,'Anexo I - Auxiliar'!$A$16:$Y$277,14,FALSE)*(N192)),V192)),0)</f>
        <v>0</v>
      </c>
      <c r="X192" s="732">
        <v>0</v>
      </c>
      <c r="Y192" s="979">
        <f>IFERROR((MIN((VLOOKUP($B192,'Anexo I - Auxiliar'!$A$16:$Y$277,16,FALSE)*(N192)),X192)),0)</f>
        <v>0</v>
      </c>
      <c r="Z192" s="732">
        <v>0</v>
      </c>
      <c r="AA192" s="979">
        <f>IFERROR((MIN((VLOOKUP($B192,'Anexo I - Auxiliar'!$A$16:$Y$277,18,FALSE)*(N192)),Z192)),0)</f>
        <v>0</v>
      </c>
      <c r="AB192" s="732">
        <v>0</v>
      </c>
      <c r="AC192" s="979">
        <f>IFERROR((MIN((VLOOKUP($B192,'Anexo I - Auxiliar'!$A$16:$Y$277,20,FALSE)*(N192)),AB192)),0)</f>
        <v>0</v>
      </c>
      <c r="AD192" s="732">
        <v>0</v>
      </c>
      <c r="AE192" s="979">
        <f>IFERROR((MIN((VLOOKUP($B192,'Anexo I - Auxiliar'!$A$16:$Y$277,22,FALSE)*(N192)),AD192)),0)</f>
        <v>0</v>
      </c>
      <c r="AF192" s="732">
        <v>0</v>
      </c>
      <c r="AG192" s="979">
        <f>IFERROR((MIN((VLOOKUP($B192,'Anexo I - Auxiliar'!$A$16:$Y$277,24,FALSE)*(N192)),AF192)),0)</f>
        <v>0</v>
      </c>
      <c r="AH192" s="732">
        <v>0</v>
      </c>
      <c r="AI192" s="980">
        <f>IFERROR((MIN((VLOOKUP(($B192&amp;$G192),'CALCULADORA IT CON S.SOCIAL'!$AE$4:$AG$94,2,FALSE)),AH192)),0)</f>
        <v>0</v>
      </c>
      <c r="AJ192" s="732">
        <v>0</v>
      </c>
      <c r="AK192" s="981">
        <f>IFERROR((MIN((((VLOOKUP($B192,'Anexo I - Auxiliar'!$A$16:$AK$277,37,FALSE)))),AJ192)),0)</f>
        <v>0</v>
      </c>
      <c r="AL192" s="982">
        <f t="shared" si="19"/>
        <v>0</v>
      </c>
      <c r="AM192" s="734">
        <v>0</v>
      </c>
      <c r="AN192" s="983">
        <f t="shared" si="20"/>
        <v>0</v>
      </c>
      <c r="AO192" s="735">
        <v>0</v>
      </c>
      <c r="AP192" s="982">
        <f t="shared" si="21"/>
        <v>0</v>
      </c>
      <c r="AQ192" s="984">
        <f t="shared" si="22"/>
        <v>0</v>
      </c>
      <c r="AR192" s="735">
        <v>0</v>
      </c>
      <c r="AS192" s="985">
        <f t="shared" si="23"/>
        <v>0</v>
      </c>
      <c r="AT192" s="735">
        <v>0</v>
      </c>
      <c r="AU192" s="985">
        <f>IFERROR(((MIN((AS192*(VLOOKUP(B192,'Anexo I - Auxiliar'!$A$16:$V$75,8,FALSE))),AT192))),0)</f>
        <v>0</v>
      </c>
      <c r="AV192" s="980">
        <f>IFERROR((VLOOKUP(($B192&amp;$G192),'CALCULADORA IT CON S.SOCIAL'!$AE$4:$AG$94,3,FALSE)),0)</f>
        <v>0</v>
      </c>
      <c r="AW192" s="986">
        <f t="shared" si="24"/>
        <v>0</v>
      </c>
      <c r="AX192" s="987">
        <f>IFERROR((((IF((VLOOKUP(B192,'Anexo I - Auxiliar'!$A$16:$V$75,5,FALSE)=12),(AN192+AQ192+AW192),(AN192+AW192))))+(AK192*AM192)+(AI192*AM192)),0)</f>
        <v>0</v>
      </c>
      <c r="AY192" s="1000">
        <f t="shared" si="17"/>
        <v>0</v>
      </c>
      <c r="AZ192" s="736">
        <v>0</v>
      </c>
      <c r="BA192" s="736">
        <v>0</v>
      </c>
      <c r="BB192" s="711"/>
      <c r="BC192" s="1001">
        <f t="shared" si="18"/>
        <v>0</v>
      </c>
      <c r="BD192" s="737">
        <v>0</v>
      </c>
      <c r="BE192" s="708"/>
    </row>
    <row r="193" spans="1:57" x14ac:dyDescent="0.3">
      <c r="A193" s="741"/>
      <c r="B193" s="743"/>
      <c r="C193" s="743"/>
      <c r="D193" s="743"/>
      <c r="E193" s="744"/>
      <c r="F193" s="430"/>
      <c r="G193" s="430"/>
      <c r="H193" s="726"/>
      <c r="I193" s="726"/>
      <c r="J193" s="727"/>
      <c r="K193" s="728"/>
      <c r="L193" s="742"/>
      <c r="M193" s="730"/>
      <c r="N193" s="731">
        <v>0</v>
      </c>
      <c r="O193" s="732">
        <v>0</v>
      </c>
      <c r="P193" s="978">
        <f>IFERROR((MIN((VLOOKUP($B193,'Anexo I - Auxiliar'!$A$16:$V$75,9,FALSE)*($N193)),$O193)),0)</f>
        <v>0</v>
      </c>
      <c r="Q193" s="732">
        <v>0</v>
      </c>
      <c r="R193" s="733">
        <v>0</v>
      </c>
      <c r="S193" s="978">
        <f>IFERROR((MIN(((VLOOKUP($B193,'Anexo I - Auxiliar'!$A$16:$V$75,10,FALSE)*(N193))*R193),Q193)),0)</f>
        <v>0</v>
      </c>
      <c r="T193" s="732">
        <v>0</v>
      </c>
      <c r="U193" s="979">
        <f>IFERROR((MIN((VLOOKUP($B193,'Anexo I - Auxiliar'!$A$16:$Y$277,12,FALSE)*(N193)),T193)),0)</f>
        <v>0</v>
      </c>
      <c r="V193" s="732">
        <v>0</v>
      </c>
      <c r="W193" s="979">
        <f>IFERROR((MIN((VLOOKUP($B193,'Anexo I - Auxiliar'!$A$16:$Y$277,14,FALSE)*(N193)),V193)),0)</f>
        <v>0</v>
      </c>
      <c r="X193" s="732">
        <v>0</v>
      </c>
      <c r="Y193" s="979">
        <f>IFERROR((MIN((VLOOKUP($B193,'Anexo I - Auxiliar'!$A$16:$Y$277,16,FALSE)*(N193)),X193)),0)</f>
        <v>0</v>
      </c>
      <c r="Z193" s="732">
        <v>0</v>
      </c>
      <c r="AA193" s="979">
        <f>IFERROR((MIN((VLOOKUP($B193,'Anexo I - Auxiliar'!$A$16:$Y$277,18,FALSE)*(N193)),Z193)),0)</f>
        <v>0</v>
      </c>
      <c r="AB193" s="732">
        <v>0</v>
      </c>
      <c r="AC193" s="979">
        <f>IFERROR((MIN((VLOOKUP($B193,'Anexo I - Auxiliar'!$A$16:$Y$277,20,FALSE)*(N193)),AB193)),0)</f>
        <v>0</v>
      </c>
      <c r="AD193" s="732">
        <v>0</v>
      </c>
      <c r="AE193" s="979">
        <f>IFERROR((MIN((VLOOKUP($B193,'Anexo I - Auxiliar'!$A$16:$Y$277,22,FALSE)*(N193)),AD193)),0)</f>
        <v>0</v>
      </c>
      <c r="AF193" s="732">
        <v>0</v>
      </c>
      <c r="AG193" s="979">
        <f>IFERROR((MIN((VLOOKUP($B193,'Anexo I - Auxiliar'!$A$16:$Y$277,24,FALSE)*(N193)),AF193)),0)</f>
        <v>0</v>
      </c>
      <c r="AH193" s="732">
        <v>0</v>
      </c>
      <c r="AI193" s="980">
        <f>IFERROR((MIN((VLOOKUP(($B193&amp;$G193),'CALCULADORA IT CON S.SOCIAL'!$AE$4:$AG$94,2,FALSE)),AH193)),0)</f>
        <v>0</v>
      </c>
      <c r="AJ193" s="732">
        <v>0</v>
      </c>
      <c r="AK193" s="981">
        <f>IFERROR((MIN((((VLOOKUP($B193,'Anexo I - Auxiliar'!$A$16:$AK$277,37,FALSE)))),AJ193)),0)</f>
        <v>0</v>
      </c>
      <c r="AL193" s="982">
        <f t="shared" si="19"/>
        <v>0</v>
      </c>
      <c r="AM193" s="734">
        <v>0</v>
      </c>
      <c r="AN193" s="983">
        <f t="shared" si="20"/>
        <v>0</v>
      </c>
      <c r="AO193" s="735">
        <v>0</v>
      </c>
      <c r="AP193" s="982">
        <f t="shared" si="21"/>
        <v>0</v>
      </c>
      <c r="AQ193" s="984">
        <f t="shared" si="22"/>
        <v>0</v>
      </c>
      <c r="AR193" s="735">
        <v>0</v>
      </c>
      <c r="AS193" s="985">
        <f t="shared" si="23"/>
        <v>0</v>
      </c>
      <c r="AT193" s="735">
        <v>0</v>
      </c>
      <c r="AU193" s="985">
        <f>IFERROR(((MIN((AS193*(VLOOKUP(B193,'Anexo I - Auxiliar'!$A$16:$V$75,8,FALSE))),AT193))),0)</f>
        <v>0</v>
      </c>
      <c r="AV193" s="980">
        <f>IFERROR((VLOOKUP(($B193&amp;$G193),'CALCULADORA IT CON S.SOCIAL'!$AE$4:$AG$94,3,FALSE)),0)</f>
        <v>0</v>
      </c>
      <c r="AW193" s="986">
        <f t="shared" si="24"/>
        <v>0</v>
      </c>
      <c r="AX193" s="987">
        <f>IFERROR((((IF((VLOOKUP(B193,'Anexo I - Auxiliar'!$A$16:$V$75,5,FALSE)=12),(AN193+AQ193+AW193),(AN193+AW193))))+(AK193*AM193)+(AI193*AM193)),0)</f>
        <v>0</v>
      </c>
      <c r="AY193" s="1000">
        <f t="shared" si="17"/>
        <v>0</v>
      </c>
      <c r="AZ193" s="736">
        <v>0</v>
      </c>
      <c r="BA193" s="736">
        <v>0</v>
      </c>
      <c r="BB193" s="711"/>
      <c r="BC193" s="1001">
        <f t="shared" si="18"/>
        <v>0</v>
      </c>
      <c r="BD193" s="737">
        <v>0</v>
      </c>
      <c r="BE193" s="708"/>
    </row>
    <row r="194" spans="1:57" x14ac:dyDescent="0.3">
      <c r="A194" s="741"/>
      <c r="B194" s="743"/>
      <c r="C194" s="743"/>
      <c r="D194" s="743"/>
      <c r="E194" s="744"/>
      <c r="F194" s="430"/>
      <c r="G194" s="430"/>
      <c r="H194" s="726"/>
      <c r="I194" s="726"/>
      <c r="J194" s="727"/>
      <c r="K194" s="728"/>
      <c r="L194" s="742"/>
      <c r="M194" s="730"/>
      <c r="N194" s="731">
        <v>0</v>
      </c>
      <c r="O194" s="732">
        <v>0</v>
      </c>
      <c r="P194" s="978">
        <f>IFERROR((MIN((VLOOKUP($B194,'Anexo I - Auxiliar'!$A$16:$V$75,9,FALSE)*($N194)),$O194)),0)</f>
        <v>0</v>
      </c>
      <c r="Q194" s="732">
        <v>0</v>
      </c>
      <c r="R194" s="733">
        <v>0</v>
      </c>
      <c r="S194" s="978">
        <f>IFERROR((MIN(((VLOOKUP($B194,'Anexo I - Auxiliar'!$A$16:$V$75,10,FALSE)*(N194))*R194),Q194)),0)</f>
        <v>0</v>
      </c>
      <c r="T194" s="732">
        <v>0</v>
      </c>
      <c r="U194" s="979">
        <f>IFERROR((MIN((VLOOKUP($B194,'Anexo I - Auxiliar'!$A$16:$Y$277,12,FALSE)*(N194)),T194)),0)</f>
        <v>0</v>
      </c>
      <c r="V194" s="732">
        <v>0</v>
      </c>
      <c r="W194" s="979">
        <f>IFERROR((MIN((VLOOKUP($B194,'Anexo I - Auxiliar'!$A$16:$Y$277,14,FALSE)*(N194)),V194)),0)</f>
        <v>0</v>
      </c>
      <c r="X194" s="732">
        <v>0</v>
      </c>
      <c r="Y194" s="979">
        <f>IFERROR((MIN((VLOOKUP($B194,'Anexo I - Auxiliar'!$A$16:$Y$277,16,FALSE)*(N194)),X194)),0)</f>
        <v>0</v>
      </c>
      <c r="Z194" s="732">
        <v>0</v>
      </c>
      <c r="AA194" s="979">
        <f>IFERROR((MIN((VLOOKUP($B194,'Anexo I - Auxiliar'!$A$16:$Y$277,18,FALSE)*(N194)),Z194)),0)</f>
        <v>0</v>
      </c>
      <c r="AB194" s="732">
        <v>0</v>
      </c>
      <c r="AC194" s="979">
        <f>IFERROR((MIN((VLOOKUP($B194,'Anexo I - Auxiliar'!$A$16:$Y$277,20,FALSE)*(N194)),AB194)),0)</f>
        <v>0</v>
      </c>
      <c r="AD194" s="732">
        <v>0</v>
      </c>
      <c r="AE194" s="979">
        <f>IFERROR((MIN((VLOOKUP($B194,'Anexo I - Auxiliar'!$A$16:$Y$277,22,FALSE)*(N194)),AD194)),0)</f>
        <v>0</v>
      </c>
      <c r="AF194" s="732">
        <v>0</v>
      </c>
      <c r="AG194" s="979">
        <f>IFERROR((MIN((VLOOKUP($B194,'Anexo I - Auxiliar'!$A$16:$Y$277,24,FALSE)*(N194)),AF194)),0)</f>
        <v>0</v>
      </c>
      <c r="AH194" s="732">
        <v>0</v>
      </c>
      <c r="AI194" s="980">
        <f>IFERROR((MIN((VLOOKUP(($B194&amp;$G194),'CALCULADORA IT CON S.SOCIAL'!$AE$4:$AG$94,2,FALSE)),AH194)),0)</f>
        <v>0</v>
      </c>
      <c r="AJ194" s="732">
        <v>0</v>
      </c>
      <c r="AK194" s="981">
        <f>IFERROR((MIN((((VLOOKUP($B194,'Anexo I - Auxiliar'!$A$16:$AK$277,37,FALSE)))),AJ194)),0)</f>
        <v>0</v>
      </c>
      <c r="AL194" s="982">
        <f t="shared" si="19"/>
        <v>0</v>
      </c>
      <c r="AM194" s="734">
        <v>0</v>
      </c>
      <c r="AN194" s="983">
        <f t="shared" si="20"/>
        <v>0</v>
      </c>
      <c r="AO194" s="735">
        <v>0</v>
      </c>
      <c r="AP194" s="982">
        <f t="shared" si="21"/>
        <v>0</v>
      </c>
      <c r="AQ194" s="984">
        <f t="shared" si="22"/>
        <v>0</v>
      </c>
      <c r="AR194" s="735">
        <v>0</v>
      </c>
      <c r="AS194" s="985">
        <f t="shared" si="23"/>
        <v>0</v>
      </c>
      <c r="AT194" s="735">
        <v>0</v>
      </c>
      <c r="AU194" s="985">
        <f>IFERROR(((MIN((AS194*(VLOOKUP(B194,'Anexo I - Auxiliar'!$A$16:$V$75,8,FALSE))),AT194))),0)</f>
        <v>0</v>
      </c>
      <c r="AV194" s="980">
        <f>IFERROR((VLOOKUP(($B194&amp;$G194),'CALCULADORA IT CON S.SOCIAL'!$AE$4:$AG$94,3,FALSE)),0)</f>
        <v>0</v>
      </c>
      <c r="AW194" s="986">
        <f t="shared" si="24"/>
        <v>0</v>
      </c>
      <c r="AX194" s="987">
        <f>IFERROR((((IF((VLOOKUP(B194,'Anexo I - Auxiliar'!$A$16:$V$75,5,FALSE)=12),(AN194+AQ194+AW194),(AN194+AW194))))+(AK194*AM194)+(AI194*AM194)),0)</f>
        <v>0</v>
      </c>
      <c r="AY194" s="1000">
        <f t="shared" si="17"/>
        <v>0</v>
      </c>
      <c r="AZ194" s="736">
        <v>0</v>
      </c>
      <c r="BA194" s="736">
        <v>0</v>
      </c>
      <c r="BB194" s="711"/>
      <c r="BC194" s="1001">
        <f t="shared" si="18"/>
        <v>0</v>
      </c>
      <c r="BD194" s="737">
        <v>0</v>
      </c>
      <c r="BE194" s="708"/>
    </row>
    <row r="195" spans="1:57" x14ac:dyDescent="0.3">
      <c r="A195" s="741"/>
      <c r="B195" s="743"/>
      <c r="C195" s="743"/>
      <c r="D195" s="743"/>
      <c r="E195" s="744"/>
      <c r="F195" s="430"/>
      <c r="G195" s="430"/>
      <c r="H195" s="726"/>
      <c r="I195" s="726"/>
      <c r="J195" s="727"/>
      <c r="K195" s="728"/>
      <c r="L195" s="742"/>
      <c r="M195" s="730"/>
      <c r="N195" s="731">
        <v>0</v>
      </c>
      <c r="O195" s="732">
        <v>0</v>
      </c>
      <c r="P195" s="978">
        <f>IFERROR((MIN((VLOOKUP($B195,'Anexo I - Auxiliar'!$A$16:$V$75,9,FALSE)*($N195)),$O195)),0)</f>
        <v>0</v>
      </c>
      <c r="Q195" s="732">
        <v>0</v>
      </c>
      <c r="R195" s="733">
        <v>0</v>
      </c>
      <c r="S195" s="978">
        <f>IFERROR((MIN(((VLOOKUP($B195,'Anexo I - Auxiliar'!$A$16:$V$75,10,FALSE)*(N195))*R195),Q195)),0)</f>
        <v>0</v>
      </c>
      <c r="T195" s="732">
        <v>0</v>
      </c>
      <c r="U195" s="979">
        <f>IFERROR((MIN((VLOOKUP($B195,'Anexo I - Auxiliar'!$A$16:$Y$277,12,FALSE)*(N195)),T195)),0)</f>
        <v>0</v>
      </c>
      <c r="V195" s="732">
        <v>0</v>
      </c>
      <c r="W195" s="979">
        <f>IFERROR((MIN((VLOOKUP($B195,'Anexo I - Auxiliar'!$A$16:$Y$277,14,FALSE)*(N195)),V195)),0)</f>
        <v>0</v>
      </c>
      <c r="X195" s="732">
        <v>0</v>
      </c>
      <c r="Y195" s="979">
        <f>IFERROR((MIN((VLOOKUP($B195,'Anexo I - Auxiliar'!$A$16:$Y$277,16,FALSE)*(N195)),X195)),0)</f>
        <v>0</v>
      </c>
      <c r="Z195" s="732">
        <v>0</v>
      </c>
      <c r="AA195" s="979">
        <f>IFERROR((MIN((VLOOKUP($B195,'Anexo I - Auxiliar'!$A$16:$Y$277,18,FALSE)*(N195)),Z195)),0)</f>
        <v>0</v>
      </c>
      <c r="AB195" s="732">
        <v>0</v>
      </c>
      <c r="AC195" s="979">
        <f>IFERROR((MIN((VLOOKUP($B195,'Anexo I - Auxiliar'!$A$16:$Y$277,20,FALSE)*(N195)),AB195)),0)</f>
        <v>0</v>
      </c>
      <c r="AD195" s="732">
        <v>0</v>
      </c>
      <c r="AE195" s="979">
        <f>IFERROR((MIN((VLOOKUP($B195,'Anexo I - Auxiliar'!$A$16:$Y$277,22,FALSE)*(N195)),AD195)),0)</f>
        <v>0</v>
      </c>
      <c r="AF195" s="732">
        <v>0</v>
      </c>
      <c r="AG195" s="979">
        <f>IFERROR((MIN((VLOOKUP($B195,'Anexo I - Auxiliar'!$A$16:$Y$277,24,FALSE)*(N195)),AF195)),0)</f>
        <v>0</v>
      </c>
      <c r="AH195" s="732">
        <v>0</v>
      </c>
      <c r="AI195" s="980">
        <f>IFERROR((MIN((VLOOKUP(($B195&amp;$G195),'CALCULADORA IT CON S.SOCIAL'!$AE$4:$AG$94,2,FALSE)),AH195)),0)</f>
        <v>0</v>
      </c>
      <c r="AJ195" s="732">
        <v>0</v>
      </c>
      <c r="AK195" s="981">
        <f>IFERROR((MIN((((VLOOKUP($B195,'Anexo I - Auxiliar'!$A$16:$AK$277,37,FALSE)))),AJ195)),0)</f>
        <v>0</v>
      </c>
      <c r="AL195" s="982">
        <f t="shared" si="19"/>
        <v>0</v>
      </c>
      <c r="AM195" s="734">
        <v>0</v>
      </c>
      <c r="AN195" s="983">
        <f t="shared" si="20"/>
        <v>0</v>
      </c>
      <c r="AO195" s="735">
        <v>0</v>
      </c>
      <c r="AP195" s="982">
        <f t="shared" si="21"/>
        <v>0</v>
      </c>
      <c r="AQ195" s="984">
        <f t="shared" si="22"/>
        <v>0</v>
      </c>
      <c r="AR195" s="735">
        <v>0</v>
      </c>
      <c r="AS195" s="985">
        <f t="shared" si="23"/>
        <v>0</v>
      </c>
      <c r="AT195" s="735">
        <v>0</v>
      </c>
      <c r="AU195" s="985">
        <f>IFERROR(((MIN((AS195*(VLOOKUP(B195,'Anexo I - Auxiliar'!$A$16:$V$75,8,FALSE))),AT195))),0)</f>
        <v>0</v>
      </c>
      <c r="AV195" s="980">
        <f>IFERROR((VLOOKUP(($B195&amp;$G195),'CALCULADORA IT CON S.SOCIAL'!$AE$4:$AG$94,3,FALSE)),0)</f>
        <v>0</v>
      </c>
      <c r="AW195" s="986">
        <f t="shared" si="24"/>
        <v>0</v>
      </c>
      <c r="AX195" s="987">
        <f>IFERROR((((IF((VLOOKUP(B195,'Anexo I - Auxiliar'!$A$16:$V$75,5,FALSE)=12),(AN195+AQ195+AW195),(AN195+AW195))))+(AK195*AM195)+(AI195*AM195)),0)</f>
        <v>0</v>
      </c>
      <c r="AY195" s="1000">
        <f t="shared" si="17"/>
        <v>0</v>
      </c>
      <c r="AZ195" s="736">
        <v>0</v>
      </c>
      <c r="BA195" s="736">
        <v>0</v>
      </c>
      <c r="BB195" s="711"/>
      <c r="BC195" s="1001">
        <f t="shared" si="18"/>
        <v>0</v>
      </c>
      <c r="BD195" s="737">
        <v>0</v>
      </c>
      <c r="BE195" s="708"/>
    </row>
    <row r="196" spans="1:57" x14ac:dyDescent="0.3">
      <c r="A196" s="741"/>
      <c r="B196" s="743"/>
      <c r="C196" s="743"/>
      <c r="D196" s="743"/>
      <c r="E196" s="744"/>
      <c r="F196" s="430"/>
      <c r="G196" s="430"/>
      <c r="H196" s="726"/>
      <c r="I196" s="726"/>
      <c r="J196" s="727"/>
      <c r="K196" s="728"/>
      <c r="L196" s="742"/>
      <c r="M196" s="730"/>
      <c r="N196" s="731">
        <v>0</v>
      </c>
      <c r="O196" s="732">
        <v>0</v>
      </c>
      <c r="P196" s="978">
        <f>IFERROR((MIN((VLOOKUP($B196,'Anexo I - Auxiliar'!$A$16:$V$75,9,FALSE)*($N196)),$O196)),0)</f>
        <v>0</v>
      </c>
      <c r="Q196" s="732">
        <v>0</v>
      </c>
      <c r="R196" s="733">
        <v>0</v>
      </c>
      <c r="S196" s="978">
        <f>IFERROR((MIN(((VLOOKUP($B196,'Anexo I - Auxiliar'!$A$16:$V$75,10,FALSE)*(N196))*R196),Q196)),0)</f>
        <v>0</v>
      </c>
      <c r="T196" s="732">
        <v>0</v>
      </c>
      <c r="U196" s="979">
        <f>IFERROR((MIN((VLOOKUP($B196,'Anexo I - Auxiliar'!$A$16:$Y$277,12,FALSE)*(N196)),T196)),0)</f>
        <v>0</v>
      </c>
      <c r="V196" s="732">
        <v>0</v>
      </c>
      <c r="W196" s="979">
        <f>IFERROR((MIN((VLOOKUP($B196,'Anexo I - Auxiliar'!$A$16:$Y$277,14,FALSE)*(N196)),V196)),0)</f>
        <v>0</v>
      </c>
      <c r="X196" s="732">
        <v>0</v>
      </c>
      <c r="Y196" s="979">
        <f>IFERROR((MIN((VLOOKUP($B196,'Anexo I - Auxiliar'!$A$16:$Y$277,16,FALSE)*(N196)),X196)),0)</f>
        <v>0</v>
      </c>
      <c r="Z196" s="732">
        <v>0</v>
      </c>
      <c r="AA196" s="979">
        <f>IFERROR((MIN((VLOOKUP($B196,'Anexo I - Auxiliar'!$A$16:$Y$277,18,FALSE)*(N196)),Z196)),0)</f>
        <v>0</v>
      </c>
      <c r="AB196" s="732">
        <v>0</v>
      </c>
      <c r="AC196" s="979">
        <f>IFERROR((MIN((VLOOKUP($B196,'Anexo I - Auxiliar'!$A$16:$Y$277,20,FALSE)*(N196)),AB196)),0)</f>
        <v>0</v>
      </c>
      <c r="AD196" s="732">
        <v>0</v>
      </c>
      <c r="AE196" s="979">
        <f>IFERROR((MIN((VLOOKUP($B196,'Anexo I - Auxiliar'!$A$16:$Y$277,22,FALSE)*(N196)),AD196)),0)</f>
        <v>0</v>
      </c>
      <c r="AF196" s="732">
        <v>0</v>
      </c>
      <c r="AG196" s="979">
        <f>IFERROR((MIN((VLOOKUP($B196,'Anexo I - Auxiliar'!$A$16:$Y$277,24,FALSE)*(N196)),AF196)),0)</f>
        <v>0</v>
      </c>
      <c r="AH196" s="732">
        <v>0</v>
      </c>
      <c r="AI196" s="980">
        <f>IFERROR((MIN((VLOOKUP(($B196&amp;$G196),'CALCULADORA IT CON S.SOCIAL'!$AE$4:$AG$94,2,FALSE)),AH196)),0)</f>
        <v>0</v>
      </c>
      <c r="AJ196" s="732">
        <v>0</v>
      </c>
      <c r="AK196" s="981">
        <f>IFERROR((MIN((((VLOOKUP($B196,'Anexo I - Auxiliar'!$A$16:$AK$277,37,FALSE)))),AJ196)),0)</f>
        <v>0</v>
      </c>
      <c r="AL196" s="982">
        <f t="shared" si="19"/>
        <v>0</v>
      </c>
      <c r="AM196" s="734">
        <v>0</v>
      </c>
      <c r="AN196" s="983">
        <f t="shared" si="20"/>
        <v>0</v>
      </c>
      <c r="AO196" s="735">
        <v>0</v>
      </c>
      <c r="AP196" s="982">
        <f t="shared" si="21"/>
        <v>0</v>
      </c>
      <c r="AQ196" s="984">
        <f t="shared" si="22"/>
        <v>0</v>
      </c>
      <c r="AR196" s="735">
        <v>0</v>
      </c>
      <c r="AS196" s="985">
        <f t="shared" si="23"/>
        <v>0</v>
      </c>
      <c r="AT196" s="735">
        <v>0</v>
      </c>
      <c r="AU196" s="985">
        <f>IFERROR(((MIN((AS196*(VLOOKUP(B196,'Anexo I - Auxiliar'!$A$16:$V$75,8,FALSE))),AT196))),0)</f>
        <v>0</v>
      </c>
      <c r="AV196" s="980">
        <f>IFERROR((VLOOKUP(($B196&amp;$G196),'CALCULADORA IT CON S.SOCIAL'!$AE$4:$AG$94,3,FALSE)),0)</f>
        <v>0</v>
      </c>
      <c r="AW196" s="986">
        <f t="shared" si="24"/>
        <v>0</v>
      </c>
      <c r="AX196" s="987">
        <f>IFERROR((((IF((VLOOKUP(B196,'Anexo I - Auxiliar'!$A$16:$V$75,5,FALSE)=12),(AN196+AQ196+AW196),(AN196+AW196))))+(AK196*AM196)+(AI196*AM196)),0)</f>
        <v>0</v>
      </c>
      <c r="AY196" s="1000">
        <f t="shared" si="17"/>
        <v>0</v>
      </c>
      <c r="AZ196" s="736">
        <v>0</v>
      </c>
      <c r="BA196" s="736">
        <v>0</v>
      </c>
      <c r="BB196" s="711"/>
      <c r="BC196" s="1001">
        <f t="shared" si="18"/>
        <v>0</v>
      </c>
      <c r="BD196" s="737">
        <v>0</v>
      </c>
      <c r="BE196" s="708"/>
    </row>
    <row r="197" spans="1:57" x14ac:dyDescent="0.3">
      <c r="A197" s="741"/>
      <c r="B197" s="743"/>
      <c r="C197" s="743"/>
      <c r="D197" s="743"/>
      <c r="E197" s="744"/>
      <c r="F197" s="430"/>
      <c r="G197" s="430"/>
      <c r="H197" s="726"/>
      <c r="I197" s="726"/>
      <c r="J197" s="727"/>
      <c r="K197" s="728"/>
      <c r="L197" s="742"/>
      <c r="M197" s="730"/>
      <c r="N197" s="731">
        <v>0</v>
      </c>
      <c r="O197" s="732">
        <v>0</v>
      </c>
      <c r="P197" s="978">
        <f>IFERROR((MIN((VLOOKUP($B197,'Anexo I - Auxiliar'!$A$16:$V$75,9,FALSE)*($N197)),$O197)),0)</f>
        <v>0</v>
      </c>
      <c r="Q197" s="732">
        <v>0</v>
      </c>
      <c r="R197" s="733">
        <v>0</v>
      </c>
      <c r="S197" s="978">
        <f>IFERROR((MIN(((VLOOKUP($B197,'Anexo I - Auxiliar'!$A$16:$V$75,10,FALSE)*(N197))*R197),Q197)),0)</f>
        <v>0</v>
      </c>
      <c r="T197" s="732">
        <v>0</v>
      </c>
      <c r="U197" s="979">
        <f>IFERROR((MIN((VLOOKUP($B197,'Anexo I - Auxiliar'!$A$16:$Y$277,12,FALSE)*(N197)),T197)),0)</f>
        <v>0</v>
      </c>
      <c r="V197" s="732">
        <v>0</v>
      </c>
      <c r="W197" s="979">
        <f>IFERROR((MIN((VLOOKUP($B197,'Anexo I - Auxiliar'!$A$16:$Y$277,14,FALSE)*(N197)),V197)),0)</f>
        <v>0</v>
      </c>
      <c r="X197" s="732">
        <v>0</v>
      </c>
      <c r="Y197" s="979">
        <f>IFERROR((MIN((VLOOKUP($B197,'Anexo I - Auxiliar'!$A$16:$Y$277,16,FALSE)*(N197)),X197)),0)</f>
        <v>0</v>
      </c>
      <c r="Z197" s="732">
        <v>0</v>
      </c>
      <c r="AA197" s="979">
        <f>IFERROR((MIN((VLOOKUP($B197,'Anexo I - Auxiliar'!$A$16:$Y$277,18,FALSE)*(N197)),Z197)),0)</f>
        <v>0</v>
      </c>
      <c r="AB197" s="732">
        <v>0</v>
      </c>
      <c r="AC197" s="979">
        <f>IFERROR((MIN((VLOOKUP($B197,'Anexo I - Auxiliar'!$A$16:$Y$277,20,FALSE)*(N197)),AB197)),0)</f>
        <v>0</v>
      </c>
      <c r="AD197" s="732">
        <v>0</v>
      </c>
      <c r="AE197" s="979">
        <f>IFERROR((MIN((VLOOKUP($B197,'Anexo I - Auxiliar'!$A$16:$Y$277,22,FALSE)*(N197)),AD197)),0)</f>
        <v>0</v>
      </c>
      <c r="AF197" s="732">
        <v>0</v>
      </c>
      <c r="AG197" s="979">
        <f>IFERROR((MIN((VLOOKUP($B197,'Anexo I - Auxiliar'!$A$16:$Y$277,24,FALSE)*(N197)),AF197)),0)</f>
        <v>0</v>
      </c>
      <c r="AH197" s="732">
        <v>0</v>
      </c>
      <c r="AI197" s="980">
        <f>IFERROR((MIN((VLOOKUP(($B197&amp;$G197),'CALCULADORA IT CON S.SOCIAL'!$AE$4:$AG$94,2,FALSE)),AH197)),0)</f>
        <v>0</v>
      </c>
      <c r="AJ197" s="732">
        <v>0</v>
      </c>
      <c r="AK197" s="981">
        <f>IFERROR((MIN((((VLOOKUP($B197,'Anexo I - Auxiliar'!$A$16:$AK$277,37,FALSE)))),AJ197)),0)</f>
        <v>0</v>
      </c>
      <c r="AL197" s="982">
        <f t="shared" ref="AL197:AL228" si="25">IFERROR(((P197+S197+U197+W197+Y197+AA197+AC197+AE197+AG197)),0)</f>
        <v>0</v>
      </c>
      <c r="AM197" s="734">
        <v>0</v>
      </c>
      <c r="AN197" s="983">
        <f t="shared" ref="AN197:AN228" si="26">IFERROR((AL197*AM197),0)</f>
        <v>0</v>
      </c>
      <c r="AO197" s="735">
        <v>0</v>
      </c>
      <c r="AP197" s="982">
        <f t="shared" ref="AP197:AP228" si="27">IFERROR(((MIN((((AL197)*2)/12),AO197))),0)</f>
        <v>0</v>
      </c>
      <c r="AQ197" s="984">
        <f t="shared" ref="AQ197:AQ228" si="28">IFERROR((AP197*AM197),0)</f>
        <v>0</v>
      </c>
      <c r="AR197" s="735">
        <v>0</v>
      </c>
      <c r="AS197" s="985">
        <f t="shared" ref="AS197:AS228" si="29">IFERROR((MIN((AL197+AP197),AR197)),0)</f>
        <v>0</v>
      </c>
      <c r="AT197" s="735">
        <v>0</v>
      </c>
      <c r="AU197" s="985">
        <f>IFERROR(((MIN((AS197*(VLOOKUP(B197,'Anexo I - Auxiliar'!$A$16:$V$75,8,FALSE))),AT197))),0)</f>
        <v>0</v>
      </c>
      <c r="AV197" s="980">
        <f>IFERROR((VLOOKUP(($B197&amp;$G197),'CALCULADORA IT CON S.SOCIAL'!$AE$4:$AG$94,3,FALSE)),0)</f>
        <v>0</v>
      </c>
      <c r="AW197" s="986">
        <f t="shared" ref="AW197:AW228" si="30">IFERROR(((MIN(AT197,(AU197+AV197))*AM197)),0)</f>
        <v>0</v>
      </c>
      <c r="AX197" s="987">
        <f>IFERROR((((IF((VLOOKUP(B197,'Anexo I - Auxiliar'!$A$16:$V$75,5,FALSE)=12),(AN197+AQ197+AW197),(AN197+AW197))))+(AK197*AM197)+(AI197*AM197)),0)</f>
        <v>0</v>
      </c>
      <c r="AY197" s="1000">
        <f t="shared" si="17"/>
        <v>0</v>
      </c>
      <c r="AZ197" s="736">
        <v>0</v>
      </c>
      <c r="BA197" s="736">
        <v>0</v>
      </c>
      <c r="BB197" s="711"/>
      <c r="BC197" s="1001">
        <f t="shared" si="18"/>
        <v>0</v>
      </c>
      <c r="BD197" s="737">
        <v>0</v>
      </c>
      <c r="BE197" s="708"/>
    </row>
    <row r="198" spans="1:57" x14ac:dyDescent="0.3">
      <c r="A198" s="741"/>
      <c r="B198" s="743"/>
      <c r="C198" s="743"/>
      <c r="D198" s="743"/>
      <c r="E198" s="744"/>
      <c r="F198" s="430"/>
      <c r="G198" s="430"/>
      <c r="H198" s="726"/>
      <c r="I198" s="726"/>
      <c r="J198" s="727"/>
      <c r="K198" s="728"/>
      <c r="L198" s="742"/>
      <c r="M198" s="730"/>
      <c r="N198" s="731">
        <v>0</v>
      </c>
      <c r="O198" s="732">
        <v>0</v>
      </c>
      <c r="P198" s="978">
        <f>IFERROR((MIN((VLOOKUP($B198,'Anexo I - Auxiliar'!$A$16:$V$75,9,FALSE)*($N198)),$O198)),0)</f>
        <v>0</v>
      </c>
      <c r="Q198" s="732">
        <v>0</v>
      </c>
      <c r="R198" s="733">
        <v>0</v>
      </c>
      <c r="S198" s="978">
        <f>IFERROR((MIN(((VLOOKUP($B198,'Anexo I - Auxiliar'!$A$16:$V$75,10,FALSE)*(N198))*R198),Q198)),0)</f>
        <v>0</v>
      </c>
      <c r="T198" s="732">
        <v>0</v>
      </c>
      <c r="U198" s="979">
        <f>IFERROR((MIN((VLOOKUP($B198,'Anexo I - Auxiliar'!$A$16:$Y$277,12,FALSE)*(N198)),T198)),0)</f>
        <v>0</v>
      </c>
      <c r="V198" s="732">
        <v>0</v>
      </c>
      <c r="W198" s="979">
        <f>IFERROR((MIN((VLOOKUP($B198,'Anexo I - Auxiliar'!$A$16:$Y$277,14,FALSE)*(N198)),V198)),0)</f>
        <v>0</v>
      </c>
      <c r="X198" s="732">
        <v>0</v>
      </c>
      <c r="Y198" s="979">
        <f>IFERROR((MIN((VLOOKUP($B198,'Anexo I - Auxiliar'!$A$16:$Y$277,16,FALSE)*(N198)),X198)),0)</f>
        <v>0</v>
      </c>
      <c r="Z198" s="732">
        <v>0</v>
      </c>
      <c r="AA198" s="979">
        <f>IFERROR((MIN((VLOOKUP($B198,'Anexo I - Auxiliar'!$A$16:$Y$277,18,FALSE)*(N198)),Z198)),0)</f>
        <v>0</v>
      </c>
      <c r="AB198" s="732">
        <v>0</v>
      </c>
      <c r="AC198" s="979">
        <f>IFERROR((MIN((VLOOKUP($B198,'Anexo I - Auxiliar'!$A$16:$Y$277,20,FALSE)*(N198)),AB198)),0)</f>
        <v>0</v>
      </c>
      <c r="AD198" s="732">
        <v>0</v>
      </c>
      <c r="AE198" s="979">
        <f>IFERROR((MIN((VLOOKUP($B198,'Anexo I - Auxiliar'!$A$16:$Y$277,22,FALSE)*(N198)),AD198)),0)</f>
        <v>0</v>
      </c>
      <c r="AF198" s="732">
        <v>0</v>
      </c>
      <c r="AG198" s="979">
        <f>IFERROR((MIN((VLOOKUP($B198,'Anexo I - Auxiliar'!$A$16:$Y$277,24,FALSE)*(N198)),AF198)),0)</f>
        <v>0</v>
      </c>
      <c r="AH198" s="732">
        <v>0</v>
      </c>
      <c r="AI198" s="980">
        <f>IFERROR((MIN((VLOOKUP(($B198&amp;$G198),'CALCULADORA IT CON S.SOCIAL'!$AE$4:$AG$94,2,FALSE)),AH198)),0)</f>
        <v>0</v>
      </c>
      <c r="AJ198" s="732">
        <v>0</v>
      </c>
      <c r="AK198" s="981">
        <f>IFERROR((MIN((((VLOOKUP($B198,'Anexo I - Auxiliar'!$A$16:$AK$277,37,FALSE)))),AJ198)),0)</f>
        <v>0</v>
      </c>
      <c r="AL198" s="982">
        <f t="shared" si="25"/>
        <v>0</v>
      </c>
      <c r="AM198" s="734">
        <v>0</v>
      </c>
      <c r="AN198" s="983">
        <f t="shared" si="26"/>
        <v>0</v>
      </c>
      <c r="AO198" s="735">
        <v>0</v>
      </c>
      <c r="AP198" s="982">
        <f t="shared" si="27"/>
        <v>0</v>
      </c>
      <c r="AQ198" s="984">
        <f t="shared" si="28"/>
        <v>0</v>
      </c>
      <c r="AR198" s="735">
        <v>0</v>
      </c>
      <c r="AS198" s="985">
        <f t="shared" si="29"/>
        <v>0</v>
      </c>
      <c r="AT198" s="735">
        <v>0</v>
      </c>
      <c r="AU198" s="985">
        <f>IFERROR(((MIN((AS198*(VLOOKUP(B198,'Anexo I - Auxiliar'!$A$16:$V$75,8,FALSE))),AT198))),0)</f>
        <v>0</v>
      </c>
      <c r="AV198" s="980">
        <f>IFERROR((VLOOKUP(($B198&amp;$G198),'CALCULADORA IT CON S.SOCIAL'!$AE$4:$AG$94,3,FALSE)),0)</f>
        <v>0</v>
      </c>
      <c r="AW198" s="986">
        <f t="shared" si="30"/>
        <v>0</v>
      </c>
      <c r="AX198" s="987">
        <f>IFERROR((((IF((VLOOKUP(B198,'Anexo I - Auxiliar'!$A$16:$V$75,5,FALSE)=12),(AN198+AQ198+AW198),(AN198+AW198))))+(AK198*AM198)+(AI198*AM198)),0)</f>
        <v>0</v>
      </c>
      <c r="AY198" s="1000">
        <f t="shared" si="17"/>
        <v>0</v>
      </c>
      <c r="AZ198" s="736">
        <v>0</v>
      </c>
      <c r="BA198" s="736">
        <v>0</v>
      </c>
      <c r="BB198" s="711"/>
      <c r="BC198" s="1001">
        <f t="shared" si="18"/>
        <v>0</v>
      </c>
      <c r="BD198" s="737">
        <v>0</v>
      </c>
      <c r="BE198" s="708"/>
    </row>
    <row r="199" spans="1:57" x14ac:dyDescent="0.3">
      <c r="A199" s="741"/>
      <c r="B199" s="743"/>
      <c r="C199" s="743"/>
      <c r="D199" s="743"/>
      <c r="E199" s="744"/>
      <c r="F199" s="430"/>
      <c r="G199" s="430"/>
      <c r="H199" s="726"/>
      <c r="I199" s="726"/>
      <c r="J199" s="727"/>
      <c r="K199" s="728"/>
      <c r="L199" s="742"/>
      <c r="M199" s="730"/>
      <c r="N199" s="731">
        <v>0</v>
      </c>
      <c r="O199" s="732">
        <v>0</v>
      </c>
      <c r="P199" s="978">
        <f>IFERROR((MIN((VLOOKUP($B199,'Anexo I - Auxiliar'!$A$16:$V$75,9,FALSE)*($N199)),$O199)),0)</f>
        <v>0</v>
      </c>
      <c r="Q199" s="732">
        <v>0</v>
      </c>
      <c r="R199" s="733">
        <v>0</v>
      </c>
      <c r="S199" s="978">
        <f>IFERROR((MIN(((VLOOKUP($B199,'Anexo I - Auxiliar'!$A$16:$V$75,10,FALSE)*(N199))*R199),Q199)),0)</f>
        <v>0</v>
      </c>
      <c r="T199" s="732">
        <v>0</v>
      </c>
      <c r="U199" s="979">
        <f>IFERROR((MIN((VLOOKUP($B199,'Anexo I - Auxiliar'!$A$16:$Y$277,12,FALSE)*(N199)),T199)),0)</f>
        <v>0</v>
      </c>
      <c r="V199" s="732">
        <v>0</v>
      </c>
      <c r="W199" s="979">
        <f>IFERROR((MIN((VLOOKUP($B199,'Anexo I - Auxiliar'!$A$16:$Y$277,14,FALSE)*(N199)),V199)),0)</f>
        <v>0</v>
      </c>
      <c r="X199" s="732">
        <v>0</v>
      </c>
      <c r="Y199" s="979">
        <f>IFERROR((MIN((VLOOKUP($B199,'Anexo I - Auxiliar'!$A$16:$Y$277,16,FALSE)*(N199)),X199)),0)</f>
        <v>0</v>
      </c>
      <c r="Z199" s="732">
        <v>0</v>
      </c>
      <c r="AA199" s="979">
        <f>IFERROR((MIN((VLOOKUP($B199,'Anexo I - Auxiliar'!$A$16:$Y$277,18,FALSE)*(N199)),Z199)),0)</f>
        <v>0</v>
      </c>
      <c r="AB199" s="732">
        <v>0</v>
      </c>
      <c r="AC199" s="979">
        <f>IFERROR((MIN((VLOOKUP($B199,'Anexo I - Auxiliar'!$A$16:$Y$277,20,FALSE)*(N199)),AB199)),0)</f>
        <v>0</v>
      </c>
      <c r="AD199" s="732">
        <v>0</v>
      </c>
      <c r="AE199" s="979">
        <f>IFERROR((MIN((VLOOKUP($B199,'Anexo I - Auxiliar'!$A$16:$Y$277,22,FALSE)*(N199)),AD199)),0)</f>
        <v>0</v>
      </c>
      <c r="AF199" s="732">
        <v>0</v>
      </c>
      <c r="AG199" s="979">
        <f>IFERROR((MIN((VLOOKUP($B199,'Anexo I - Auxiliar'!$A$16:$Y$277,24,FALSE)*(N199)),AF199)),0)</f>
        <v>0</v>
      </c>
      <c r="AH199" s="732">
        <v>0</v>
      </c>
      <c r="AI199" s="980">
        <f>IFERROR((MIN((VLOOKUP(($B199&amp;$G199),'CALCULADORA IT CON S.SOCIAL'!$AE$4:$AG$94,2,FALSE)),AH199)),0)</f>
        <v>0</v>
      </c>
      <c r="AJ199" s="732">
        <v>0</v>
      </c>
      <c r="AK199" s="981">
        <f>IFERROR((MIN((((VLOOKUP($B199,'Anexo I - Auxiliar'!$A$16:$AK$277,37,FALSE)))),AJ199)),0)</f>
        <v>0</v>
      </c>
      <c r="AL199" s="982">
        <f t="shared" si="25"/>
        <v>0</v>
      </c>
      <c r="AM199" s="734">
        <v>0</v>
      </c>
      <c r="AN199" s="983">
        <f t="shared" si="26"/>
        <v>0</v>
      </c>
      <c r="AO199" s="735">
        <v>0</v>
      </c>
      <c r="AP199" s="982">
        <f t="shared" si="27"/>
        <v>0</v>
      </c>
      <c r="AQ199" s="984">
        <f t="shared" si="28"/>
        <v>0</v>
      </c>
      <c r="AR199" s="735">
        <v>0</v>
      </c>
      <c r="AS199" s="985">
        <f t="shared" si="29"/>
        <v>0</v>
      </c>
      <c r="AT199" s="735">
        <v>0</v>
      </c>
      <c r="AU199" s="985">
        <f>IFERROR(((MIN((AS199*(VLOOKUP(B199,'Anexo I - Auxiliar'!$A$16:$V$75,8,FALSE))),AT199))),0)</f>
        <v>0</v>
      </c>
      <c r="AV199" s="980">
        <f>IFERROR((VLOOKUP(($B199&amp;$G199),'CALCULADORA IT CON S.SOCIAL'!$AE$4:$AG$94,3,FALSE)),0)</f>
        <v>0</v>
      </c>
      <c r="AW199" s="986">
        <f t="shared" si="30"/>
        <v>0</v>
      </c>
      <c r="AX199" s="987">
        <f>IFERROR((((IF((VLOOKUP(B199,'Anexo I - Auxiliar'!$A$16:$V$75,5,FALSE)=12),(AN199+AQ199+AW199),(AN199+AW199))))+(AK199*AM199)+(AI199*AM199)),0)</f>
        <v>0</v>
      </c>
      <c r="AY199" s="1000">
        <f t="shared" si="17"/>
        <v>0</v>
      </c>
      <c r="AZ199" s="736">
        <v>0</v>
      </c>
      <c r="BA199" s="736">
        <v>0</v>
      </c>
      <c r="BB199" s="711"/>
      <c r="BC199" s="1001">
        <f t="shared" si="18"/>
        <v>0</v>
      </c>
      <c r="BD199" s="737">
        <v>0</v>
      </c>
      <c r="BE199" s="708"/>
    </row>
    <row r="200" spans="1:57" x14ac:dyDescent="0.3">
      <c r="A200" s="741"/>
      <c r="B200" s="743"/>
      <c r="C200" s="743"/>
      <c r="D200" s="743"/>
      <c r="E200" s="744"/>
      <c r="F200" s="430"/>
      <c r="G200" s="430"/>
      <c r="H200" s="726"/>
      <c r="I200" s="726"/>
      <c r="J200" s="727"/>
      <c r="K200" s="728"/>
      <c r="L200" s="742"/>
      <c r="M200" s="730"/>
      <c r="N200" s="731">
        <v>0</v>
      </c>
      <c r="O200" s="732">
        <v>0</v>
      </c>
      <c r="P200" s="978">
        <f>IFERROR((MIN((VLOOKUP($B200,'Anexo I - Auxiliar'!$A$16:$V$75,9,FALSE)*($N200)),$O200)),0)</f>
        <v>0</v>
      </c>
      <c r="Q200" s="732">
        <v>0</v>
      </c>
      <c r="R200" s="733">
        <v>0</v>
      </c>
      <c r="S200" s="978">
        <f>IFERROR((MIN(((VLOOKUP($B200,'Anexo I - Auxiliar'!$A$16:$V$75,10,FALSE)*(N200))*R200),Q200)),0)</f>
        <v>0</v>
      </c>
      <c r="T200" s="732">
        <v>0</v>
      </c>
      <c r="U200" s="979">
        <f>IFERROR((MIN((VLOOKUP($B200,'Anexo I - Auxiliar'!$A$16:$Y$277,12,FALSE)*(N200)),T200)),0)</f>
        <v>0</v>
      </c>
      <c r="V200" s="732">
        <v>0</v>
      </c>
      <c r="W200" s="979">
        <f>IFERROR((MIN((VLOOKUP($B200,'Anexo I - Auxiliar'!$A$16:$Y$277,14,FALSE)*(N200)),V200)),0)</f>
        <v>0</v>
      </c>
      <c r="X200" s="732">
        <v>0</v>
      </c>
      <c r="Y200" s="979">
        <f>IFERROR((MIN((VLOOKUP($B200,'Anexo I - Auxiliar'!$A$16:$Y$277,16,FALSE)*(N200)),X200)),0)</f>
        <v>0</v>
      </c>
      <c r="Z200" s="732">
        <v>0</v>
      </c>
      <c r="AA200" s="979">
        <f>IFERROR((MIN((VLOOKUP($B200,'Anexo I - Auxiliar'!$A$16:$Y$277,18,FALSE)*(N200)),Z200)),0)</f>
        <v>0</v>
      </c>
      <c r="AB200" s="732">
        <v>0</v>
      </c>
      <c r="AC200" s="979">
        <f>IFERROR((MIN((VLOOKUP($B200,'Anexo I - Auxiliar'!$A$16:$Y$277,20,FALSE)*(N200)),AB200)),0)</f>
        <v>0</v>
      </c>
      <c r="AD200" s="732">
        <v>0</v>
      </c>
      <c r="AE200" s="979">
        <f>IFERROR((MIN((VLOOKUP($B200,'Anexo I - Auxiliar'!$A$16:$Y$277,22,FALSE)*(N200)),AD200)),0)</f>
        <v>0</v>
      </c>
      <c r="AF200" s="732">
        <v>0</v>
      </c>
      <c r="AG200" s="979">
        <f>IFERROR((MIN((VLOOKUP($B200,'Anexo I - Auxiliar'!$A$16:$Y$277,24,FALSE)*(N200)),AF200)),0)</f>
        <v>0</v>
      </c>
      <c r="AH200" s="732">
        <v>0</v>
      </c>
      <c r="AI200" s="980">
        <f>IFERROR((MIN((VLOOKUP(($B200&amp;$G200),'CALCULADORA IT CON S.SOCIAL'!$AE$4:$AG$94,2,FALSE)),AH200)),0)</f>
        <v>0</v>
      </c>
      <c r="AJ200" s="732">
        <v>0</v>
      </c>
      <c r="AK200" s="981">
        <f>IFERROR((MIN((((VLOOKUP($B200,'Anexo I - Auxiliar'!$A$16:$AK$277,37,FALSE)))),AJ200)),0)</f>
        <v>0</v>
      </c>
      <c r="AL200" s="982">
        <f t="shared" si="25"/>
        <v>0</v>
      </c>
      <c r="AM200" s="734">
        <v>0</v>
      </c>
      <c r="AN200" s="983">
        <f t="shared" si="26"/>
        <v>0</v>
      </c>
      <c r="AO200" s="735">
        <v>0</v>
      </c>
      <c r="AP200" s="982">
        <f t="shared" si="27"/>
        <v>0</v>
      </c>
      <c r="AQ200" s="984">
        <f t="shared" si="28"/>
        <v>0</v>
      </c>
      <c r="AR200" s="735">
        <v>0</v>
      </c>
      <c r="AS200" s="985">
        <f t="shared" si="29"/>
        <v>0</v>
      </c>
      <c r="AT200" s="735">
        <v>0</v>
      </c>
      <c r="AU200" s="985">
        <f>IFERROR(((MIN((AS200*(VLOOKUP(B200,'Anexo I - Auxiliar'!$A$16:$V$75,8,FALSE))),AT200))),0)</f>
        <v>0</v>
      </c>
      <c r="AV200" s="980">
        <f>IFERROR((VLOOKUP(($B200&amp;$G200),'CALCULADORA IT CON S.SOCIAL'!$AE$4:$AG$94,3,FALSE)),0)</f>
        <v>0</v>
      </c>
      <c r="AW200" s="986">
        <f t="shared" si="30"/>
        <v>0</v>
      </c>
      <c r="AX200" s="987">
        <f>IFERROR((((IF((VLOOKUP(B200,'Anexo I - Auxiliar'!$A$16:$V$75,5,FALSE)=12),(AN200+AQ200+AW200),(AN200+AW200))))+(AK200*AM200)+(AI200*AM200)),0)</f>
        <v>0</v>
      </c>
      <c r="AY200" s="1000">
        <f t="shared" si="17"/>
        <v>0</v>
      </c>
      <c r="AZ200" s="736">
        <v>0</v>
      </c>
      <c r="BA200" s="736">
        <v>0</v>
      </c>
      <c r="BB200" s="711"/>
      <c r="BC200" s="1001">
        <f t="shared" si="18"/>
        <v>0</v>
      </c>
      <c r="BD200" s="737">
        <v>0</v>
      </c>
      <c r="BE200" s="708"/>
    </row>
    <row r="201" spans="1:57" x14ac:dyDescent="0.3">
      <c r="A201" s="741"/>
      <c r="B201" s="743"/>
      <c r="C201" s="743"/>
      <c r="D201" s="743"/>
      <c r="E201" s="744"/>
      <c r="F201" s="430"/>
      <c r="G201" s="430"/>
      <c r="H201" s="726"/>
      <c r="I201" s="726"/>
      <c r="J201" s="727"/>
      <c r="K201" s="728"/>
      <c r="L201" s="742"/>
      <c r="M201" s="730"/>
      <c r="N201" s="731">
        <v>0</v>
      </c>
      <c r="O201" s="732">
        <v>0</v>
      </c>
      <c r="P201" s="978">
        <f>IFERROR((MIN((VLOOKUP($B201,'Anexo I - Auxiliar'!$A$16:$V$75,9,FALSE)*($N201)),$O201)),0)</f>
        <v>0</v>
      </c>
      <c r="Q201" s="732">
        <v>0</v>
      </c>
      <c r="R201" s="733">
        <v>0</v>
      </c>
      <c r="S201" s="978">
        <f>IFERROR((MIN(((VLOOKUP($B201,'Anexo I - Auxiliar'!$A$16:$V$75,10,FALSE)*(N201))*R201),Q201)),0)</f>
        <v>0</v>
      </c>
      <c r="T201" s="732">
        <v>0</v>
      </c>
      <c r="U201" s="979">
        <f>IFERROR((MIN((VLOOKUP($B201,'Anexo I - Auxiliar'!$A$16:$Y$277,12,FALSE)*(N201)),T201)),0)</f>
        <v>0</v>
      </c>
      <c r="V201" s="732">
        <v>0</v>
      </c>
      <c r="W201" s="979">
        <f>IFERROR((MIN((VLOOKUP($B201,'Anexo I - Auxiliar'!$A$16:$Y$277,14,FALSE)*(N201)),V201)),0)</f>
        <v>0</v>
      </c>
      <c r="X201" s="732">
        <v>0</v>
      </c>
      <c r="Y201" s="979">
        <f>IFERROR((MIN((VLOOKUP($B201,'Anexo I - Auxiliar'!$A$16:$Y$277,16,FALSE)*(N201)),X201)),0)</f>
        <v>0</v>
      </c>
      <c r="Z201" s="732">
        <v>0</v>
      </c>
      <c r="AA201" s="979">
        <f>IFERROR((MIN((VLOOKUP($B201,'Anexo I - Auxiliar'!$A$16:$Y$277,18,FALSE)*(N201)),Z201)),0)</f>
        <v>0</v>
      </c>
      <c r="AB201" s="732">
        <v>0</v>
      </c>
      <c r="AC201" s="979">
        <f>IFERROR((MIN((VLOOKUP($B201,'Anexo I - Auxiliar'!$A$16:$Y$277,20,FALSE)*(N201)),AB201)),0)</f>
        <v>0</v>
      </c>
      <c r="AD201" s="732">
        <v>0</v>
      </c>
      <c r="AE201" s="979">
        <f>IFERROR((MIN((VLOOKUP($B201,'Anexo I - Auxiliar'!$A$16:$Y$277,22,FALSE)*(N201)),AD201)),0)</f>
        <v>0</v>
      </c>
      <c r="AF201" s="732">
        <v>0</v>
      </c>
      <c r="AG201" s="979">
        <f>IFERROR((MIN((VLOOKUP($B201,'Anexo I - Auxiliar'!$A$16:$Y$277,24,FALSE)*(N201)),AF201)),0)</f>
        <v>0</v>
      </c>
      <c r="AH201" s="732">
        <v>0</v>
      </c>
      <c r="AI201" s="980">
        <f>IFERROR((MIN((VLOOKUP(($B201&amp;$G201),'CALCULADORA IT CON S.SOCIAL'!$AE$4:$AG$94,2,FALSE)),AH201)),0)</f>
        <v>0</v>
      </c>
      <c r="AJ201" s="732">
        <v>0</v>
      </c>
      <c r="AK201" s="981">
        <f>IFERROR((MIN((((VLOOKUP($B201,'Anexo I - Auxiliar'!$A$16:$AK$277,37,FALSE)))),AJ201)),0)</f>
        <v>0</v>
      </c>
      <c r="AL201" s="982">
        <f t="shared" si="25"/>
        <v>0</v>
      </c>
      <c r="AM201" s="734">
        <v>0</v>
      </c>
      <c r="AN201" s="983">
        <f t="shared" si="26"/>
        <v>0</v>
      </c>
      <c r="AO201" s="735">
        <v>0</v>
      </c>
      <c r="AP201" s="982">
        <f t="shared" si="27"/>
        <v>0</v>
      </c>
      <c r="AQ201" s="984">
        <f t="shared" si="28"/>
        <v>0</v>
      </c>
      <c r="AR201" s="735">
        <v>0</v>
      </c>
      <c r="AS201" s="985">
        <f t="shared" si="29"/>
        <v>0</v>
      </c>
      <c r="AT201" s="735">
        <v>0</v>
      </c>
      <c r="AU201" s="985">
        <f>IFERROR(((MIN((AS201*(VLOOKUP(B201,'Anexo I - Auxiliar'!$A$16:$V$75,8,FALSE))),AT201))),0)</f>
        <v>0</v>
      </c>
      <c r="AV201" s="980">
        <f>IFERROR((VLOOKUP(($B201&amp;$G201),'CALCULADORA IT CON S.SOCIAL'!$AE$4:$AG$94,3,FALSE)),0)</f>
        <v>0</v>
      </c>
      <c r="AW201" s="986">
        <f t="shared" si="30"/>
        <v>0</v>
      </c>
      <c r="AX201" s="987">
        <f>IFERROR((((IF((VLOOKUP(B201,'Anexo I - Auxiliar'!$A$16:$V$75,5,FALSE)=12),(AN201+AQ201+AW201),(AN201+AW201))))+(AK201*AM201)+(AI201*AM201)),0)</f>
        <v>0</v>
      </c>
      <c r="AY201" s="1000">
        <f t="shared" si="17"/>
        <v>0</v>
      </c>
      <c r="AZ201" s="736">
        <v>0</v>
      </c>
      <c r="BA201" s="736">
        <v>0</v>
      </c>
      <c r="BB201" s="711"/>
      <c r="BC201" s="1001">
        <f t="shared" si="18"/>
        <v>0</v>
      </c>
      <c r="BD201" s="737">
        <v>0</v>
      </c>
      <c r="BE201" s="708"/>
    </row>
    <row r="202" spans="1:57" x14ac:dyDescent="0.3">
      <c r="A202" s="741"/>
      <c r="B202" s="743"/>
      <c r="C202" s="743"/>
      <c r="D202" s="743"/>
      <c r="E202" s="744"/>
      <c r="F202" s="430"/>
      <c r="G202" s="430"/>
      <c r="H202" s="726"/>
      <c r="I202" s="726"/>
      <c r="J202" s="727"/>
      <c r="K202" s="728"/>
      <c r="L202" s="742"/>
      <c r="M202" s="730"/>
      <c r="N202" s="731">
        <v>0</v>
      </c>
      <c r="O202" s="732">
        <v>0</v>
      </c>
      <c r="P202" s="978">
        <f>IFERROR((MIN((VLOOKUP($B202,'Anexo I - Auxiliar'!$A$16:$V$75,9,FALSE)*($N202)),$O202)),0)</f>
        <v>0</v>
      </c>
      <c r="Q202" s="732">
        <v>0</v>
      </c>
      <c r="R202" s="733">
        <v>0</v>
      </c>
      <c r="S202" s="978">
        <f>IFERROR((MIN(((VLOOKUP($B202,'Anexo I - Auxiliar'!$A$16:$V$75,10,FALSE)*(N202))*R202),Q202)),0)</f>
        <v>0</v>
      </c>
      <c r="T202" s="732">
        <v>0</v>
      </c>
      <c r="U202" s="979">
        <f>IFERROR((MIN((VLOOKUP($B202,'Anexo I - Auxiliar'!$A$16:$Y$277,12,FALSE)*(N202)),T202)),0)</f>
        <v>0</v>
      </c>
      <c r="V202" s="732">
        <v>0</v>
      </c>
      <c r="W202" s="979">
        <f>IFERROR((MIN((VLOOKUP($B202,'Anexo I - Auxiliar'!$A$16:$Y$277,14,FALSE)*(N202)),V202)),0)</f>
        <v>0</v>
      </c>
      <c r="X202" s="732">
        <v>0</v>
      </c>
      <c r="Y202" s="979">
        <f>IFERROR((MIN((VLOOKUP($B202,'Anexo I - Auxiliar'!$A$16:$Y$277,16,FALSE)*(N202)),X202)),0)</f>
        <v>0</v>
      </c>
      <c r="Z202" s="732">
        <v>0</v>
      </c>
      <c r="AA202" s="979">
        <f>IFERROR((MIN((VLOOKUP($B202,'Anexo I - Auxiliar'!$A$16:$Y$277,18,FALSE)*(N202)),Z202)),0)</f>
        <v>0</v>
      </c>
      <c r="AB202" s="732">
        <v>0</v>
      </c>
      <c r="AC202" s="979">
        <f>IFERROR((MIN((VLOOKUP($B202,'Anexo I - Auxiliar'!$A$16:$Y$277,20,FALSE)*(N202)),AB202)),0)</f>
        <v>0</v>
      </c>
      <c r="AD202" s="732">
        <v>0</v>
      </c>
      <c r="AE202" s="979">
        <f>IFERROR((MIN((VLOOKUP($B202,'Anexo I - Auxiliar'!$A$16:$Y$277,22,FALSE)*(N202)),AD202)),0)</f>
        <v>0</v>
      </c>
      <c r="AF202" s="732">
        <v>0</v>
      </c>
      <c r="AG202" s="979">
        <f>IFERROR((MIN((VLOOKUP($B202,'Anexo I - Auxiliar'!$A$16:$Y$277,24,FALSE)*(N202)),AF202)),0)</f>
        <v>0</v>
      </c>
      <c r="AH202" s="732">
        <v>0</v>
      </c>
      <c r="AI202" s="980">
        <f>IFERROR((MIN((VLOOKUP(($B202&amp;$G202),'CALCULADORA IT CON S.SOCIAL'!$AE$4:$AG$94,2,FALSE)),AH202)),0)</f>
        <v>0</v>
      </c>
      <c r="AJ202" s="732">
        <v>0</v>
      </c>
      <c r="AK202" s="981">
        <f>IFERROR((MIN((((VLOOKUP($B202,'Anexo I - Auxiliar'!$A$16:$AK$277,37,FALSE)))),AJ202)),0)</f>
        <v>0</v>
      </c>
      <c r="AL202" s="982">
        <f t="shared" si="25"/>
        <v>0</v>
      </c>
      <c r="AM202" s="734">
        <v>0</v>
      </c>
      <c r="AN202" s="983">
        <f t="shared" si="26"/>
        <v>0</v>
      </c>
      <c r="AO202" s="735">
        <v>0</v>
      </c>
      <c r="AP202" s="982">
        <f t="shared" si="27"/>
        <v>0</v>
      </c>
      <c r="AQ202" s="984">
        <f t="shared" si="28"/>
        <v>0</v>
      </c>
      <c r="AR202" s="735">
        <v>0</v>
      </c>
      <c r="AS202" s="985">
        <f t="shared" si="29"/>
        <v>0</v>
      </c>
      <c r="AT202" s="735">
        <v>0</v>
      </c>
      <c r="AU202" s="985">
        <f>IFERROR(((MIN((AS202*(VLOOKUP(B202,'Anexo I - Auxiliar'!$A$16:$V$75,8,FALSE))),AT202))),0)</f>
        <v>0</v>
      </c>
      <c r="AV202" s="980">
        <f>IFERROR((VLOOKUP(($B202&amp;$G202),'CALCULADORA IT CON S.SOCIAL'!$AE$4:$AG$94,3,FALSE)),0)</f>
        <v>0</v>
      </c>
      <c r="AW202" s="986">
        <f t="shared" si="30"/>
        <v>0</v>
      </c>
      <c r="AX202" s="987">
        <f>IFERROR((((IF((VLOOKUP(B202,'Anexo I - Auxiliar'!$A$16:$V$75,5,FALSE)=12),(AN202+AQ202+AW202),(AN202+AW202))))+(AK202*AM202)+(AI202*AM202)),0)</f>
        <v>0</v>
      </c>
      <c r="AY202" s="1000">
        <f t="shared" si="17"/>
        <v>0</v>
      </c>
      <c r="AZ202" s="736">
        <v>0</v>
      </c>
      <c r="BA202" s="736">
        <v>0</v>
      </c>
      <c r="BB202" s="711"/>
      <c r="BC202" s="1001">
        <f t="shared" si="18"/>
        <v>0</v>
      </c>
      <c r="BD202" s="737">
        <v>0</v>
      </c>
      <c r="BE202" s="708"/>
    </row>
    <row r="203" spans="1:57" x14ac:dyDescent="0.3">
      <c r="A203" s="741"/>
      <c r="B203" s="743"/>
      <c r="C203" s="743"/>
      <c r="D203" s="743"/>
      <c r="E203" s="744"/>
      <c r="F203" s="430"/>
      <c r="G203" s="430"/>
      <c r="H203" s="726"/>
      <c r="I203" s="726"/>
      <c r="J203" s="727"/>
      <c r="K203" s="728"/>
      <c r="L203" s="742"/>
      <c r="M203" s="730"/>
      <c r="N203" s="731">
        <v>0</v>
      </c>
      <c r="O203" s="732">
        <v>0</v>
      </c>
      <c r="P203" s="978">
        <f>IFERROR((MIN((VLOOKUP($B203,'Anexo I - Auxiliar'!$A$16:$V$75,9,FALSE)*($N203)),$O203)),0)</f>
        <v>0</v>
      </c>
      <c r="Q203" s="732">
        <v>0</v>
      </c>
      <c r="R203" s="733">
        <v>0</v>
      </c>
      <c r="S203" s="978">
        <f>IFERROR((MIN(((VLOOKUP($B203,'Anexo I - Auxiliar'!$A$16:$V$75,10,FALSE)*(N203))*R203),Q203)),0)</f>
        <v>0</v>
      </c>
      <c r="T203" s="732">
        <v>0</v>
      </c>
      <c r="U203" s="979">
        <f>IFERROR((MIN((VLOOKUP($B203,'Anexo I - Auxiliar'!$A$16:$Y$277,12,FALSE)*(N203)),T203)),0)</f>
        <v>0</v>
      </c>
      <c r="V203" s="732">
        <v>0</v>
      </c>
      <c r="W203" s="979">
        <f>IFERROR((MIN((VLOOKUP($B203,'Anexo I - Auxiliar'!$A$16:$Y$277,14,FALSE)*(N203)),V203)),0)</f>
        <v>0</v>
      </c>
      <c r="X203" s="732">
        <v>0</v>
      </c>
      <c r="Y203" s="979">
        <f>IFERROR((MIN((VLOOKUP($B203,'Anexo I - Auxiliar'!$A$16:$Y$277,16,FALSE)*(N203)),X203)),0)</f>
        <v>0</v>
      </c>
      <c r="Z203" s="732">
        <v>0</v>
      </c>
      <c r="AA203" s="979">
        <f>IFERROR((MIN((VLOOKUP($B203,'Anexo I - Auxiliar'!$A$16:$Y$277,18,FALSE)*(N203)),Z203)),0)</f>
        <v>0</v>
      </c>
      <c r="AB203" s="732">
        <v>0</v>
      </c>
      <c r="AC203" s="979">
        <f>IFERROR((MIN((VLOOKUP($B203,'Anexo I - Auxiliar'!$A$16:$Y$277,20,FALSE)*(N203)),AB203)),0)</f>
        <v>0</v>
      </c>
      <c r="AD203" s="732">
        <v>0</v>
      </c>
      <c r="AE203" s="979">
        <f>IFERROR((MIN((VLOOKUP($B203,'Anexo I - Auxiliar'!$A$16:$Y$277,22,FALSE)*(N203)),AD203)),0)</f>
        <v>0</v>
      </c>
      <c r="AF203" s="732">
        <v>0</v>
      </c>
      <c r="AG203" s="979">
        <f>IFERROR((MIN((VLOOKUP($B203,'Anexo I - Auxiliar'!$A$16:$Y$277,24,FALSE)*(N203)),AF203)),0)</f>
        <v>0</v>
      </c>
      <c r="AH203" s="732">
        <v>0</v>
      </c>
      <c r="AI203" s="980">
        <f>IFERROR((MIN((VLOOKUP(($B203&amp;$G203),'CALCULADORA IT CON S.SOCIAL'!$AE$4:$AG$94,2,FALSE)),AH203)),0)</f>
        <v>0</v>
      </c>
      <c r="AJ203" s="732">
        <v>0</v>
      </c>
      <c r="AK203" s="981">
        <f>IFERROR((MIN((((VLOOKUP($B203,'Anexo I - Auxiliar'!$A$16:$AK$277,37,FALSE)))),AJ203)),0)</f>
        <v>0</v>
      </c>
      <c r="AL203" s="982">
        <f t="shared" si="25"/>
        <v>0</v>
      </c>
      <c r="AM203" s="734">
        <v>0</v>
      </c>
      <c r="AN203" s="983">
        <f t="shared" si="26"/>
        <v>0</v>
      </c>
      <c r="AO203" s="735">
        <v>0</v>
      </c>
      <c r="AP203" s="982">
        <f t="shared" si="27"/>
        <v>0</v>
      </c>
      <c r="AQ203" s="984">
        <f t="shared" si="28"/>
        <v>0</v>
      </c>
      <c r="AR203" s="735">
        <v>0</v>
      </c>
      <c r="AS203" s="985">
        <f t="shared" si="29"/>
        <v>0</v>
      </c>
      <c r="AT203" s="735">
        <v>0</v>
      </c>
      <c r="AU203" s="985">
        <f>IFERROR(((MIN((AS203*(VLOOKUP(B203,'Anexo I - Auxiliar'!$A$16:$V$75,8,FALSE))),AT203))),0)</f>
        <v>0</v>
      </c>
      <c r="AV203" s="980">
        <f>IFERROR((VLOOKUP(($B203&amp;$G203),'CALCULADORA IT CON S.SOCIAL'!$AE$4:$AG$94,3,FALSE)),0)</f>
        <v>0</v>
      </c>
      <c r="AW203" s="986">
        <f t="shared" si="30"/>
        <v>0</v>
      </c>
      <c r="AX203" s="987">
        <f>IFERROR((((IF((VLOOKUP(B203,'Anexo I - Auxiliar'!$A$16:$V$75,5,FALSE)=12),(AN203+AQ203+AW203),(AN203+AW203))))+(AK203*AM203)+(AI203*AM203)),0)</f>
        <v>0</v>
      </c>
      <c r="AY203" s="1000">
        <f t="shared" si="17"/>
        <v>0</v>
      </c>
      <c r="AZ203" s="736">
        <v>0</v>
      </c>
      <c r="BA203" s="736">
        <v>0</v>
      </c>
      <c r="BB203" s="711"/>
      <c r="BC203" s="1001">
        <f t="shared" si="18"/>
        <v>0</v>
      </c>
      <c r="BD203" s="737">
        <v>0</v>
      </c>
      <c r="BE203" s="708"/>
    </row>
    <row r="204" spans="1:57" x14ac:dyDescent="0.3">
      <c r="A204" s="741"/>
      <c r="B204" s="743"/>
      <c r="C204" s="743"/>
      <c r="D204" s="743"/>
      <c r="E204" s="744"/>
      <c r="F204" s="430"/>
      <c r="G204" s="430"/>
      <c r="H204" s="726"/>
      <c r="I204" s="726"/>
      <c r="J204" s="727"/>
      <c r="K204" s="728"/>
      <c r="L204" s="742"/>
      <c r="M204" s="730"/>
      <c r="N204" s="731">
        <v>0</v>
      </c>
      <c r="O204" s="732">
        <v>0</v>
      </c>
      <c r="P204" s="978">
        <f>IFERROR((MIN((VLOOKUP($B204,'Anexo I - Auxiliar'!$A$16:$V$75,9,FALSE)*($N204)),$O204)),0)</f>
        <v>0</v>
      </c>
      <c r="Q204" s="732">
        <v>0</v>
      </c>
      <c r="R204" s="733">
        <v>0</v>
      </c>
      <c r="S204" s="978">
        <f>IFERROR((MIN(((VLOOKUP($B204,'Anexo I - Auxiliar'!$A$16:$V$75,10,FALSE)*(N204))*R204),Q204)),0)</f>
        <v>0</v>
      </c>
      <c r="T204" s="732">
        <v>0</v>
      </c>
      <c r="U204" s="979">
        <f>IFERROR((MIN((VLOOKUP($B204,'Anexo I - Auxiliar'!$A$16:$Y$277,12,FALSE)*(N204)),T204)),0)</f>
        <v>0</v>
      </c>
      <c r="V204" s="732">
        <v>0</v>
      </c>
      <c r="W204" s="979">
        <f>IFERROR((MIN((VLOOKUP($B204,'Anexo I - Auxiliar'!$A$16:$Y$277,14,FALSE)*(N204)),V204)),0)</f>
        <v>0</v>
      </c>
      <c r="X204" s="732">
        <v>0</v>
      </c>
      <c r="Y204" s="979">
        <f>IFERROR((MIN((VLOOKUP($B204,'Anexo I - Auxiliar'!$A$16:$Y$277,16,FALSE)*(N204)),X204)),0)</f>
        <v>0</v>
      </c>
      <c r="Z204" s="732">
        <v>0</v>
      </c>
      <c r="AA204" s="979">
        <f>IFERROR((MIN((VLOOKUP($B204,'Anexo I - Auxiliar'!$A$16:$Y$277,18,FALSE)*(N204)),Z204)),0)</f>
        <v>0</v>
      </c>
      <c r="AB204" s="732">
        <v>0</v>
      </c>
      <c r="AC204" s="979">
        <f>IFERROR((MIN((VLOOKUP($B204,'Anexo I - Auxiliar'!$A$16:$Y$277,20,FALSE)*(N204)),AB204)),0)</f>
        <v>0</v>
      </c>
      <c r="AD204" s="732">
        <v>0</v>
      </c>
      <c r="AE204" s="979">
        <f>IFERROR((MIN((VLOOKUP($B204,'Anexo I - Auxiliar'!$A$16:$Y$277,22,FALSE)*(N204)),AD204)),0)</f>
        <v>0</v>
      </c>
      <c r="AF204" s="732">
        <v>0</v>
      </c>
      <c r="AG204" s="979">
        <f>IFERROR((MIN((VLOOKUP($B204,'Anexo I - Auxiliar'!$A$16:$Y$277,24,FALSE)*(N204)),AF204)),0)</f>
        <v>0</v>
      </c>
      <c r="AH204" s="732">
        <v>0</v>
      </c>
      <c r="AI204" s="980">
        <f>IFERROR((MIN((VLOOKUP(($B204&amp;$G204),'CALCULADORA IT CON S.SOCIAL'!$AE$4:$AG$94,2,FALSE)),AH204)),0)</f>
        <v>0</v>
      </c>
      <c r="AJ204" s="732">
        <v>0</v>
      </c>
      <c r="AK204" s="981">
        <f>IFERROR((MIN((((VLOOKUP($B204,'Anexo I - Auxiliar'!$A$16:$AK$277,37,FALSE)))),AJ204)),0)</f>
        <v>0</v>
      </c>
      <c r="AL204" s="982">
        <f t="shared" si="25"/>
        <v>0</v>
      </c>
      <c r="AM204" s="734">
        <v>0</v>
      </c>
      <c r="AN204" s="983">
        <f t="shared" si="26"/>
        <v>0</v>
      </c>
      <c r="AO204" s="735">
        <v>0</v>
      </c>
      <c r="AP204" s="982">
        <f t="shared" si="27"/>
        <v>0</v>
      </c>
      <c r="AQ204" s="984">
        <f t="shared" si="28"/>
        <v>0</v>
      </c>
      <c r="AR204" s="735">
        <v>0</v>
      </c>
      <c r="AS204" s="985">
        <f t="shared" si="29"/>
        <v>0</v>
      </c>
      <c r="AT204" s="735">
        <v>0</v>
      </c>
      <c r="AU204" s="985">
        <f>IFERROR(((MIN((AS204*(VLOOKUP(B204,'Anexo I - Auxiliar'!$A$16:$V$75,8,FALSE))),AT204))),0)</f>
        <v>0</v>
      </c>
      <c r="AV204" s="980">
        <f>IFERROR((VLOOKUP(($B204&amp;$G204),'CALCULADORA IT CON S.SOCIAL'!$AE$4:$AG$94,3,FALSE)),0)</f>
        <v>0</v>
      </c>
      <c r="AW204" s="986">
        <f t="shared" si="30"/>
        <v>0</v>
      </c>
      <c r="AX204" s="987">
        <f>IFERROR((((IF((VLOOKUP(B204,'Anexo I - Auxiliar'!$A$16:$V$75,5,FALSE)=12),(AN204+AQ204+AW204),(AN204+AW204))))+(AK204*AM204)+(AI204*AM204)),0)</f>
        <v>0</v>
      </c>
      <c r="AY204" s="1000">
        <f t="shared" si="17"/>
        <v>0</v>
      </c>
      <c r="AZ204" s="736">
        <v>0</v>
      </c>
      <c r="BA204" s="736">
        <v>0</v>
      </c>
      <c r="BB204" s="711"/>
      <c r="BC204" s="1001">
        <f t="shared" si="18"/>
        <v>0</v>
      </c>
      <c r="BD204" s="737">
        <v>0</v>
      </c>
      <c r="BE204" s="708"/>
    </row>
    <row r="205" spans="1:57" x14ac:dyDescent="0.3">
      <c r="A205" s="741"/>
      <c r="B205" s="743"/>
      <c r="C205" s="743"/>
      <c r="D205" s="743"/>
      <c r="E205" s="744"/>
      <c r="F205" s="430"/>
      <c r="G205" s="430"/>
      <c r="H205" s="726"/>
      <c r="I205" s="726"/>
      <c r="J205" s="727"/>
      <c r="K205" s="728"/>
      <c r="L205" s="742"/>
      <c r="M205" s="730"/>
      <c r="N205" s="731">
        <v>0</v>
      </c>
      <c r="O205" s="732">
        <v>0</v>
      </c>
      <c r="P205" s="978">
        <f>IFERROR((MIN((VLOOKUP($B205,'Anexo I - Auxiliar'!$A$16:$V$75,9,FALSE)*($N205)),$O205)),0)</f>
        <v>0</v>
      </c>
      <c r="Q205" s="732">
        <v>0</v>
      </c>
      <c r="R205" s="733">
        <v>0</v>
      </c>
      <c r="S205" s="978">
        <f>IFERROR((MIN(((VLOOKUP($B205,'Anexo I - Auxiliar'!$A$16:$V$75,10,FALSE)*(N205))*R205),Q205)),0)</f>
        <v>0</v>
      </c>
      <c r="T205" s="732">
        <v>0</v>
      </c>
      <c r="U205" s="979">
        <f>IFERROR((MIN((VLOOKUP($B205,'Anexo I - Auxiliar'!$A$16:$Y$277,12,FALSE)*(N205)),T205)),0)</f>
        <v>0</v>
      </c>
      <c r="V205" s="732">
        <v>0</v>
      </c>
      <c r="W205" s="979">
        <f>IFERROR((MIN((VLOOKUP($B205,'Anexo I - Auxiliar'!$A$16:$Y$277,14,FALSE)*(N205)),V205)),0)</f>
        <v>0</v>
      </c>
      <c r="X205" s="732">
        <v>0</v>
      </c>
      <c r="Y205" s="979">
        <f>IFERROR((MIN((VLOOKUP($B205,'Anexo I - Auxiliar'!$A$16:$Y$277,16,FALSE)*(N205)),X205)),0)</f>
        <v>0</v>
      </c>
      <c r="Z205" s="732">
        <v>0</v>
      </c>
      <c r="AA205" s="979">
        <f>IFERROR((MIN((VLOOKUP($B205,'Anexo I - Auxiliar'!$A$16:$Y$277,18,FALSE)*(N205)),Z205)),0)</f>
        <v>0</v>
      </c>
      <c r="AB205" s="732">
        <v>0</v>
      </c>
      <c r="AC205" s="979">
        <f>IFERROR((MIN((VLOOKUP($B205,'Anexo I - Auxiliar'!$A$16:$Y$277,20,FALSE)*(N205)),AB205)),0)</f>
        <v>0</v>
      </c>
      <c r="AD205" s="732">
        <v>0</v>
      </c>
      <c r="AE205" s="979">
        <f>IFERROR((MIN((VLOOKUP($B205,'Anexo I - Auxiliar'!$A$16:$Y$277,22,FALSE)*(N205)),AD205)),0)</f>
        <v>0</v>
      </c>
      <c r="AF205" s="732">
        <v>0</v>
      </c>
      <c r="AG205" s="979">
        <f>IFERROR((MIN((VLOOKUP($B205,'Anexo I - Auxiliar'!$A$16:$Y$277,24,FALSE)*(N205)),AF205)),0)</f>
        <v>0</v>
      </c>
      <c r="AH205" s="732">
        <v>0</v>
      </c>
      <c r="AI205" s="980">
        <f>IFERROR((MIN((VLOOKUP(($B205&amp;$G205),'CALCULADORA IT CON S.SOCIAL'!$AE$4:$AG$94,2,FALSE)),AH205)),0)</f>
        <v>0</v>
      </c>
      <c r="AJ205" s="732">
        <v>0</v>
      </c>
      <c r="AK205" s="981">
        <f>IFERROR((MIN((((VLOOKUP($B205,'Anexo I - Auxiliar'!$A$16:$AK$277,37,FALSE)))),AJ205)),0)</f>
        <v>0</v>
      </c>
      <c r="AL205" s="982">
        <f t="shared" si="25"/>
        <v>0</v>
      </c>
      <c r="AM205" s="734">
        <v>0</v>
      </c>
      <c r="AN205" s="983">
        <f t="shared" si="26"/>
        <v>0</v>
      </c>
      <c r="AO205" s="735">
        <v>0</v>
      </c>
      <c r="AP205" s="982">
        <f t="shared" si="27"/>
        <v>0</v>
      </c>
      <c r="AQ205" s="984">
        <f t="shared" si="28"/>
        <v>0</v>
      </c>
      <c r="AR205" s="735">
        <v>0</v>
      </c>
      <c r="AS205" s="985">
        <f t="shared" si="29"/>
        <v>0</v>
      </c>
      <c r="AT205" s="735">
        <v>0</v>
      </c>
      <c r="AU205" s="985">
        <f>IFERROR(((MIN((AS205*(VLOOKUP(B205,'Anexo I - Auxiliar'!$A$16:$V$75,8,FALSE))),AT205))),0)</f>
        <v>0</v>
      </c>
      <c r="AV205" s="980">
        <f>IFERROR((VLOOKUP(($B205&amp;$G205),'CALCULADORA IT CON S.SOCIAL'!$AE$4:$AG$94,3,FALSE)),0)</f>
        <v>0</v>
      </c>
      <c r="AW205" s="986">
        <f t="shared" si="30"/>
        <v>0</v>
      </c>
      <c r="AX205" s="987">
        <f>IFERROR((((IF((VLOOKUP(B205,'Anexo I - Auxiliar'!$A$16:$V$75,5,FALSE)=12),(AN205+AQ205+AW205),(AN205+AW205))))+(AK205*AM205)+(AI205*AM205)),0)</f>
        <v>0</v>
      </c>
      <c r="AY205" s="1000">
        <f t="shared" si="17"/>
        <v>0</v>
      </c>
      <c r="AZ205" s="736">
        <v>0</v>
      </c>
      <c r="BA205" s="736">
        <v>0</v>
      </c>
      <c r="BB205" s="711"/>
      <c r="BC205" s="1001">
        <f t="shared" si="18"/>
        <v>0</v>
      </c>
      <c r="BD205" s="737">
        <v>0</v>
      </c>
      <c r="BE205" s="708"/>
    </row>
    <row r="206" spans="1:57" x14ac:dyDescent="0.3">
      <c r="A206" s="741"/>
      <c r="B206" s="743"/>
      <c r="C206" s="743"/>
      <c r="D206" s="743"/>
      <c r="E206" s="744"/>
      <c r="F206" s="430"/>
      <c r="G206" s="430"/>
      <c r="H206" s="726"/>
      <c r="I206" s="726"/>
      <c r="J206" s="727"/>
      <c r="K206" s="728"/>
      <c r="L206" s="742"/>
      <c r="M206" s="730"/>
      <c r="N206" s="731">
        <v>0</v>
      </c>
      <c r="O206" s="732">
        <v>0</v>
      </c>
      <c r="P206" s="978">
        <f>IFERROR((MIN((VLOOKUP($B206,'Anexo I - Auxiliar'!$A$16:$V$75,9,FALSE)*($N206)),$O206)),0)</f>
        <v>0</v>
      </c>
      <c r="Q206" s="732">
        <v>0</v>
      </c>
      <c r="R206" s="733">
        <v>0</v>
      </c>
      <c r="S206" s="978">
        <f>IFERROR((MIN(((VLOOKUP($B206,'Anexo I - Auxiliar'!$A$16:$V$75,10,FALSE)*(N206))*R206),Q206)),0)</f>
        <v>0</v>
      </c>
      <c r="T206" s="732">
        <v>0</v>
      </c>
      <c r="U206" s="979">
        <f>IFERROR((MIN((VLOOKUP($B206,'Anexo I - Auxiliar'!$A$16:$Y$277,12,FALSE)*(N206)),T206)),0)</f>
        <v>0</v>
      </c>
      <c r="V206" s="732">
        <v>0</v>
      </c>
      <c r="W206" s="979">
        <f>IFERROR((MIN((VLOOKUP($B206,'Anexo I - Auxiliar'!$A$16:$Y$277,14,FALSE)*(N206)),V206)),0)</f>
        <v>0</v>
      </c>
      <c r="X206" s="732">
        <v>0</v>
      </c>
      <c r="Y206" s="979">
        <f>IFERROR((MIN((VLOOKUP($B206,'Anexo I - Auxiliar'!$A$16:$Y$277,16,FALSE)*(N206)),X206)),0)</f>
        <v>0</v>
      </c>
      <c r="Z206" s="732">
        <v>0</v>
      </c>
      <c r="AA206" s="979">
        <f>IFERROR((MIN((VLOOKUP($B206,'Anexo I - Auxiliar'!$A$16:$Y$277,18,FALSE)*(N206)),Z206)),0)</f>
        <v>0</v>
      </c>
      <c r="AB206" s="732">
        <v>0</v>
      </c>
      <c r="AC206" s="979">
        <f>IFERROR((MIN((VLOOKUP($B206,'Anexo I - Auxiliar'!$A$16:$Y$277,20,FALSE)*(N206)),AB206)),0)</f>
        <v>0</v>
      </c>
      <c r="AD206" s="732">
        <v>0</v>
      </c>
      <c r="AE206" s="979">
        <f>IFERROR((MIN((VLOOKUP($B206,'Anexo I - Auxiliar'!$A$16:$Y$277,22,FALSE)*(N206)),AD206)),0)</f>
        <v>0</v>
      </c>
      <c r="AF206" s="732">
        <v>0</v>
      </c>
      <c r="AG206" s="979">
        <f>IFERROR((MIN((VLOOKUP($B206,'Anexo I - Auxiliar'!$A$16:$Y$277,24,FALSE)*(N206)),AF206)),0)</f>
        <v>0</v>
      </c>
      <c r="AH206" s="732">
        <v>0</v>
      </c>
      <c r="AI206" s="980">
        <f>IFERROR((MIN((VLOOKUP(($B206&amp;$G206),'CALCULADORA IT CON S.SOCIAL'!$AE$4:$AG$94,2,FALSE)),AH206)),0)</f>
        <v>0</v>
      </c>
      <c r="AJ206" s="732">
        <v>0</v>
      </c>
      <c r="AK206" s="981">
        <f>IFERROR((MIN((((VLOOKUP($B206,'Anexo I - Auxiliar'!$A$16:$AK$277,37,FALSE)))),AJ206)),0)</f>
        <v>0</v>
      </c>
      <c r="AL206" s="982">
        <f t="shared" si="25"/>
        <v>0</v>
      </c>
      <c r="AM206" s="734">
        <v>0</v>
      </c>
      <c r="AN206" s="983">
        <f t="shared" si="26"/>
        <v>0</v>
      </c>
      <c r="AO206" s="735">
        <v>0</v>
      </c>
      <c r="AP206" s="982">
        <f t="shared" si="27"/>
        <v>0</v>
      </c>
      <c r="AQ206" s="984">
        <f t="shared" si="28"/>
        <v>0</v>
      </c>
      <c r="AR206" s="735">
        <v>0</v>
      </c>
      <c r="AS206" s="985">
        <f t="shared" si="29"/>
        <v>0</v>
      </c>
      <c r="AT206" s="735">
        <v>0</v>
      </c>
      <c r="AU206" s="985">
        <f>IFERROR(((MIN((AS206*(VLOOKUP(B206,'Anexo I - Auxiliar'!$A$16:$V$75,8,FALSE))),AT206))),0)</f>
        <v>0</v>
      </c>
      <c r="AV206" s="980">
        <f>IFERROR((VLOOKUP(($B206&amp;$G206),'CALCULADORA IT CON S.SOCIAL'!$AE$4:$AG$94,3,FALSE)),0)</f>
        <v>0</v>
      </c>
      <c r="AW206" s="986">
        <f t="shared" si="30"/>
        <v>0</v>
      </c>
      <c r="AX206" s="987">
        <f>IFERROR((((IF((VLOOKUP(B206,'Anexo I - Auxiliar'!$A$16:$V$75,5,FALSE)=12),(AN206+AQ206+AW206),(AN206+AW206))))+(AK206*AM206)+(AI206*AM206)),0)</f>
        <v>0</v>
      </c>
      <c r="AY206" s="1000">
        <f t="shared" si="17"/>
        <v>0</v>
      </c>
      <c r="AZ206" s="736">
        <v>0</v>
      </c>
      <c r="BA206" s="736">
        <v>0</v>
      </c>
      <c r="BB206" s="711"/>
      <c r="BC206" s="1001">
        <f t="shared" si="18"/>
        <v>0</v>
      </c>
      <c r="BD206" s="737">
        <v>0</v>
      </c>
      <c r="BE206" s="708"/>
    </row>
    <row r="207" spans="1:57" x14ac:dyDescent="0.3">
      <c r="A207" s="741"/>
      <c r="B207" s="743"/>
      <c r="C207" s="743"/>
      <c r="D207" s="743"/>
      <c r="E207" s="744"/>
      <c r="F207" s="430"/>
      <c r="G207" s="430"/>
      <c r="H207" s="726"/>
      <c r="I207" s="726"/>
      <c r="J207" s="727"/>
      <c r="K207" s="728"/>
      <c r="L207" s="742"/>
      <c r="M207" s="730"/>
      <c r="N207" s="731">
        <v>0</v>
      </c>
      <c r="O207" s="732">
        <v>0</v>
      </c>
      <c r="P207" s="978">
        <f>IFERROR((MIN((VLOOKUP($B207,'Anexo I - Auxiliar'!$A$16:$V$75,9,FALSE)*($N207)),$O207)),0)</f>
        <v>0</v>
      </c>
      <c r="Q207" s="732">
        <v>0</v>
      </c>
      <c r="R207" s="733">
        <v>0</v>
      </c>
      <c r="S207" s="978">
        <f>IFERROR((MIN(((VLOOKUP($B207,'Anexo I - Auxiliar'!$A$16:$V$75,10,FALSE)*(N207))*R207),Q207)),0)</f>
        <v>0</v>
      </c>
      <c r="T207" s="732">
        <v>0</v>
      </c>
      <c r="U207" s="979">
        <f>IFERROR((MIN((VLOOKUP($B207,'Anexo I - Auxiliar'!$A$16:$Y$277,12,FALSE)*(N207)),T207)),0)</f>
        <v>0</v>
      </c>
      <c r="V207" s="732">
        <v>0</v>
      </c>
      <c r="W207" s="979">
        <f>IFERROR((MIN((VLOOKUP($B207,'Anexo I - Auxiliar'!$A$16:$Y$277,14,FALSE)*(N207)),V207)),0)</f>
        <v>0</v>
      </c>
      <c r="X207" s="732">
        <v>0</v>
      </c>
      <c r="Y207" s="979">
        <f>IFERROR((MIN((VLOOKUP($B207,'Anexo I - Auxiliar'!$A$16:$Y$277,16,FALSE)*(N207)),X207)),0)</f>
        <v>0</v>
      </c>
      <c r="Z207" s="732">
        <v>0</v>
      </c>
      <c r="AA207" s="979">
        <f>IFERROR((MIN((VLOOKUP($B207,'Anexo I - Auxiliar'!$A$16:$Y$277,18,FALSE)*(N207)),Z207)),0)</f>
        <v>0</v>
      </c>
      <c r="AB207" s="732">
        <v>0</v>
      </c>
      <c r="AC207" s="979">
        <f>IFERROR((MIN((VLOOKUP($B207,'Anexo I - Auxiliar'!$A$16:$Y$277,20,FALSE)*(N207)),AB207)),0)</f>
        <v>0</v>
      </c>
      <c r="AD207" s="732">
        <v>0</v>
      </c>
      <c r="AE207" s="979">
        <f>IFERROR((MIN((VLOOKUP($B207,'Anexo I - Auxiliar'!$A$16:$Y$277,22,FALSE)*(N207)),AD207)),0)</f>
        <v>0</v>
      </c>
      <c r="AF207" s="732">
        <v>0</v>
      </c>
      <c r="AG207" s="979">
        <f>IFERROR((MIN((VLOOKUP($B207,'Anexo I - Auxiliar'!$A$16:$Y$277,24,FALSE)*(N207)),AF207)),0)</f>
        <v>0</v>
      </c>
      <c r="AH207" s="732">
        <v>0</v>
      </c>
      <c r="AI207" s="980">
        <f>IFERROR((MIN((VLOOKUP(($B207&amp;$G207),'CALCULADORA IT CON S.SOCIAL'!$AE$4:$AG$94,2,FALSE)),AH207)),0)</f>
        <v>0</v>
      </c>
      <c r="AJ207" s="732">
        <v>0</v>
      </c>
      <c r="AK207" s="981">
        <f>IFERROR((MIN((((VLOOKUP($B207,'Anexo I - Auxiliar'!$A$16:$AK$277,37,FALSE)))),AJ207)),0)</f>
        <v>0</v>
      </c>
      <c r="AL207" s="982">
        <f t="shared" si="25"/>
        <v>0</v>
      </c>
      <c r="AM207" s="734">
        <v>0</v>
      </c>
      <c r="AN207" s="983">
        <f t="shared" si="26"/>
        <v>0</v>
      </c>
      <c r="AO207" s="735">
        <v>0</v>
      </c>
      <c r="AP207" s="982">
        <f t="shared" si="27"/>
        <v>0</v>
      </c>
      <c r="AQ207" s="984">
        <f t="shared" si="28"/>
        <v>0</v>
      </c>
      <c r="AR207" s="735">
        <v>0</v>
      </c>
      <c r="AS207" s="985">
        <f t="shared" si="29"/>
        <v>0</v>
      </c>
      <c r="AT207" s="735">
        <v>0</v>
      </c>
      <c r="AU207" s="985">
        <f>IFERROR(((MIN((AS207*(VLOOKUP(B207,'Anexo I - Auxiliar'!$A$16:$V$75,8,FALSE))),AT207))),0)</f>
        <v>0</v>
      </c>
      <c r="AV207" s="980">
        <f>IFERROR((VLOOKUP(($B207&amp;$G207),'CALCULADORA IT CON S.SOCIAL'!$AE$4:$AG$94,3,FALSE)),0)</f>
        <v>0</v>
      </c>
      <c r="AW207" s="986">
        <f t="shared" si="30"/>
        <v>0</v>
      </c>
      <c r="AX207" s="987">
        <f>IFERROR((((IF((VLOOKUP(B207,'Anexo I - Auxiliar'!$A$16:$V$75,5,FALSE)=12),(AN207+AQ207+AW207),(AN207+AW207))))+(AK207*AM207)+(AI207*AM207)),0)</f>
        <v>0</v>
      </c>
      <c r="AY207" s="1000">
        <f t="shared" si="17"/>
        <v>0</v>
      </c>
      <c r="AZ207" s="736">
        <v>0</v>
      </c>
      <c r="BA207" s="736">
        <v>0</v>
      </c>
      <c r="BB207" s="711"/>
      <c r="BC207" s="1001">
        <f t="shared" si="18"/>
        <v>0</v>
      </c>
      <c r="BD207" s="737">
        <v>0</v>
      </c>
      <c r="BE207" s="708"/>
    </row>
    <row r="208" spans="1:57" x14ac:dyDescent="0.3">
      <c r="A208" s="741"/>
      <c r="B208" s="743"/>
      <c r="C208" s="743"/>
      <c r="D208" s="743"/>
      <c r="E208" s="744"/>
      <c r="F208" s="430"/>
      <c r="G208" s="430"/>
      <c r="H208" s="726"/>
      <c r="I208" s="726"/>
      <c r="J208" s="727"/>
      <c r="K208" s="728"/>
      <c r="L208" s="742"/>
      <c r="M208" s="730"/>
      <c r="N208" s="731">
        <v>0</v>
      </c>
      <c r="O208" s="732">
        <v>0</v>
      </c>
      <c r="P208" s="978">
        <f>IFERROR((MIN((VLOOKUP($B208,'Anexo I - Auxiliar'!$A$16:$V$75,9,FALSE)*($N208)),$O208)),0)</f>
        <v>0</v>
      </c>
      <c r="Q208" s="732">
        <v>0</v>
      </c>
      <c r="R208" s="733">
        <v>0</v>
      </c>
      <c r="S208" s="978">
        <f>IFERROR((MIN(((VLOOKUP($B208,'Anexo I - Auxiliar'!$A$16:$V$75,10,FALSE)*(N208))*R208),Q208)),0)</f>
        <v>0</v>
      </c>
      <c r="T208" s="732">
        <v>0</v>
      </c>
      <c r="U208" s="979">
        <f>IFERROR((MIN((VLOOKUP($B208,'Anexo I - Auxiliar'!$A$16:$Y$277,12,FALSE)*(N208)),T208)),0)</f>
        <v>0</v>
      </c>
      <c r="V208" s="732">
        <v>0</v>
      </c>
      <c r="W208" s="979">
        <f>IFERROR((MIN((VLOOKUP($B208,'Anexo I - Auxiliar'!$A$16:$Y$277,14,FALSE)*(N208)),V208)),0)</f>
        <v>0</v>
      </c>
      <c r="X208" s="732">
        <v>0</v>
      </c>
      <c r="Y208" s="979">
        <f>IFERROR((MIN((VLOOKUP($B208,'Anexo I - Auxiliar'!$A$16:$Y$277,16,FALSE)*(N208)),X208)),0)</f>
        <v>0</v>
      </c>
      <c r="Z208" s="732">
        <v>0</v>
      </c>
      <c r="AA208" s="979">
        <f>IFERROR((MIN((VLOOKUP($B208,'Anexo I - Auxiliar'!$A$16:$Y$277,18,FALSE)*(N208)),Z208)),0)</f>
        <v>0</v>
      </c>
      <c r="AB208" s="732">
        <v>0</v>
      </c>
      <c r="AC208" s="979">
        <f>IFERROR((MIN((VLOOKUP($B208,'Anexo I - Auxiliar'!$A$16:$Y$277,20,FALSE)*(N208)),AB208)),0)</f>
        <v>0</v>
      </c>
      <c r="AD208" s="732">
        <v>0</v>
      </c>
      <c r="AE208" s="979">
        <f>IFERROR((MIN((VLOOKUP($B208,'Anexo I - Auxiliar'!$A$16:$Y$277,22,FALSE)*(N208)),AD208)),0)</f>
        <v>0</v>
      </c>
      <c r="AF208" s="732">
        <v>0</v>
      </c>
      <c r="AG208" s="979">
        <f>IFERROR((MIN((VLOOKUP($B208,'Anexo I - Auxiliar'!$A$16:$Y$277,24,FALSE)*(N208)),AF208)),0)</f>
        <v>0</v>
      </c>
      <c r="AH208" s="732">
        <v>0</v>
      </c>
      <c r="AI208" s="980">
        <f>IFERROR((MIN((VLOOKUP(($B208&amp;$G208),'CALCULADORA IT CON S.SOCIAL'!$AE$4:$AG$94,2,FALSE)),AH208)),0)</f>
        <v>0</v>
      </c>
      <c r="AJ208" s="732">
        <v>0</v>
      </c>
      <c r="AK208" s="981">
        <f>IFERROR((MIN((((VLOOKUP($B208,'Anexo I - Auxiliar'!$A$16:$AK$277,37,FALSE)))),AJ208)),0)</f>
        <v>0</v>
      </c>
      <c r="AL208" s="982">
        <f t="shared" si="25"/>
        <v>0</v>
      </c>
      <c r="AM208" s="734">
        <v>0</v>
      </c>
      <c r="AN208" s="983">
        <f t="shared" si="26"/>
        <v>0</v>
      </c>
      <c r="AO208" s="735">
        <v>0</v>
      </c>
      <c r="AP208" s="982">
        <f t="shared" si="27"/>
        <v>0</v>
      </c>
      <c r="AQ208" s="984">
        <f t="shared" si="28"/>
        <v>0</v>
      </c>
      <c r="AR208" s="735">
        <v>0</v>
      </c>
      <c r="AS208" s="985">
        <f t="shared" si="29"/>
        <v>0</v>
      </c>
      <c r="AT208" s="735">
        <v>0</v>
      </c>
      <c r="AU208" s="985">
        <f>IFERROR(((MIN((AS208*(VLOOKUP(B208,'Anexo I - Auxiliar'!$A$16:$V$75,8,FALSE))),AT208))),0)</f>
        <v>0</v>
      </c>
      <c r="AV208" s="980">
        <f>IFERROR((VLOOKUP(($B208&amp;$G208),'CALCULADORA IT CON S.SOCIAL'!$AE$4:$AG$94,3,FALSE)),0)</f>
        <v>0</v>
      </c>
      <c r="AW208" s="986">
        <f t="shared" si="30"/>
        <v>0</v>
      </c>
      <c r="AX208" s="987">
        <f>IFERROR((((IF((VLOOKUP(B208,'Anexo I - Auxiliar'!$A$16:$V$75,5,FALSE)=12),(AN208+AQ208+AW208),(AN208+AW208))))+(AK208*AM208)+(AI208*AM208)),0)</f>
        <v>0</v>
      </c>
      <c r="AY208" s="1000">
        <f t="shared" si="17"/>
        <v>0</v>
      </c>
      <c r="AZ208" s="736">
        <v>0</v>
      </c>
      <c r="BA208" s="736">
        <v>0</v>
      </c>
      <c r="BB208" s="711"/>
      <c r="BC208" s="1001">
        <f t="shared" si="18"/>
        <v>0</v>
      </c>
      <c r="BD208" s="737">
        <v>0</v>
      </c>
      <c r="BE208" s="708"/>
    </row>
    <row r="209" spans="1:57" x14ac:dyDescent="0.3">
      <c r="A209" s="741"/>
      <c r="B209" s="743"/>
      <c r="C209" s="743"/>
      <c r="D209" s="743"/>
      <c r="E209" s="744"/>
      <c r="F209" s="430"/>
      <c r="G209" s="430"/>
      <c r="H209" s="726"/>
      <c r="I209" s="726"/>
      <c r="J209" s="727"/>
      <c r="K209" s="728"/>
      <c r="L209" s="742"/>
      <c r="M209" s="730"/>
      <c r="N209" s="731">
        <v>0</v>
      </c>
      <c r="O209" s="732">
        <v>0</v>
      </c>
      <c r="P209" s="978">
        <f>IFERROR((MIN((VLOOKUP($B209,'Anexo I - Auxiliar'!$A$16:$V$75,9,FALSE)*($N209)),$O209)),0)</f>
        <v>0</v>
      </c>
      <c r="Q209" s="732">
        <v>0</v>
      </c>
      <c r="R209" s="733">
        <v>0</v>
      </c>
      <c r="S209" s="978">
        <f>IFERROR((MIN(((VLOOKUP($B209,'Anexo I - Auxiliar'!$A$16:$V$75,10,FALSE)*(N209))*R209),Q209)),0)</f>
        <v>0</v>
      </c>
      <c r="T209" s="732">
        <v>0</v>
      </c>
      <c r="U209" s="979">
        <f>IFERROR((MIN((VLOOKUP($B209,'Anexo I - Auxiliar'!$A$16:$Y$277,12,FALSE)*(N209)),T209)),0)</f>
        <v>0</v>
      </c>
      <c r="V209" s="732">
        <v>0</v>
      </c>
      <c r="W209" s="979">
        <f>IFERROR((MIN((VLOOKUP($B209,'Anexo I - Auxiliar'!$A$16:$Y$277,14,FALSE)*(N209)),V209)),0)</f>
        <v>0</v>
      </c>
      <c r="X209" s="732">
        <v>0</v>
      </c>
      <c r="Y209" s="979">
        <f>IFERROR((MIN((VLOOKUP($B209,'Anexo I - Auxiliar'!$A$16:$Y$277,16,FALSE)*(N209)),X209)),0)</f>
        <v>0</v>
      </c>
      <c r="Z209" s="732">
        <v>0</v>
      </c>
      <c r="AA209" s="979">
        <f>IFERROR((MIN((VLOOKUP($B209,'Anexo I - Auxiliar'!$A$16:$Y$277,18,FALSE)*(N209)),Z209)),0)</f>
        <v>0</v>
      </c>
      <c r="AB209" s="732">
        <v>0</v>
      </c>
      <c r="AC209" s="979">
        <f>IFERROR((MIN((VLOOKUP($B209,'Anexo I - Auxiliar'!$A$16:$Y$277,20,FALSE)*(N209)),AB209)),0)</f>
        <v>0</v>
      </c>
      <c r="AD209" s="732">
        <v>0</v>
      </c>
      <c r="AE209" s="979">
        <f>IFERROR((MIN((VLOOKUP($B209,'Anexo I - Auxiliar'!$A$16:$Y$277,22,FALSE)*(N209)),AD209)),0)</f>
        <v>0</v>
      </c>
      <c r="AF209" s="732">
        <v>0</v>
      </c>
      <c r="AG209" s="979">
        <f>IFERROR((MIN((VLOOKUP($B209,'Anexo I - Auxiliar'!$A$16:$Y$277,24,FALSE)*(N209)),AF209)),0)</f>
        <v>0</v>
      </c>
      <c r="AH209" s="732">
        <v>0</v>
      </c>
      <c r="AI209" s="980">
        <f>IFERROR((MIN((VLOOKUP(($B209&amp;$G209),'CALCULADORA IT CON S.SOCIAL'!$AE$4:$AG$94,2,FALSE)),AH209)),0)</f>
        <v>0</v>
      </c>
      <c r="AJ209" s="732">
        <v>0</v>
      </c>
      <c r="AK209" s="981">
        <f>IFERROR((MIN((((VLOOKUP($B209,'Anexo I - Auxiliar'!$A$16:$AK$277,37,FALSE)))),AJ209)),0)</f>
        <v>0</v>
      </c>
      <c r="AL209" s="982">
        <f t="shared" si="25"/>
        <v>0</v>
      </c>
      <c r="AM209" s="734">
        <v>0</v>
      </c>
      <c r="AN209" s="983">
        <f t="shared" si="26"/>
        <v>0</v>
      </c>
      <c r="AO209" s="735">
        <v>0</v>
      </c>
      <c r="AP209" s="982">
        <f t="shared" si="27"/>
        <v>0</v>
      </c>
      <c r="AQ209" s="984">
        <f t="shared" si="28"/>
        <v>0</v>
      </c>
      <c r="AR209" s="735">
        <v>0</v>
      </c>
      <c r="AS209" s="985">
        <f t="shared" si="29"/>
        <v>0</v>
      </c>
      <c r="AT209" s="735">
        <v>0</v>
      </c>
      <c r="AU209" s="985">
        <f>IFERROR(((MIN((AS209*(VLOOKUP(B209,'Anexo I - Auxiliar'!$A$16:$V$75,8,FALSE))),AT209))),0)</f>
        <v>0</v>
      </c>
      <c r="AV209" s="980">
        <f>IFERROR((VLOOKUP(($B209&amp;$G209),'CALCULADORA IT CON S.SOCIAL'!$AE$4:$AG$94,3,FALSE)),0)</f>
        <v>0</v>
      </c>
      <c r="AW209" s="986">
        <f t="shared" si="30"/>
        <v>0</v>
      </c>
      <c r="AX209" s="987">
        <f>IFERROR((((IF((VLOOKUP(B209,'Anexo I - Auxiliar'!$A$16:$V$75,5,FALSE)=12),(AN209+AQ209+AW209),(AN209+AW209))))+(AK209*AM209)+(AI209*AM209)),0)</f>
        <v>0</v>
      </c>
      <c r="AY209" s="1000">
        <f t="shared" si="17"/>
        <v>0</v>
      </c>
      <c r="AZ209" s="736">
        <v>0</v>
      </c>
      <c r="BA209" s="736">
        <v>0</v>
      </c>
      <c r="BB209" s="711"/>
      <c r="BC209" s="1001">
        <f t="shared" si="18"/>
        <v>0</v>
      </c>
      <c r="BD209" s="737">
        <v>0</v>
      </c>
      <c r="BE209" s="708"/>
    </row>
    <row r="210" spans="1:57" x14ac:dyDescent="0.3">
      <c r="A210" s="741"/>
      <c r="B210" s="743"/>
      <c r="C210" s="743"/>
      <c r="D210" s="743"/>
      <c r="E210" s="744"/>
      <c r="F210" s="430"/>
      <c r="G210" s="430"/>
      <c r="H210" s="726"/>
      <c r="I210" s="726"/>
      <c r="J210" s="727"/>
      <c r="K210" s="728"/>
      <c r="L210" s="742"/>
      <c r="M210" s="730"/>
      <c r="N210" s="731">
        <v>0</v>
      </c>
      <c r="O210" s="732">
        <v>0</v>
      </c>
      <c r="P210" s="978">
        <f>IFERROR((MIN((VLOOKUP($B210,'Anexo I - Auxiliar'!$A$16:$V$75,9,FALSE)*($N210)),$O210)),0)</f>
        <v>0</v>
      </c>
      <c r="Q210" s="732">
        <v>0</v>
      </c>
      <c r="R210" s="733">
        <v>0</v>
      </c>
      <c r="S210" s="978">
        <f>IFERROR((MIN(((VLOOKUP($B210,'Anexo I - Auxiliar'!$A$16:$V$75,10,FALSE)*(N210))*R210),Q210)),0)</f>
        <v>0</v>
      </c>
      <c r="T210" s="732">
        <v>0</v>
      </c>
      <c r="U210" s="979">
        <f>IFERROR((MIN((VLOOKUP($B210,'Anexo I - Auxiliar'!$A$16:$Y$277,12,FALSE)*(N210)),T210)),0)</f>
        <v>0</v>
      </c>
      <c r="V210" s="732">
        <v>0</v>
      </c>
      <c r="W210" s="979">
        <f>IFERROR((MIN((VLOOKUP($B210,'Anexo I - Auxiliar'!$A$16:$Y$277,14,FALSE)*(N210)),V210)),0)</f>
        <v>0</v>
      </c>
      <c r="X210" s="732">
        <v>0</v>
      </c>
      <c r="Y210" s="979">
        <f>IFERROR((MIN((VLOOKUP($B210,'Anexo I - Auxiliar'!$A$16:$Y$277,16,FALSE)*(N210)),X210)),0)</f>
        <v>0</v>
      </c>
      <c r="Z210" s="732">
        <v>0</v>
      </c>
      <c r="AA210" s="979">
        <f>IFERROR((MIN((VLOOKUP($B210,'Anexo I - Auxiliar'!$A$16:$Y$277,18,FALSE)*(N210)),Z210)),0)</f>
        <v>0</v>
      </c>
      <c r="AB210" s="732">
        <v>0</v>
      </c>
      <c r="AC210" s="979">
        <f>IFERROR((MIN((VLOOKUP($B210,'Anexo I - Auxiliar'!$A$16:$Y$277,20,FALSE)*(N210)),AB210)),0)</f>
        <v>0</v>
      </c>
      <c r="AD210" s="732">
        <v>0</v>
      </c>
      <c r="AE210" s="979">
        <f>IFERROR((MIN((VLOOKUP($B210,'Anexo I - Auxiliar'!$A$16:$Y$277,22,FALSE)*(N210)),AD210)),0)</f>
        <v>0</v>
      </c>
      <c r="AF210" s="732">
        <v>0</v>
      </c>
      <c r="AG210" s="979">
        <f>IFERROR((MIN((VLOOKUP($B210,'Anexo I - Auxiliar'!$A$16:$Y$277,24,FALSE)*(N210)),AF210)),0)</f>
        <v>0</v>
      </c>
      <c r="AH210" s="732">
        <v>0</v>
      </c>
      <c r="AI210" s="980">
        <f>IFERROR((MIN((VLOOKUP(($B210&amp;$G210),'CALCULADORA IT CON S.SOCIAL'!$AE$4:$AG$94,2,FALSE)),AH210)),0)</f>
        <v>0</v>
      </c>
      <c r="AJ210" s="732">
        <v>0</v>
      </c>
      <c r="AK210" s="981">
        <f>IFERROR((MIN((((VLOOKUP($B210,'Anexo I - Auxiliar'!$A$16:$AK$277,37,FALSE)))),AJ210)),0)</f>
        <v>0</v>
      </c>
      <c r="AL210" s="982">
        <f t="shared" si="25"/>
        <v>0</v>
      </c>
      <c r="AM210" s="734">
        <v>0</v>
      </c>
      <c r="AN210" s="983">
        <f t="shared" si="26"/>
        <v>0</v>
      </c>
      <c r="AO210" s="735">
        <v>0</v>
      </c>
      <c r="AP210" s="982">
        <f t="shared" si="27"/>
        <v>0</v>
      </c>
      <c r="AQ210" s="984">
        <f t="shared" si="28"/>
        <v>0</v>
      </c>
      <c r="AR210" s="735">
        <v>0</v>
      </c>
      <c r="AS210" s="985">
        <f t="shared" si="29"/>
        <v>0</v>
      </c>
      <c r="AT210" s="735">
        <v>0</v>
      </c>
      <c r="AU210" s="985">
        <f>IFERROR(((MIN((AS210*(VLOOKUP(B210,'Anexo I - Auxiliar'!$A$16:$V$75,8,FALSE))),AT210))),0)</f>
        <v>0</v>
      </c>
      <c r="AV210" s="980">
        <f>IFERROR((VLOOKUP(($B210&amp;$G210),'CALCULADORA IT CON S.SOCIAL'!$AE$4:$AG$94,3,FALSE)),0)</f>
        <v>0</v>
      </c>
      <c r="AW210" s="986">
        <f t="shared" si="30"/>
        <v>0</v>
      </c>
      <c r="AX210" s="987">
        <f>IFERROR((((IF((VLOOKUP(B210,'Anexo I - Auxiliar'!$A$16:$V$75,5,FALSE)=12),(AN210+AQ210+AW210),(AN210+AW210))))+(AK210*AM210)+(AI210*AM210)),0)</f>
        <v>0</v>
      </c>
      <c r="AY210" s="1000">
        <f t="shared" ref="AY210:AY254" si="31">IFERROR((MIN($AX210,$M210)),0)</f>
        <v>0</v>
      </c>
      <c r="AZ210" s="736">
        <v>0</v>
      </c>
      <c r="BA210" s="736">
        <v>0</v>
      </c>
      <c r="BB210" s="711"/>
      <c r="BC210" s="1001">
        <f t="shared" ref="BC210:BC254" si="32">IFERROR((MIN($AX210,$M210)),0)</f>
        <v>0</v>
      </c>
      <c r="BD210" s="737">
        <v>0</v>
      </c>
      <c r="BE210" s="708"/>
    </row>
    <row r="211" spans="1:57" x14ac:dyDescent="0.3">
      <c r="A211" s="741"/>
      <c r="B211" s="743"/>
      <c r="C211" s="743"/>
      <c r="D211" s="743"/>
      <c r="E211" s="744"/>
      <c r="F211" s="430"/>
      <c r="G211" s="430"/>
      <c r="H211" s="726"/>
      <c r="I211" s="726"/>
      <c r="J211" s="727"/>
      <c r="K211" s="728"/>
      <c r="L211" s="742"/>
      <c r="M211" s="730"/>
      <c r="N211" s="731">
        <v>0</v>
      </c>
      <c r="O211" s="732">
        <v>0</v>
      </c>
      <c r="P211" s="978">
        <f>IFERROR((MIN((VLOOKUP($B211,'Anexo I - Auxiliar'!$A$16:$V$75,9,FALSE)*($N211)),$O211)),0)</f>
        <v>0</v>
      </c>
      <c r="Q211" s="732">
        <v>0</v>
      </c>
      <c r="R211" s="733">
        <v>0</v>
      </c>
      <c r="S211" s="978">
        <f>IFERROR((MIN(((VLOOKUP($B211,'Anexo I - Auxiliar'!$A$16:$V$75,10,FALSE)*(N211))*R211),Q211)),0)</f>
        <v>0</v>
      </c>
      <c r="T211" s="732">
        <v>0</v>
      </c>
      <c r="U211" s="979">
        <f>IFERROR((MIN((VLOOKUP($B211,'Anexo I - Auxiliar'!$A$16:$Y$277,12,FALSE)*(N211)),T211)),0)</f>
        <v>0</v>
      </c>
      <c r="V211" s="732">
        <v>0</v>
      </c>
      <c r="W211" s="979">
        <f>IFERROR((MIN((VLOOKUP($B211,'Anexo I - Auxiliar'!$A$16:$Y$277,14,FALSE)*(N211)),V211)),0)</f>
        <v>0</v>
      </c>
      <c r="X211" s="732">
        <v>0</v>
      </c>
      <c r="Y211" s="979">
        <f>IFERROR((MIN((VLOOKUP($B211,'Anexo I - Auxiliar'!$A$16:$Y$277,16,FALSE)*(N211)),X211)),0)</f>
        <v>0</v>
      </c>
      <c r="Z211" s="732">
        <v>0</v>
      </c>
      <c r="AA211" s="979">
        <f>IFERROR((MIN((VLOOKUP($B211,'Anexo I - Auxiliar'!$A$16:$Y$277,18,FALSE)*(N211)),Z211)),0)</f>
        <v>0</v>
      </c>
      <c r="AB211" s="732">
        <v>0</v>
      </c>
      <c r="AC211" s="979">
        <f>IFERROR((MIN((VLOOKUP($B211,'Anexo I - Auxiliar'!$A$16:$Y$277,20,FALSE)*(N211)),AB211)),0)</f>
        <v>0</v>
      </c>
      <c r="AD211" s="732">
        <v>0</v>
      </c>
      <c r="AE211" s="979">
        <f>IFERROR((MIN((VLOOKUP($B211,'Anexo I - Auxiliar'!$A$16:$Y$277,22,FALSE)*(N211)),AD211)),0)</f>
        <v>0</v>
      </c>
      <c r="AF211" s="732">
        <v>0</v>
      </c>
      <c r="AG211" s="979">
        <f>IFERROR((MIN((VLOOKUP($B211,'Anexo I - Auxiliar'!$A$16:$Y$277,24,FALSE)*(N211)),AF211)),0)</f>
        <v>0</v>
      </c>
      <c r="AH211" s="732">
        <v>0</v>
      </c>
      <c r="AI211" s="980">
        <f>IFERROR((MIN((VLOOKUP(($B211&amp;$G211),'CALCULADORA IT CON S.SOCIAL'!$AE$4:$AG$94,2,FALSE)),AH211)),0)</f>
        <v>0</v>
      </c>
      <c r="AJ211" s="732">
        <v>0</v>
      </c>
      <c r="AK211" s="981">
        <f>IFERROR((MIN((((VLOOKUP($B211,'Anexo I - Auxiliar'!$A$16:$AK$277,37,FALSE)))),AJ211)),0)</f>
        <v>0</v>
      </c>
      <c r="AL211" s="982">
        <f t="shared" si="25"/>
        <v>0</v>
      </c>
      <c r="AM211" s="734">
        <v>0</v>
      </c>
      <c r="AN211" s="983">
        <f t="shared" si="26"/>
        <v>0</v>
      </c>
      <c r="AO211" s="735">
        <v>0</v>
      </c>
      <c r="AP211" s="982">
        <f t="shared" si="27"/>
        <v>0</v>
      </c>
      <c r="AQ211" s="984">
        <f t="shared" si="28"/>
        <v>0</v>
      </c>
      <c r="AR211" s="735">
        <v>0</v>
      </c>
      <c r="AS211" s="985">
        <f t="shared" si="29"/>
        <v>0</v>
      </c>
      <c r="AT211" s="735">
        <v>0</v>
      </c>
      <c r="AU211" s="985">
        <f>IFERROR(((MIN((AS211*(VLOOKUP(B211,'Anexo I - Auxiliar'!$A$16:$V$75,8,FALSE))),AT211))),0)</f>
        <v>0</v>
      </c>
      <c r="AV211" s="980">
        <f>IFERROR((VLOOKUP(($B211&amp;$G211),'CALCULADORA IT CON S.SOCIAL'!$AE$4:$AG$94,3,FALSE)),0)</f>
        <v>0</v>
      </c>
      <c r="AW211" s="986">
        <f t="shared" si="30"/>
        <v>0</v>
      </c>
      <c r="AX211" s="987">
        <f>IFERROR((((IF((VLOOKUP(B211,'Anexo I - Auxiliar'!$A$16:$V$75,5,FALSE)=12),(AN211+AQ211+AW211),(AN211+AW211))))+(AK211*AM211)+(AI211*AM211)),0)</f>
        <v>0</v>
      </c>
      <c r="AY211" s="1000">
        <f t="shared" si="31"/>
        <v>0</v>
      </c>
      <c r="AZ211" s="736">
        <v>0</v>
      </c>
      <c r="BA211" s="736">
        <v>0</v>
      </c>
      <c r="BB211" s="711"/>
      <c r="BC211" s="1001">
        <f t="shared" si="32"/>
        <v>0</v>
      </c>
      <c r="BD211" s="737">
        <v>0</v>
      </c>
      <c r="BE211" s="708"/>
    </row>
    <row r="212" spans="1:57" x14ac:dyDescent="0.3">
      <c r="A212" s="741"/>
      <c r="B212" s="743"/>
      <c r="C212" s="743"/>
      <c r="D212" s="743"/>
      <c r="E212" s="744"/>
      <c r="F212" s="430"/>
      <c r="G212" s="430"/>
      <c r="H212" s="726"/>
      <c r="I212" s="726"/>
      <c r="J212" s="727"/>
      <c r="K212" s="728"/>
      <c r="L212" s="742"/>
      <c r="M212" s="730"/>
      <c r="N212" s="731">
        <v>0</v>
      </c>
      <c r="O212" s="732">
        <v>0</v>
      </c>
      <c r="P212" s="978">
        <f>IFERROR((MIN((VLOOKUP($B212,'Anexo I - Auxiliar'!$A$16:$V$75,9,FALSE)*($N212)),$O212)),0)</f>
        <v>0</v>
      </c>
      <c r="Q212" s="732">
        <v>0</v>
      </c>
      <c r="R212" s="733">
        <v>0</v>
      </c>
      <c r="S212" s="978">
        <f>IFERROR((MIN(((VLOOKUP($B212,'Anexo I - Auxiliar'!$A$16:$V$75,10,FALSE)*(N212))*R212),Q212)),0)</f>
        <v>0</v>
      </c>
      <c r="T212" s="732">
        <v>0</v>
      </c>
      <c r="U212" s="979">
        <f>IFERROR((MIN((VLOOKUP($B212,'Anexo I - Auxiliar'!$A$16:$Y$277,12,FALSE)*(N212)),T212)),0)</f>
        <v>0</v>
      </c>
      <c r="V212" s="732">
        <v>0</v>
      </c>
      <c r="W212" s="979">
        <f>IFERROR((MIN((VLOOKUP($B212,'Anexo I - Auxiliar'!$A$16:$Y$277,14,FALSE)*(N212)),V212)),0)</f>
        <v>0</v>
      </c>
      <c r="X212" s="732">
        <v>0</v>
      </c>
      <c r="Y212" s="979">
        <f>IFERROR((MIN((VLOOKUP($B212,'Anexo I - Auxiliar'!$A$16:$Y$277,16,FALSE)*(N212)),X212)),0)</f>
        <v>0</v>
      </c>
      <c r="Z212" s="732">
        <v>0</v>
      </c>
      <c r="AA212" s="979">
        <f>IFERROR((MIN((VLOOKUP($B212,'Anexo I - Auxiliar'!$A$16:$Y$277,18,FALSE)*(N212)),Z212)),0)</f>
        <v>0</v>
      </c>
      <c r="AB212" s="732">
        <v>0</v>
      </c>
      <c r="AC212" s="979">
        <f>IFERROR((MIN((VLOOKUP($B212,'Anexo I - Auxiliar'!$A$16:$Y$277,20,FALSE)*(N212)),AB212)),0)</f>
        <v>0</v>
      </c>
      <c r="AD212" s="732">
        <v>0</v>
      </c>
      <c r="AE212" s="979">
        <f>IFERROR((MIN((VLOOKUP($B212,'Anexo I - Auxiliar'!$A$16:$Y$277,22,FALSE)*(N212)),AD212)),0)</f>
        <v>0</v>
      </c>
      <c r="AF212" s="732">
        <v>0</v>
      </c>
      <c r="AG212" s="979">
        <f>IFERROR((MIN((VLOOKUP($B212,'Anexo I - Auxiliar'!$A$16:$Y$277,24,FALSE)*(N212)),AF212)),0)</f>
        <v>0</v>
      </c>
      <c r="AH212" s="732">
        <v>0</v>
      </c>
      <c r="AI212" s="980">
        <f>IFERROR((MIN((VLOOKUP(($B212&amp;$G212),'CALCULADORA IT CON S.SOCIAL'!$AE$4:$AG$94,2,FALSE)),AH212)),0)</f>
        <v>0</v>
      </c>
      <c r="AJ212" s="732">
        <v>0</v>
      </c>
      <c r="AK212" s="981">
        <f>IFERROR((MIN((((VLOOKUP($B212,'Anexo I - Auxiliar'!$A$16:$AK$277,37,FALSE)))),AJ212)),0)</f>
        <v>0</v>
      </c>
      <c r="AL212" s="982">
        <f t="shared" si="25"/>
        <v>0</v>
      </c>
      <c r="AM212" s="734">
        <v>0</v>
      </c>
      <c r="AN212" s="983">
        <f t="shared" si="26"/>
        <v>0</v>
      </c>
      <c r="AO212" s="735">
        <v>0</v>
      </c>
      <c r="AP212" s="982">
        <f t="shared" si="27"/>
        <v>0</v>
      </c>
      <c r="AQ212" s="984">
        <f t="shared" si="28"/>
        <v>0</v>
      </c>
      <c r="AR212" s="735">
        <v>0</v>
      </c>
      <c r="AS212" s="985">
        <f t="shared" si="29"/>
        <v>0</v>
      </c>
      <c r="AT212" s="735">
        <v>0</v>
      </c>
      <c r="AU212" s="985">
        <f>IFERROR(((MIN((AS212*(VLOOKUP(B212,'Anexo I - Auxiliar'!$A$16:$V$75,8,FALSE))),AT212))),0)</f>
        <v>0</v>
      </c>
      <c r="AV212" s="980">
        <f>IFERROR((VLOOKUP(($B212&amp;$G212),'CALCULADORA IT CON S.SOCIAL'!$AE$4:$AG$94,3,FALSE)),0)</f>
        <v>0</v>
      </c>
      <c r="AW212" s="986">
        <f t="shared" si="30"/>
        <v>0</v>
      </c>
      <c r="AX212" s="987">
        <f>IFERROR((((IF((VLOOKUP(B212,'Anexo I - Auxiliar'!$A$16:$V$75,5,FALSE)=12),(AN212+AQ212+AW212),(AN212+AW212))))+(AK212*AM212)+(AI212*AM212)),0)</f>
        <v>0</v>
      </c>
      <c r="AY212" s="1000">
        <f t="shared" si="31"/>
        <v>0</v>
      </c>
      <c r="AZ212" s="736">
        <v>0</v>
      </c>
      <c r="BA212" s="736">
        <v>0</v>
      </c>
      <c r="BB212" s="711"/>
      <c r="BC212" s="1001">
        <f t="shared" si="32"/>
        <v>0</v>
      </c>
      <c r="BD212" s="737">
        <v>0</v>
      </c>
      <c r="BE212" s="708"/>
    </row>
    <row r="213" spans="1:57" x14ac:dyDescent="0.3">
      <c r="A213" s="741"/>
      <c r="B213" s="743"/>
      <c r="C213" s="743"/>
      <c r="D213" s="743"/>
      <c r="E213" s="744"/>
      <c r="F213" s="430"/>
      <c r="G213" s="430"/>
      <c r="H213" s="726"/>
      <c r="I213" s="726"/>
      <c r="J213" s="727"/>
      <c r="K213" s="728"/>
      <c r="L213" s="742"/>
      <c r="M213" s="730"/>
      <c r="N213" s="731">
        <v>0</v>
      </c>
      <c r="O213" s="732">
        <v>0</v>
      </c>
      <c r="P213" s="978">
        <f>IFERROR((MIN((VLOOKUP($B213,'Anexo I - Auxiliar'!$A$16:$V$75,9,FALSE)*($N213)),$O213)),0)</f>
        <v>0</v>
      </c>
      <c r="Q213" s="732">
        <v>0</v>
      </c>
      <c r="R213" s="733">
        <v>0</v>
      </c>
      <c r="S213" s="978">
        <f>IFERROR((MIN(((VLOOKUP($B213,'Anexo I - Auxiliar'!$A$16:$V$75,10,FALSE)*(N213))*R213),Q213)),0)</f>
        <v>0</v>
      </c>
      <c r="T213" s="732">
        <v>0</v>
      </c>
      <c r="U213" s="979">
        <f>IFERROR((MIN((VLOOKUP($B213,'Anexo I - Auxiliar'!$A$16:$Y$277,12,FALSE)*(N213)),T213)),0)</f>
        <v>0</v>
      </c>
      <c r="V213" s="732">
        <v>0</v>
      </c>
      <c r="W213" s="979">
        <f>IFERROR((MIN((VLOOKUP($B213,'Anexo I - Auxiliar'!$A$16:$Y$277,14,FALSE)*(N213)),V213)),0)</f>
        <v>0</v>
      </c>
      <c r="X213" s="732">
        <v>0</v>
      </c>
      <c r="Y213" s="979">
        <f>IFERROR((MIN((VLOOKUP($B213,'Anexo I - Auxiliar'!$A$16:$Y$277,16,FALSE)*(N213)),X213)),0)</f>
        <v>0</v>
      </c>
      <c r="Z213" s="732">
        <v>0</v>
      </c>
      <c r="AA213" s="979">
        <f>IFERROR((MIN((VLOOKUP($B213,'Anexo I - Auxiliar'!$A$16:$Y$277,18,FALSE)*(N213)),Z213)),0)</f>
        <v>0</v>
      </c>
      <c r="AB213" s="732">
        <v>0</v>
      </c>
      <c r="AC213" s="979">
        <f>IFERROR((MIN((VLOOKUP($B213,'Anexo I - Auxiliar'!$A$16:$Y$277,20,FALSE)*(N213)),AB213)),0)</f>
        <v>0</v>
      </c>
      <c r="AD213" s="732">
        <v>0</v>
      </c>
      <c r="AE213" s="979">
        <f>IFERROR((MIN((VLOOKUP($B213,'Anexo I - Auxiliar'!$A$16:$Y$277,22,FALSE)*(N213)),AD213)),0)</f>
        <v>0</v>
      </c>
      <c r="AF213" s="732">
        <v>0</v>
      </c>
      <c r="AG213" s="979">
        <f>IFERROR((MIN((VLOOKUP($B213,'Anexo I - Auxiliar'!$A$16:$Y$277,24,FALSE)*(N213)),AF213)),0)</f>
        <v>0</v>
      </c>
      <c r="AH213" s="732">
        <v>0</v>
      </c>
      <c r="AI213" s="980">
        <f>IFERROR((MIN((VLOOKUP(($B213&amp;$G213),'CALCULADORA IT CON S.SOCIAL'!$AE$4:$AG$94,2,FALSE)),AH213)),0)</f>
        <v>0</v>
      </c>
      <c r="AJ213" s="732">
        <v>0</v>
      </c>
      <c r="AK213" s="981">
        <f>IFERROR((MIN((((VLOOKUP($B213,'Anexo I - Auxiliar'!$A$16:$AK$277,37,FALSE)))),AJ213)),0)</f>
        <v>0</v>
      </c>
      <c r="AL213" s="982">
        <f t="shared" si="25"/>
        <v>0</v>
      </c>
      <c r="AM213" s="734">
        <v>0</v>
      </c>
      <c r="AN213" s="983">
        <f t="shared" si="26"/>
        <v>0</v>
      </c>
      <c r="AO213" s="735">
        <v>0</v>
      </c>
      <c r="AP213" s="982">
        <f t="shared" si="27"/>
        <v>0</v>
      </c>
      <c r="AQ213" s="984">
        <f t="shared" si="28"/>
        <v>0</v>
      </c>
      <c r="AR213" s="735">
        <v>0</v>
      </c>
      <c r="AS213" s="985">
        <f t="shared" si="29"/>
        <v>0</v>
      </c>
      <c r="AT213" s="735">
        <v>0</v>
      </c>
      <c r="AU213" s="985">
        <f>IFERROR(((MIN((AS213*(VLOOKUP(B213,'Anexo I - Auxiliar'!$A$16:$V$75,8,FALSE))),AT213))),0)</f>
        <v>0</v>
      </c>
      <c r="AV213" s="980">
        <f>IFERROR((VLOOKUP(($B213&amp;$G213),'CALCULADORA IT CON S.SOCIAL'!$AE$4:$AG$94,3,FALSE)),0)</f>
        <v>0</v>
      </c>
      <c r="AW213" s="986">
        <f t="shared" si="30"/>
        <v>0</v>
      </c>
      <c r="AX213" s="987">
        <f>IFERROR((((IF((VLOOKUP(B213,'Anexo I - Auxiliar'!$A$16:$V$75,5,FALSE)=12),(AN213+AQ213+AW213),(AN213+AW213))))+(AK213*AM213)+(AI213*AM213)),0)</f>
        <v>0</v>
      </c>
      <c r="AY213" s="1000">
        <f t="shared" si="31"/>
        <v>0</v>
      </c>
      <c r="AZ213" s="736">
        <v>0</v>
      </c>
      <c r="BA213" s="736">
        <v>0</v>
      </c>
      <c r="BB213" s="711"/>
      <c r="BC213" s="1001">
        <f t="shared" si="32"/>
        <v>0</v>
      </c>
      <c r="BD213" s="737">
        <v>0</v>
      </c>
      <c r="BE213" s="708"/>
    </row>
    <row r="214" spans="1:57" x14ac:dyDescent="0.3">
      <c r="A214" s="741"/>
      <c r="B214" s="743"/>
      <c r="C214" s="743"/>
      <c r="D214" s="743"/>
      <c r="E214" s="744"/>
      <c r="F214" s="430"/>
      <c r="G214" s="430"/>
      <c r="H214" s="726"/>
      <c r="I214" s="726"/>
      <c r="J214" s="727"/>
      <c r="K214" s="728"/>
      <c r="L214" s="742"/>
      <c r="M214" s="730"/>
      <c r="N214" s="731">
        <v>0</v>
      </c>
      <c r="O214" s="732">
        <v>0</v>
      </c>
      <c r="P214" s="978">
        <f>IFERROR((MIN((VLOOKUP($B214,'Anexo I - Auxiliar'!$A$16:$V$75,9,FALSE)*($N214)),$O214)),0)</f>
        <v>0</v>
      </c>
      <c r="Q214" s="732">
        <v>0</v>
      </c>
      <c r="R214" s="733">
        <v>0</v>
      </c>
      <c r="S214" s="978">
        <f>IFERROR((MIN(((VLOOKUP($B214,'Anexo I - Auxiliar'!$A$16:$V$75,10,FALSE)*(N214))*R214),Q214)),0)</f>
        <v>0</v>
      </c>
      <c r="T214" s="732">
        <v>0</v>
      </c>
      <c r="U214" s="979">
        <f>IFERROR((MIN((VLOOKUP($B214,'Anexo I - Auxiliar'!$A$16:$Y$277,12,FALSE)*(N214)),T214)),0)</f>
        <v>0</v>
      </c>
      <c r="V214" s="732">
        <v>0</v>
      </c>
      <c r="W214" s="979">
        <f>IFERROR((MIN((VLOOKUP($B214,'Anexo I - Auxiliar'!$A$16:$Y$277,14,FALSE)*(N214)),V214)),0)</f>
        <v>0</v>
      </c>
      <c r="X214" s="732">
        <v>0</v>
      </c>
      <c r="Y214" s="979">
        <f>IFERROR((MIN((VLOOKUP($B214,'Anexo I - Auxiliar'!$A$16:$Y$277,16,FALSE)*(N214)),X214)),0)</f>
        <v>0</v>
      </c>
      <c r="Z214" s="732">
        <v>0</v>
      </c>
      <c r="AA214" s="979">
        <f>IFERROR((MIN((VLOOKUP($B214,'Anexo I - Auxiliar'!$A$16:$Y$277,18,FALSE)*(N214)),Z214)),0)</f>
        <v>0</v>
      </c>
      <c r="AB214" s="732">
        <v>0</v>
      </c>
      <c r="AC214" s="979">
        <f>IFERROR((MIN((VLOOKUP($B214,'Anexo I - Auxiliar'!$A$16:$Y$277,20,FALSE)*(N214)),AB214)),0)</f>
        <v>0</v>
      </c>
      <c r="AD214" s="732">
        <v>0</v>
      </c>
      <c r="AE214" s="979">
        <f>IFERROR((MIN((VLOOKUP($B214,'Anexo I - Auxiliar'!$A$16:$Y$277,22,FALSE)*(N214)),AD214)),0)</f>
        <v>0</v>
      </c>
      <c r="AF214" s="732">
        <v>0</v>
      </c>
      <c r="AG214" s="979">
        <f>IFERROR((MIN((VLOOKUP($B214,'Anexo I - Auxiliar'!$A$16:$Y$277,24,FALSE)*(N214)),AF214)),0)</f>
        <v>0</v>
      </c>
      <c r="AH214" s="732">
        <v>0</v>
      </c>
      <c r="AI214" s="980">
        <f>IFERROR((MIN((VLOOKUP(($B214&amp;$G214),'CALCULADORA IT CON S.SOCIAL'!$AE$4:$AG$94,2,FALSE)),AH214)),0)</f>
        <v>0</v>
      </c>
      <c r="AJ214" s="732">
        <v>0</v>
      </c>
      <c r="AK214" s="981">
        <f>IFERROR((MIN((((VLOOKUP($B214,'Anexo I - Auxiliar'!$A$16:$AK$277,37,FALSE)))),AJ214)),0)</f>
        <v>0</v>
      </c>
      <c r="AL214" s="982">
        <f t="shared" si="25"/>
        <v>0</v>
      </c>
      <c r="AM214" s="734">
        <v>0</v>
      </c>
      <c r="AN214" s="983">
        <f t="shared" si="26"/>
        <v>0</v>
      </c>
      <c r="AO214" s="735">
        <v>0</v>
      </c>
      <c r="AP214" s="982">
        <f t="shared" si="27"/>
        <v>0</v>
      </c>
      <c r="AQ214" s="984">
        <f t="shared" si="28"/>
        <v>0</v>
      </c>
      <c r="AR214" s="735">
        <v>0</v>
      </c>
      <c r="AS214" s="985">
        <f t="shared" si="29"/>
        <v>0</v>
      </c>
      <c r="AT214" s="735">
        <v>0</v>
      </c>
      <c r="AU214" s="985">
        <f>IFERROR(((MIN((AS214*(VLOOKUP(B214,'Anexo I - Auxiliar'!$A$16:$V$75,8,FALSE))),AT214))),0)</f>
        <v>0</v>
      </c>
      <c r="AV214" s="980">
        <f>IFERROR((VLOOKUP(($B214&amp;$G214),'CALCULADORA IT CON S.SOCIAL'!$AE$4:$AG$94,3,FALSE)),0)</f>
        <v>0</v>
      </c>
      <c r="AW214" s="986">
        <f t="shared" si="30"/>
        <v>0</v>
      </c>
      <c r="AX214" s="987">
        <f>IFERROR((((IF((VLOOKUP(B214,'Anexo I - Auxiliar'!$A$16:$V$75,5,FALSE)=12),(AN214+AQ214+AW214),(AN214+AW214))))+(AK214*AM214)+(AI214*AM214)),0)</f>
        <v>0</v>
      </c>
      <c r="AY214" s="1000">
        <f t="shared" si="31"/>
        <v>0</v>
      </c>
      <c r="AZ214" s="736">
        <v>0</v>
      </c>
      <c r="BA214" s="736">
        <v>0</v>
      </c>
      <c r="BB214" s="711"/>
      <c r="BC214" s="1001">
        <f t="shared" si="32"/>
        <v>0</v>
      </c>
      <c r="BD214" s="737">
        <v>0</v>
      </c>
      <c r="BE214" s="708"/>
    </row>
    <row r="215" spans="1:57" x14ac:dyDescent="0.3">
      <c r="A215" s="741"/>
      <c r="B215" s="743"/>
      <c r="C215" s="743"/>
      <c r="D215" s="743"/>
      <c r="E215" s="744"/>
      <c r="F215" s="430"/>
      <c r="G215" s="430"/>
      <c r="H215" s="726"/>
      <c r="I215" s="726"/>
      <c r="J215" s="727"/>
      <c r="K215" s="728"/>
      <c r="L215" s="742"/>
      <c r="M215" s="730"/>
      <c r="N215" s="731">
        <v>0</v>
      </c>
      <c r="O215" s="732">
        <v>0</v>
      </c>
      <c r="P215" s="978">
        <f>IFERROR((MIN((VLOOKUP($B215,'Anexo I - Auxiliar'!$A$16:$V$75,9,FALSE)*($N215)),$O215)),0)</f>
        <v>0</v>
      </c>
      <c r="Q215" s="732">
        <v>0</v>
      </c>
      <c r="R215" s="733">
        <v>0</v>
      </c>
      <c r="S215" s="978">
        <f>IFERROR((MIN(((VLOOKUP($B215,'Anexo I - Auxiliar'!$A$16:$V$75,10,FALSE)*(N215))*R215),Q215)),0)</f>
        <v>0</v>
      </c>
      <c r="T215" s="732">
        <v>0</v>
      </c>
      <c r="U215" s="979">
        <f>IFERROR((MIN((VLOOKUP($B215,'Anexo I - Auxiliar'!$A$16:$Y$277,12,FALSE)*(N215)),T215)),0)</f>
        <v>0</v>
      </c>
      <c r="V215" s="732">
        <v>0</v>
      </c>
      <c r="W215" s="979">
        <f>IFERROR((MIN((VLOOKUP($B215,'Anexo I - Auxiliar'!$A$16:$Y$277,14,FALSE)*(N215)),V215)),0)</f>
        <v>0</v>
      </c>
      <c r="X215" s="732">
        <v>0</v>
      </c>
      <c r="Y215" s="979">
        <f>IFERROR((MIN((VLOOKUP($B215,'Anexo I - Auxiliar'!$A$16:$Y$277,16,FALSE)*(N215)),X215)),0)</f>
        <v>0</v>
      </c>
      <c r="Z215" s="732">
        <v>0</v>
      </c>
      <c r="AA215" s="979">
        <f>IFERROR((MIN((VLOOKUP($B215,'Anexo I - Auxiliar'!$A$16:$Y$277,18,FALSE)*(N215)),Z215)),0)</f>
        <v>0</v>
      </c>
      <c r="AB215" s="732">
        <v>0</v>
      </c>
      <c r="AC215" s="979">
        <f>IFERROR((MIN((VLOOKUP($B215,'Anexo I - Auxiliar'!$A$16:$Y$277,20,FALSE)*(N215)),AB215)),0)</f>
        <v>0</v>
      </c>
      <c r="AD215" s="732">
        <v>0</v>
      </c>
      <c r="AE215" s="979">
        <f>IFERROR((MIN((VLOOKUP($B215,'Anexo I - Auxiliar'!$A$16:$Y$277,22,FALSE)*(N215)),AD215)),0)</f>
        <v>0</v>
      </c>
      <c r="AF215" s="732">
        <v>0</v>
      </c>
      <c r="AG215" s="979">
        <f>IFERROR((MIN((VLOOKUP($B215,'Anexo I - Auxiliar'!$A$16:$Y$277,24,FALSE)*(N215)),AF215)),0)</f>
        <v>0</v>
      </c>
      <c r="AH215" s="732">
        <v>0</v>
      </c>
      <c r="AI215" s="980">
        <f>IFERROR((MIN((VLOOKUP(($B215&amp;$G215),'CALCULADORA IT CON S.SOCIAL'!$AE$4:$AG$94,2,FALSE)),AH215)),0)</f>
        <v>0</v>
      </c>
      <c r="AJ215" s="732">
        <v>0</v>
      </c>
      <c r="AK215" s="981">
        <f>IFERROR((MIN((((VLOOKUP($B215,'Anexo I - Auxiliar'!$A$16:$AK$277,37,FALSE)))),AJ215)),0)</f>
        <v>0</v>
      </c>
      <c r="AL215" s="982">
        <f t="shared" si="25"/>
        <v>0</v>
      </c>
      <c r="AM215" s="734">
        <v>0</v>
      </c>
      <c r="AN215" s="983">
        <f t="shared" si="26"/>
        <v>0</v>
      </c>
      <c r="AO215" s="735">
        <v>0</v>
      </c>
      <c r="AP215" s="982">
        <f t="shared" si="27"/>
        <v>0</v>
      </c>
      <c r="AQ215" s="984">
        <f t="shared" si="28"/>
        <v>0</v>
      </c>
      <c r="AR215" s="735">
        <v>0</v>
      </c>
      <c r="AS215" s="985">
        <f t="shared" si="29"/>
        <v>0</v>
      </c>
      <c r="AT215" s="735">
        <v>0</v>
      </c>
      <c r="AU215" s="985">
        <f>IFERROR(((MIN((AS215*(VLOOKUP(B215,'Anexo I - Auxiliar'!$A$16:$V$75,8,FALSE))),AT215))),0)</f>
        <v>0</v>
      </c>
      <c r="AV215" s="980">
        <f>IFERROR((VLOOKUP(($B215&amp;$G215),'CALCULADORA IT CON S.SOCIAL'!$AE$4:$AG$94,3,FALSE)),0)</f>
        <v>0</v>
      </c>
      <c r="AW215" s="986">
        <f t="shared" si="30"/>
        <v>0</v>
      </c>
      <c r="AX215" s="987">
        <f>IFERROR((((IF((VLOOKUP(B215,'Anexo I - Auxiliar'!$A$16:$V$75,5,FALSE)=12),(AN215+AQ215+AW215),(AN215+AW215))))+(AK215*AM215)+(AI215*AM215)),0)</f>
        <v>0</v>
      </c>
      <c r="AY215" s="1000">
        <f t="shared" si="31"/>
        <v>0</v>
      </c>
      <c r="AZ215" s="736">
        <v>0</v>
      </c>
      <c r="BA215" s="736">
        <v>0</v>
      </c>
      <c r="BB215" s="711"/>
      <c r="BC215" s="1001">
        <f t="shared" si="32"/>
        <v>0</v>
      </c>
      <c r="BD215" s="737">
        <v>0</v>
      </c>
      <c r="BE215" s="708"/>
    </row>
    <row r="216" spans="1:57" x14ac:dyDescent="0.3">
      <c r="A216" s="741"/>
      <c r="B216" s="743"/>
      <c r="C216" s="743"/>
      <c r="D216" s="743"/>
      <c r="E216" s="744"/>
      <c r="F216" s="430"/>
      <c r="G216" s="430"/>
      <c r="H216" s="726"/>
      <c r="I216" s="726"/>
      <c r="J216" s="727"/>
      <c r="K216" s="728"/>
      <c r="L216" s="742"/>
      <c r="M216" s="730"/>
      <c r="N216" s="731">
        <v>0</v>
      </c>
      <c r="O216" s="732">
        <v>0</v>
      </c>
      <c r="P216" s="978">
        <f>IFERROR((MIN((VLOOKUP($B216,'Anexo I - Auxiliar'!$A$16:$V$75,9,FALSE)*($N216)),$O216)),0)</f>
        <v>0</v>
      </c>
      <c r="Q216" s="732">
        <v>0</v>
      </c>
      <c r="R216" s="733">
        <v>0</v>
      </c>
      <c r="S216" s="978">
        <f>IFERROR((MIN(((VLOOKUP($B216,'Anexo I - Auxiliar'!$A$16:$V$75,10,FALSE)*(N216))*R216),Q216)),0)</f>
        <v>0</v>
      </c>
      <c r="T216" s="732">
        <v>0</v>
      </c>
      <c r="U216" s="979">
        <f>IFERROR((MIN((VLOOKUP($B216,'Anexo I - Auxiliar'!$A$16:$Y$277,12,FALSE)*(N216)),T216)),0)</f>
        <v>0</v>
      </c>
      <c r="V216" s="732">
        <v>0</v>
      </c>
      <c r="W216" s="979">
        <f>IFERROR((MIN((VLOOKUP($B216,'Anexo I - Auxiliar'!$A$16:$Y$277,14,FALSE)*(N216)),V216)),0)</f>
        <v>0</v>
      </c>
      <c r="X216" s="732">
        <v>0</v>
      </c>
      <c r="Y216" s="979">
        <f>IFERROR((MIN((VLOOKUP($B216,'Anexo I - Auxiliar'!$A$16:$Y$277,16,FALSE)*(N216)),X216)),0)</f>
        <v>0</v>
      </c>
      <c r="Z216" s="732">
        <v>0</v>
      </c>
      <c r="AA216" s="979">
        <f>IFERROR((MIN((VLOOKUP($B216,'Anexo I - Auxiliar'!$A$16:$Y$277,18,FALSE)*(N216)),Z216)),0)</f>
        <v>0</v>
      </c>
      <c r="AB216" s="732">
        <v>0</v>
      </c>
      <c r="AC216" s="979">
        <f>IFERROR((MIN((VLOOKUP($B216,'Anexo I - Auxiliar'!$A$16:$Y$277,20,FALSE)*(N216)),AB216)),0)</f>
        <v>0</v>
      </c>
      <c r="AD216" s="732">
        <v>0</v>
      </c>
      <c r="AE216" s="979">
        <f>IFERROR((MIN((VLOOKUP($B216,'Anexo I - Auxiliar'!$A$16:$Y$277,22,FALSE)*(N216)),AD216)),0)</f>
        <v>0</v>
      </c>
      <c r="AF216" s="732">
        <v>0</v>
      </c>
      <c r="AG216" s="979">
        <f>IFERROR((MIN((VLOOKUP($B216,'Anexo I - Auxiliar'!$A$16:$Y$277,24,FALSE)*(N216)),AF216)),0)</f>
        <v>0</v>
      </c>
      <c r="AH216" s="732">
        <v>0</v>
      </c>
      <c r="AI216" s="980">
        <f>IFERROR((MIN((VLOOKUP(($B216&amp;$G216),'CALCULADORA IT CON S.SOCIAL'!$AE$4:$AG$94,2,FALSE)),AH216)),0)</f>
        <v>0</v>
      </c>
      <c r="AJ216" s="732">
        <v>0</v>
      </c>
      <c r="AK216" s="981">
        <f>IFERROR((MIN((((VLOOKUP($B216,'Anexo I - Auxiliar'!$A$16:$AK$277,37,FALSE)))),AJ216)),0)</f>
        <v>0</v>
      </c>
      <c r="AL216" s="982">
        <f t="shared" si="25"/>
        <v>0</v>
      </c>
      <c r="AM216" s="734">
        <v>0</v>
      </c>
      <c r="AN216" s="983">
        <f t="shared" si="26"/>
        <v>0</v>
      </c>
      <c r="AO216" s="735">
        <v>0</v>
      </c>
      <c r="AP216" s="982">
        <f t="shared" si="27"/>
        <v>0</v>
      </c>
      <c r="AQ216" s="984">
        <f t="shared" si="28"/>
        <v>0</v>
      </c>
      <c r="AR216" s="735">
        <v>0</v>
      </c>
      <c r="AS216" s="985">
        <f t="shared" si="29"/>
        <v>0</v>
      </c>
      <c r="AT216" s="735">
        <v>0</v>
      </c>
      <c r="AU216" s="985">
        <f>IFERROR(((MIN((AS216*(VLOOKUP(B216,'Anexo I - Auxiliar'!$A$16:$V$75,8,FALSE))),AT216))),0)</f>
        <v>0</v>
      </c>
      <c r="AV216" s="980">
        <f>IFERROR((VLOOKUP(($B216&amp;$G216),'CALCULADORA IT CON S.SOCIAL'!$AE$4:$AG$94,3,FALSE)),0)</f>
        <v>0</v>
      </c>
      <c r="AW216" s="986">
        <f t="shared" si="30"/>
        <v>0</v>
      </c>
      <c r="AX216" s="987">
        <f>IFERROR((((IF((VLOOKUP(B216,'Anexo I - Auxiliar'!$A$16:$V$75,5,FALSE)=12),(AN216+AQ216+AW216),(AN216+AW216))))+(AK216*AM216)+(AI216*AM216)),0)</f>
        <v>0</v>
      </c>
      <c r="AY216" s="1000">
        <f t="shared" si="31"/>
        <v>0</v>
      </c>
      <c r="AZ216" s="736">
        <v>0</v>
      </c>
      <c r="BA216" s="736">
        <v>0</v>
      </c>
      <c r="BB216" s="711"/>
      <c r="BC216" s="1001">
        <f t="shared" si="32"/>
        <v>0</v>
      </c>
      <c r="BD216" s="737">
        <v>0</v>
      </c>
      <c r="BE216" s="708"/>
    </row>
    <row r="217" spans="1:57" x14ac:dyDescent="0.3">
      <c r="A217" s="741"/>
      <c r="B217" s="743"/>
      <c r="C217" s="743"/>
      <c r="D217" s="743"/>
      <c r="E217" s="744"/>
      <c r="F217" s="430"/>
      <c r="G217" s="430"/>
      <c r="H217" s="726"/>
      <c r="I217" s="726"/>
      <c r="J217" s="727"/>
      <c r="K217" s="728"/>
      <c r="L217" s="742"/>
      <c r="M217" s="730"/>
      <c r="N217" s="731">
        <v>0</v>
      </c>
      <c r="O217" s="732">
        <v>0</v>
      </c>
      <c r="P217" s="978">
        <f>IFERROR((MIN((VLOOKUP($B217,'Anexo I - Auxiliar'!$A$16:$V$75,9,FALSE)*($N217)),$O217)),0)</f>
        <v>0</v>
      </c>
      <c r="Q217" s="732">
        <v>0</v>
      </c>
      <c r="R217" s="733">
        <v>0</v>
      </c>
      <c r="S217" s="978">
        <f>IFERROR((MIN(((VLOOKUP($B217,'Anexo I - Auxiliar'!$A$16:$V$75,10,FALSE)*(N217))*R217),Q217)),0)</f>
        <v>0</v>
      </c>
      <c r="T217" s="732">
        <v>0</v>
      </c>
      <c r="U217" s="979">
        <f>IFERROR((MIN((VLOOKUP($B217,'Anexo I - Auxiliar'!$A$16:$Y$277,12,FALSE)*(N217)),T217)),0)</f>
        <v>0</v>
      </c>
      <c r="V217" s="732">
        <v>0</v>
      </c>
      <c r="W217" s="979">
        <f>IFERROR((MIN((VLOOKUP($B217,'Anexo I - Auxiliar'!$A$16:$Y$277,14,FALSE)*(N217)),V217)),0)</f>
        <v>0</v>
      </c>
      <c r="X217" s="732">
        <v>0</v>
      </c>
      <c r="Y217" s="979">
        <f>IFERROR((MIN((VLOOKUP($B217,'Anexo I - Auxiliar'!$A$16:$Y$277,16,FALSE)*(N217)),X217)),0)</f>
        <v>0</v>
      </c>
      <c r="Z217" s="732">
        <v>0</v>
      </c>
      <c r="AA217" s="979">
        <f>IFERROR((MIN((VLOOKUP($B217,'Anexo I - Auxiliar'!$A$16:$Y$277,18,FALSE)*(N217)),Z217)),0)</f>
        <v>0</v>
      </c>
      <c r="AB217" s="732">
        <v>0</v>
      </c>
      <c r="AC217" s="979">
        <f>IFERROR((MIN((VLOOKUP($B217,'Anexo I - Auxiliar'!$A$16:$Y$277,20,FALSE)*(N217)),AB217)),0)</f>
        <v>0</v>
      </c>
      <c r="AD217" s="732">
        <v>0</v>
      </c>
      <c r="AE217" s="979">
        <f>IFERROR((MIN((VLOOKUP($B217,'Anexo I - Auxiliar'!$A$16:$Y$277,22,FALSE)*(N217)),AD217)),0)</f>
        <v>0</v>
      </c>
      <c r="AF217" s="732">
        <v>0</v>
      </c>
      <c r="AG217" s="979">
        <f>IFERROR((MIN((VLOOKUP($B217,'Anexo I - Auxiliar'!$A$16:$Y$277,24,FALSE)*(N217)),AF217)),0)</f>
        <v>0</v>
      </c>
      <c r="AH217" s="732">
        <v>0</v>
      </c>
      <c r="AI217" s="980">
        <f>IFERROR((MIN((VLOOKUP(($B217&amp;$G217),'CALCULADORA IT CON S.SOCIAL'!$AE$4:$AG$94,2,FALSE)),AH217)),0)</f>
        <v>0</v>
      </c>
      <c r="AJ217" s="732">
        <v>0</v>
      </c>
      <c r="AK217" s="981">
        <f>IFERROR((MIN((((VLOOKUP($B217,'Anexo I - Auxiliar'!$A$16:$AK$277,37,FALSE)))),AJ217)),0)</f>
        <v>0</v>
      </c>
      <c r="AL217" s="982">
        <f t="shared" si="25"/>
        <v>0</v>
      </c>
      <c r="AM217" s="734">
        <v>0</v>
      </c>
      <c r="AN217" s="983">
        <f t="shared" si="26"/>
        <v>0</v>
      </c>
      <c r="AO217" s="735">
        <v>0</v>
      </c>
      <c r="AP217" s="982">
        <f t="shared" si="27"/>
        <v>0</v>
      </c>
      <c r="AQ217" s="984">
        <f t="shared" si="28"/>
        <v>0</v>
      </c>
      <c r="AR217" s="735">
        <v>0</v>
      </c>
      <c r="AS217" s="985">
        <f t="shared" si="29"/>
        <v>0</v>
      </c>
      <c r="AT217" s="735">
        <v>0</v>
      </c>
      <c r="AU217" s="985">
        <f>IFERROR(((MIN((AS217*(VLOOKUP(B217,'Anexo I - Auxiliar'!$A$16:$V$75,8,FALSE))),AT217))),0)</f>
        <v>0</v>
      </c>
      <c r="AV217" s="980">
        <f>IFERROR((VLOOKUP(($B217&amp;$G217),'CALCULADORA IT CON S.SOCIAL'!$AE$4:$AG$94,3,FALSE)),0)</f>
        <v>0</v>
      </c>
      <c r="AW217" s="986">
        <f t="shared" si="30"/>
        <v>0</v>
      </c>
      <c r="AX217" s="987">
        <f>IFERROR((((IF((VLOOKUP(B217,'Anexo I - Auxiliar'!$A$16:$V$75,5,FALSE)=12),(AN217+AQ217+AW217),(AN217+AW217))))+(AK217*AM217)+(AI217*AM217)),0)</f>
        <v>0</v>
      </c>
      <c r="AY217" s="1000">
        <f t="shared" si="31"/>
        <v>0</v>
      </c>
      <c r="AZ217" s="736">
        <v>0</v>
      </c>
      <c r="BA217" s="736">
        <v>0</v>
      </c>
      <c r="BB217" s="711"/>
      <c r="BC217" s="1001">
        <f t="shared" si="32"/>
        <v>0</v>
      </c>
      <c r="BD217" s="737">
        <v>0</v>
      </c>
      <c r="BE217" s="708"/>
    </row>
    <row r="218" spans="1:57" x14ac:dyDescent="0.3">
      <c r="A218" s="741"/>
      <c r="B218" s="743"/>
      <c r="C218" s="743"/>
      <c r="D218" s="743"/>
      <c r="E218" s="744"/>
      <c r="F218" s="430"/>
      <c r="G218" s="430"/>
      <c r="H218" s="726"/>
      <c r="I218" s="726"/>
      <c r="J218" s="727"/>
      <c r="K218" s="728"/>
      <c r="L218" s="742"/>
      <c r="M218" s="730"/>
      <c r="N218" s="731">
        <v>0</v>
      </c>
      <c r="O218" s="732">
        <v>0</v>
      </c>
      <c r="P218" s="978">
        <f>IFERROR((MIN((VLOOKUP($B218,'Anexo I - Auxiliar'!$A$16:$V$75,9,FALSE)*($N218)),$O218)),0)</f>
        <v>0</v>
      </c>
      <c r="Q218" s="732">
        <v>0</v>
      </c>
      <c r="R218" s="733">
        <v>0</v>
      </c>
      <c r="S218" s="978">
        <f>IFERROR((MIN(((VLOOKUP($B218,'Anexo I - Auxiliar'!$A$16:$V$75,10,FALSE)*(N218))*R218),Q218)),0)</f>
        <v>0</v>
      </c>
      <c r="T218" s="732">
        <v>0</v>
      </c>
      <c r="U218" s="979">
        <f>IFERROR((MIN((VLOOKUP($B218,'Anexo I - Auxiliar'!$A$16:$Y$277,12,FALSE)*(N218)),T218)),0)</f>
        <v>0</v>
      </c>
      <c r="V218" s="732">
        <v>0</v>
      </c>
      <c r="W218" s="979">
        <f>IFERROR((MIN((VLOOKUP($B218,'Anexo I - Auxiliar'!$A$16:$Y$277,14,FALSE)*(N218)),V218)),0)</f>
        <v>0</v>
      </c>
      <c r="X218" s="732">
        <v>0</v>
      </c>
      <c r="Y218" s="979">
        <f>IFERROR((MIN((VLOOKUP($B218,'Anexo I - Auxiliar'!$A$16:$Y$277,16,FALSE)*(N218)),X218)),0)</f>
        <v>0</v>
      </c>
      <c r="Z218" s="732">
        <v>0</v>
      </c>
      <c r="AA218" s="979">
        <f>IFERROR((MIN((VLOOKUP($B218,'Anexo I - Auxiliar'!$A$16:$Y$277,18,FALSE)*(N218)),Z218)),0)</f>
        <v>0</v>
      </c>
      <c r="AB218" s="732">
        <v>0</v>
      </c>
      <c r="AC218" s="979">
        <f>IFERROR((MIN((VLOOKUP($B218,'Anexo I - Auxiliar'!$A$16:$Y$277,20,FALSE)*(N218)),AB218)),0)</f>
        <v>0</v>
      </c>
      <c r="AD218" s="732">
        <v>0</v>
      </c>
      <c r="AE218" s="979">
        <f>IFERROR((MIN((VLOOKUP($B218,'Anexo I - Auxiliar'!$A$16:$Y$277,22,FALSE)*(N218)),AD218)),0)</f>
        <v>0</v>
      </c>
      <c r="AF218" s="732">
        <v>0</v>
      </c>
      <c r="AG218" s="979">
        <f>IFERROR((MIN((VLOOKUP($B218,'Anexo I - Auxiliar'!$A$16:$Y$277,24,FALSE)*(N218)),AF218)),0)</f>
        <v>0</v>
      </c>
      <c r="AH218" s="732">
        <v>0</v>
      </c>
      <c r="AI218" s="980">
        <f>IFERROR((MIN((VLOOKUP(($B218&amp;$G218),'CALCULADORA IT CON S.SOCIAL'!$AE$4:$AG$94,2,FALSE)),AH218)),0)</f>
        <v>0</v>
      </c>
      <c r="AJ218" s="732">
        <v>0</v>
      </c>
      <c r="AK218" s="981">
        <f>IFERROR((MIN((((VLOOKUP($B218,'Anexo I - Auxiliar'!$A$16:$AK$277,37,FALSE)))),AJ218)),0)</f>
        <v>0</v>
      </c>
      <c r="AL218" s="982">
        <f t="shared" si="25"/>
        <v>0</v>
      </c>
      <c r="AM218" s="734">
        <v>0</v>
      </c>
      <c r="AN218" s="983">
        <f t="shared" si="26"/>
        <v>0</v>
      </c>
      <c r="AO218" s="735">
        <v>0</v>
      </c>
      <c r="AP218" s="982">
        <f t="shared" si="27"/>
        <v>0</v>
      </c>
      <c r="AQ218" s="984">
        <f t="shared" si="28"/>
        <v>0</v>
      </c>
      <c r="AR218" s="735">
        <v>0</v>
      </c>
      <c r="AS218" s="985">
        <f t="shared" si="29"/>
        <v>0</v>
      </c>
      <c r="AT218" s="735">
        <v>0</v>
      </c>
      <c r="AU218" s="985">
        <f>IFERROR(((MIN((AS218*(VLOOKUP(B218,'Anexo I - Auxiliar'!$A$16:$V$75,8,FALSE))),AT218))),0)</f>
        <v>0</v>
      </c>
      <c r="AV218" s="980">
        <f>IFERROR((VLOOKUP(($B218&amp;$G218),'CALCULADORA IT CON S.SOCIAL'!$AE$4:$AG$94,3,FALSE)),0)</f>
        <v>0</v>
      </c>
      <c r="AW218" s="986">
        <f t="shared" si="30"/>
        <v>0</v>
      </c>
      <c r="AX218" s="987">
        <f>IFERROR((((IF((VLOOKUP(B218,'Anexo I - Auxiliar'!$A$16:$V$75,5,FALSE)=12),(AN218+AQ218+AW218),(AN218+AW218))))+(AK218*AM218)+(AI218*AM218)),0)</f>
        <v>0</v>
      </c>
      <c r="AY218" s="1000">
        <f t="shared" si="31"/>
        <v>0</v>
      </c>
      <c r="AZ218" s="736">
        <v>0</v>
      </c>
      <c r="BA218" s="736">
        <v>0</v>
      </c>
      <c r="BB218" s="711"/>
      <c r="BC218" s="1001">
        <f t="shared" si="32"/>
        <v>0</v>
      </c>
      <c r="BD218" s="737">
        <v>0</v>
      </c>
      <c r="BE218" s="708"/>
    </row>
    <row r="219" spans="1:57" x14ac:dyDescent="0.3">
      <c r="A219" s="741"/>
      <c r="B219" s="743"/>
      <c r="C219" s="743"/>
      <c r="D219" s="743"/>
      <c r="E219" s="744"/>
      <c r="F219" s="430"/>
      <c r="G219" s="430"/>
      <c r="H219" s="726"/>
      <c r="I219" s="726"/>
      <c r="J219" s="727"/>
      <c r="K219" s="728"/>
      <c r="L219" s="742"/>
      <c r="M219" s="730"/>
      <c r="N219" s="731">
        <v>0</v>
      </c>
      <c r="O219" s="732">
        <v>0</v>
      </c>
      <c r="P219" s="978">
        <f>IFERROR((MIN((VLOOKUP($B219,'Anexo I - Auxiliar'!$A$16:$V$75,9,FALSE)*($N219)),$O219)),0)</f>
        <v>0</v>
      </c>
      <c r="Q219" s="732">
        <v>0</v>
      </c>
      <c r="R219" s="733">
        <v>0</v>
      </c>
      <c r="S219" s="978">
        <f>IFERROR((MIN(((VLOOKUP($B219,'Anexo I - Auxiliar'!$A$16:$V$75,10,FALSE)*(N219))*R219),Q219)),0)</f>
        <v>0</v>
      </c>
      <c r="T219" s="732">
        <v>0</v>
      </c>
      <c r="U219" s="979">
        <f>IFERROR((MIN((VLOOKUP($B219,'Anexo I - Auxiliar'!$A$16:$Y$277,12,FALSE)*(N219)),T219)),0)</f>
        <v>0</v>
      </c>
      <c r="V219" s="732">
        <v>0</v>
      </c>
      <c r="W219" s="979">
        <f>IFERROR((MIN((VLOOKUP($B219,'Anexo I - Auxiliar'!$A$16:$Y$277,14,FALSE)*(N219)),V219)),0)</f>
        <v>0</v>
      </c>
      <c r="X219" s="732">
        <v>0</v>
      </c>
      <c r="Y219" s="979">
        <f>IFERROR((MIN((VLOOKUP($B219,'Anexo I - Auxiliar'!$A$16:$Y$277,16,FALSE)*(N219)),X219)),0)</f>
        <v>0</v>
      </c>
      <c r="Z219" s="732">
        <v>0</v>
      </c>
      <c r="AA219" s="979">
        <f>IFERROR((MIN((VLOOKUP($B219,'Anexo I - Auxiliar'!$A$16:$Y$277,18,FALSE)*(N219)),Z219)),0)</f>
        <v>0</v>
      </c>
      <c r="AB219" s="732">
        <v>0</v>
      </c>
      <c r="AC219" s="979">
        <f>IFERROR((MIN((VLOOKUP($B219,'Anexo I - Auxiliar'!$A$16:$Y$277,20,FALSE)*(N219)),AB219)),0)</f>
        <v>0</v>
      </c>
      <c r="AD219" s="732">
        <v>0</v>
      </c>
      <c r="AE219" s="979">
        <f>IFERROR((MIN((VLOOKUP($B219,'Anexo I - Auxiliar'!$A$16:$Y$277,22,FALSE)*(N219)),AD219)),0)</f>
        <v>0</v>
      </c>
      <c r="AF219" s="732">
        <v>0</v>
      </c>
      <c r="AG219" s="979">
        <f>IFERROR((MIN((VLOOKUP($B219,'Anexo I - Auxiliar'!$A$16:$Y$277,24,FALSE)*(N219)),AF219)),0)</f>
        <v>0</v>
      </c>
      <c r="AH219" s="732">
        <v>0</v>
      </c>
      <c r="AI219" s="980">
        <f>IFERROR((MIN((VLOOKUP(($B219&amp;$G219),'CALCULADORA IT CON S.SOCIAL'!$AE$4:$AG$94,2,FALSE)),AH219)),0)</f>
        <v>0</v>
      </c>
      <c r="AJ219" s="732">
        <v>0</v>
      </c>
      <c r="AK219" s="981">
        <f>IFERROR((MIN((((VLOOKUP($B219,'Anexo I - Auxiliar'!$A$16:$AK$277,37,FALSE)))),AJ219)),0)</f>
        <v>0</v>
      </c>
      <c r="AL219" s="982">
        <f t="shared" si="25"/>
        <v>0</v>
      </c>
      <c r="AM219" s="734">
        <v>0</v>
      </c>
      <c r="AN219" s="983">
        <f t="shared" si="26"/>
        <v>0</v>
      </c>
      <c r="AO219" s="735">
        <v>0</v>
      </c>
      <c r="AP219" s="982">
        <f t="shared" si="27"/>
        <v>0</v>
      </c>
      <c r="AQ219" s="984">
        <f t="shared" si="28"/>
        <v>0</v>
      </c>
      <c r="AR219" s="735">
        <v>0</v>
      </c>
      <c r="AS219" s="985">
        <f t="shared" si="29"/>
        <v>0</v>
      </c>
      <c r="AT219" s="735">
        <v>0</v>
      </c>
      <c r="AU219" s="985">
        <f>IFERROR(((MIN((AS219*(VLOOKUP(B219,'Anexo I - Auxiliar'!$A$16:$V$75,8,FALSE))),AT219))),0)</f>
        <v>0</v>
      </c>
      <c r="AV219" s="980">
        <f>IFERROR((VLOOKUP(($B219&amp;$G219),'CALCULADORA IT CON S.SOCIAL'!$AE$4:$AG$94,3,FALSE)),0)</f>
        <v>0</v>
      </c>
      <c r="AW219" s="986">
        <f t="shared" si="30"/>
        <v>0</v>
      </c>
      <c r="AX219" s="987">
        <f>IFERROR((((IF((VLOOKUP(B219,'Anexo I - Auxiliar'!$A$16:$V$75,5,FALSE)=12),(AN219+AQ219+AW219),(AN219+AW219))))+(AK219*AM219)+(AI219*AM219)),0)</f>
        <v>0</v>
      </c>
      <c r="AY219" s="1000">
        <f t="shared" si="31"/>
        <v>0</v>
      </c>
      <c r="AZ219" s="736">
        <v>0</v>
      </c>
      <c r="BA219" s="736">
        <v>0</v>
      </c>
      <c r="BB219" s="711"/>
      <c r="BC219" s="1001">
        <f t="shared" si="32"/>
        <v>0</v>
      </c>
      <c r="BD219" s="737">
        <v>0</v>
      </c>
      <c r="BE219" s="708"/>
    </row>
    <row r="220" spans="1:57" x14ac:dyDescent="0.3">
      <c r="A220" s="741"/>
      <c r="B220" s="743"/>
      <c r="C220" s="743"/>
      <c r="D220" s="743"/>
      <c r="E220" s="744"/>
      <c r="F220" s="430"/>
      <c r="G220" s="430"/>
      <c r="H220" s="726"/>
      <c r="I220" s="726"/>
      <c r="J220" s="727"/>
      <c r="K220" s="728"/>
      <c r="L220" s="742"/>
      <c r="M220" s="730"/>
      <c r="N220" s="731">
        <v>0</v>
      </c>
      <c r="O220" s="732">
        <v>0</v>
      </c>
      <c r="P220" s="978">
        <f>IFERROR((MIN((VLOOKUP($B220,'Anexo I - Auxiliar'!$A$16:$V$75,9,FALSE)*($N220)),$O220)),0)</f>
        <v>0</v>
      </c>
      <c r="Q220" s="732">
        <v>0</v>
      </c>
      <c r="R220" s="733">
        <v>0</v>
      </c>
      <c r="S220" s="978">
        <f>IFERROR((MIN(((VLOOKUP($B220,'Anexo I - Auxiliar'!$A$16:$V$75,10,FALSE)*(N220))*R220),Q220)),0)</f>
        <v>0</v>
      </c>
      <c r="T220" s="732">
        <v>0</v>
      </c>
      <c r="U220" s="979">
        <f>IFERROR((MIN((VLOOKUP($B220,'Anexo I - Auxiliar'!$A$16:$Y$277,12,FALSE)*(N220)),T220)),0)</f>
        <v>0</v>
      </c>
      <c r="V220" s="732">
        <v>0</v>
      </c>
      <c r="W220" s="979">
        <f>IFERROR((MIN((VLOOKUP($B220,'Anexo I - Auxiliar'!$A$16:$Y$277,14,FALSE)*(N220)),V220)),0)</f>
        <v>0</v>
      </c>
      <c r="X220" s="732">
        <v>0</v>
      </c>
      <c r="Y220" s="979">
        <f>IFERROR((MIN((VLOOKUP($B220,'Anexo I - Auxiliar'!$A$16:$Y$277,16,FALSE)*(N220)),X220)),0)</f>
        <v>0</v>
      </c>
      <c r="Z220" s="732">
        <v>0</v>
      </c>
      <c r="AA220" s="979">
        <f>IFERROR((MIN((VLOOKUP($B220,'Anexo I - Auxiliar'!$A$16:$Y$277,18,FALSE)*(N220)),Z220)),0)</f>
        <v>0</v>
      </c>
      <c r="AB220" s="732">
        <v>0</v>
      </c>
      <c r="AC220" s="979">
        <f>IFERROR((MIN((VLOOKUP($B220,'Anexo I - Auxiliar'!$A$16:$Y$277,20,FALSE)*(N220)),AB220)),0)</f>
        <v>0</v>
      </c>
      <c r="AD220" s="732">
        <v>0</v>
      </c>
      <c r="AE220" s="979">
        <f>IFERROR((MIN((VLOOKUP($B220,'Anexo I - Auxiliar'!$A$16:$Y$277,22,FALSE)*(N220)),AD220)),0)</f>
        <v>0</v>
      </c>
      <c r="AF220" s="732">
        <v>0</v>
      </c>
      <c r="AG220" s="979">
        <f>IFERROR((MIN((VLOOKUP($B220,'Anexo I - Auxiliar'!$A$16:$Y$277,24,FALSE)*(N220)),AF220)),0)</f>
        <v>0</v>
      </c>
      <c r="AH220" s="732">
        <v>0</v>
      </c>
      <c r="AI220" s="980">
        <f>IFERROR((MIN((VLOOKUP(($B220&amp;$G220),'CALCULADORA IT CON S.SOCIAL'!$AE$4:$AG$94,2,FALSE)),AH220)),0)</f>
        <v>0</v>
      </c>
      <c r="AJ220" s="732">
        <v>0</v>
      </c>
      <c r="AK220" s="981">
        <f>IFERROR((MIN((((VLOOKUP($B220,'Anexo I - Auxiliar'!$A$16:$AK$277,37,FALSE)))),AJ220)),0)</f>
        <v>0</v>
      </c>
      <c r="AL220" s="982">
        <f t="shared" si="25"/>
        <v>0</v>
      </c>
      <c r="AM220" s="734">
        <v>0</v>
      </c>
      <c r="AN220" s="983">
        <f t="shared" si="26"/>
        <v>0</v>
      </c>
      <c r="AO220" s="735">
        <v>0</v>
      </c>
      <c r="AP220" s="982">
        <f t="shared" si="27"/>
        <v>0</v>
      </c>
      <c r="AQ220" s="984">
        <f t="shared" si="28"/>
        <v>0</v>
      </c>
      <c r="AR220" s="735">
        <v>0</v>
      </c>
      <c r="AS220" s="985">
        <f t="shared" si="29"/>
        <v>0</v>
      </c>
      <c r="AT220" s="735">
        <v>0</v>
      </c>
      <c r="AU220" s="985">
        <f>IFERROR(((MIN((AS220*(VLOOKUP(B220,'Anexo I - Auxiliar'!$A$16:$V$75,8,FALSE))),AT220))),0)</f>
        <v>0</v>
      </c>
      <c r="AV220" s="980">
        <f>IFERROR((VLOOKUP(($B220&amp;$G220),'CALCULADORA IT CON S.SOCIAL'!$AE$4:$AG$94,3,FALSE)),0)</f>
        <v>0</v>
      </c>
      <c r="AW220" s="986">
        <f t="shared" si="30"/>
        <v>0</v>
      </c>
      <c r="AX220" s="987">
        <f>IFERROR((((IF((VLOOKUP(B220,'Anexo I - Auxiliar'!$A$16:$V$75,5,FALSE)=12),(AN220+AQ220+AW220),(AN220+AW220))))+(AK220*AM220)+(AI220*AM220)),0)</f>
        <v>0</v>
      </c>
      <c r="AY220" s="1000">
        <f t="shared" si="31"/>
        <v>0</v>
      </c>
      <c r="AZ220" s="736">
        <v>0</v>
      </c>
      <c r="BA220" s="736">
        <v>0</v>
      </c>
      <c r="BB220" s="711"/>
      <c r="BC220" s="1001">
        <f t="shared" si="32"/>
        <v>0</v>
      </c>
      <c r="BD220" s="737">
        <v>0</v>
      </c>
      <c r="BE220" s="708"/>
    </row>
    <row r="221" spans="1:57" x14ac:dyDescent="0.3">
      <c r="A221" s="741"/>
      <c r="B221" s="743"/>
      <c r="C221" s="743"/>
      <c r="D221" s="743"/>
      <c r="E221" s="744"/>
      <c r="F221" s="430"/>
      <c r="G221" s="430"/>
      <c r="H221" s="726"/>
      <c r="I221" s="726"/>
      <c r="J221" s="727"/>
      <c r="K221" s="728"/>
      <c r="L221" s="742"/>
      <c r="M221" s="730"/>
      <c r="N221" s="731">
        <v>0</v>
      </c>
      <c r="O221" s="732">
        <v>0</v>
      </c>
      <c r="P221" s="978">
        <f>IFERROR((MIN((VLOOKUP($B221,'Anexo I - Auxiliar'!$A$16:$V$75,9,FALSE)*($N221)),$O221)),0)</f>
        <v>0</v>
      </c>
      <c r="Q221" s="732">
        <v>0</v>
      </c>
      <c r="R221" s="733">
        <v>0</v>
      </c>
      <c r="S221" s="978">
        <f>IFERROR((MIN(((VLOOKUP($B221,'Anexo I - Auxiliar'!$A$16:$V$75,10,FALSE)*(N221))*R221),Q221)),0)</f>
        <v>0</v>
      </c>
      <c r="T221" s="732">
        <v>0</v>
      </c>
      <c r="U221" s="979">
        <f>IFERROR((MIN((VLOOKUP($B221,'Anexo I - Auxiliar'!$A$16:$Y$277,12,FALSE)*(N221)),T221)),0)</f>
        <v>0</v>
      </c>
      <c r="V221" s="732">
        <v>0</v>
      </c>
      <c r="W221" s="979">
        <f>IFERROR((MIN((VLOOKUP($B221,'Anexo I - Auxiliar'!$A$16:$Y$277,14,FALSE)*(N221)),V221)),0)</f>
        <v>0</v>
      </c>
      <c r="X221" s="732">
        <v>0</v>
      </c>
      <c r="Y221" s="979">
        <f>IFERROR((MIN((VLOOKUP($B221,'Anexo I - Auxiliar'!$A$16:$Y$277,16,FALSE)*(N221)),X221)),0)</f>
        <v>0</v>
      </c>
      <c r="Z221" s="732">
        <v>0</v>
      </c>
      <c r="AA221" s="979">
        <f>IFERROR((MIN((VLOOKUP($B221,'Anexo I - Auxiliar'!$A$16:$Y$277,18,FALSE)*(N221)),Z221)),0)</f>
        <v>0</v>
      </c>
      <c r="AB221" s="732">
        <v>0</v>
      </c>
      <c r="AC221" s="979">
        <f>IFERROR((MIN((VLOOKUP($B221,'Anexo I - Auxiliar'!$A$16:$Y$277,20,FALSE)*(N221)),AB221)),0)</f>
        <v>0</v>
      </c>
      <c r="AD221" s="732">
        <v>0</v>
      </c>
      <c r="AE221" s="979">
        <f>IFERROR((MIN((VLOOKUP($B221,'Anexo I - Auxiliar'!$A$16:$Y$277,22,FALSE)*(N221)),AD221)),0)</f>
        <v>0</v>
      </c>
      <c r="AF221" s="732">
        <v>0</v>
      </c>
      <c r="AG221" s="979">
        <f>IFERROR((MIN((VLOOKUP($B221,'Anexo I - Auxiliar'!$A$16:$Y$277,24,FALSE)*(N221)),AF221)),0)</f>
        <v>0</v>
      </c>
      <c r="AH221" s="732">
        <v>0</v>
      </c>
      <c r="AI221" s="980">
        <f>IFERROR((MIN((VLOOKUP(($B221&amp;$G221),'CALCULADORA IT CON S.SOCIAL'!$AE$4:$AG$94,2,FALSE)),AH221)),0)</f>
        <v>0</v>
      </c>
      <c r="AJ221" s="732">
        <v>0</v>
      </c>
      <c r="AK221" s="981">
        <f>IFERROR((MIN((((VLOOKUP($B221,'Anexo I - Auxiliar'!$A$16:$AK$277,37,FALSE)))),AJ221)),0)</f>
        <v>0</v>
      </c>
      <c r="AL221" s="982">
        <f t="shared" si="25"/>
        <v>0</v>
      </c>
      <c r="AM221" s="734">
        <v>0</v>
      </c>
      <c r="AN221" s="983">
        <f t="shared" si="26"/>
        <v>0</v>
      </c>
      <c r="AO221" s="735">
        <v>0</v>
      </c>
      <c r="AP221" s="982">
        <f t="shared" si="27"/>
        <v>0</v>
      </c>
      <c r="AQ221" s="984">
        <f t="shared" si="28"/>
        <v>0</v>
      </c>
      <c r="AR221" s="735">
        <v>0</v>
      </c>
      <c r="AS221" s="985">
        <f t="shared" si="29"/>
        <v>0</v>
      </c>
      <c r="AT221" s="735">
        <v>0</v>
      </c>
      <c r="AU221" s="985">
        <f>IFERROR(((MIN((AS221*(VLOOKUP(B221,'Anexo I - Auxiliar'!$A$16:$V$75,8,FALSE))),AT221))),0)</f>
        <v>0</v>
      </c>
      <c r="AV221" s="980">
        <f>IFERROR((VLOOKUP(($B221&amp;$G221),'CALCULADORA IT CON S.SOCIAL'!$AE$4:$AG$94,3,FALSE)),0)</f>
        <v>0</v>
      </c>
      <c r="AW221" s="986">
        <f t="shared" si="30"/>
        <v>0</v>
      </c>
      <c r="AX221" s="987">
        <f>IFERROR((((IF((VLOOKUP(B221,'Anexo I - Auxiliar'!$A$16:$V$75,5,FALSE)=12),(AN221+AQ221+AW221),(AN221+AW221))))+(AK221*AM221)+(AI221*AM221)),0)</f>
        <v>0</v>
      </c>
      <c r="AY221" s="1000">
        <f t="shared" si="31"/>
        <v>0</v>
      </c>
      <c r="AZ221" s="736">
        <v>0</v>
      </c>
      <c r="BA221" s="736">
        <v>0</v>
      </c>
      <c r="BB221" s="711"/>
      <c r="BC221" s="1001">
        <f t="shared" si="32"/>
        <v>0</v>
      </c>
      <c r="BD221" s="737">
        <v>0</v>
      </c>
      <c r="BE221" s="708"/>
    </row>
    <row r="222" spans="1:57" x14ac:dyDescent="0.3">
      <c r="A222" s="741"/>
      <c r="B222" s="743"/>
      <c r="C222" s="743"/>
      <c r="D222" s="743"/>
      <c r="E222" s="744"/>
      <c r="F222" s="430"/>
      <c r="G222" s="430"/>
      <c r="H222" s="726"/>
      <c r="I222" s="726"/>
      <c r="J222" s="727"/>
      <c r="K222" s="728"/>
      <c r="L222" s="742"/>
      <c r="M222" s="730"/>
      <c r="N222" s="731">
        <v>0</v>
      </c>
      <c r="O222" s="732">
        <v>0</v>
      </c>
      <c r="P222" s="978">
        <f>IFERROR((MIN((VLOOKUP($B222,'Anexo I - Auxiliar'!$A$16:$V$75,9,FALSE)*($N222)),$O222)),0)</f>
        <v>0</v>
      </c>
      <c r="Q222" s="732">
        <v>0</v>
      </c>
      <c r="R222" s="733">
        <v>0</v>
      </c>
      <c r="S222" s="978">
        <f>IFERROR((MIN(((VLOOKUP($B222,'Anexo I - Auxiliar'!$A$16:$V$75,10,FALSE)*(N222))*R222),Q222)),0)</f>
        <v>0</v>
      </c>
      <c r="T222" s="732">
        <v>0</v>
      </c>
      <c r="U222" s="979">
        <f>IFERROR((MIN((VLOOKUP($B222,'Anexo I - Auxiliar'!$A$16:$Y$277,12,FALSE)*(N222)),T222)),0)</f>
        <v>0</v>
      </c>
      <c r="V222" s="732">
        <v>0</v>
      </c>
      <c r="W222" s="979">
        <f>IFERROR((MIN((VLOOKUP($B222,'Anexo I - Auxiliar'!$A$16:$Y$277,14,FALSE)*(N222)),V222)),0)</f>
        <v>0</v>
      </c>
      <c r="X222" s="732">
        <v>0</v>
      </c>
      <c r="Y222" s="979">
        <f>IFERROR((MIN((VLOOKUP($B222,'Anexo I - Auxiliar'!$A$16:$Y$277,16,FALSE)*(N222)),X222)),0)</f>
        <v>0</v>
      </c>
      <c r="Z222" s="732">
        <v>0</v>
      </c>
      <c r="AA222" s="979">
        <f>IFERROR((MIN((VLOOKUP($B222,'Anexo I - Auxiliar'!$A$16:$Y$277,18,FALSE)*(N222)),Z222)),0)</f>
        <v>0</v>
      </c>
      <c r="AB222" s="732">
        <v>0</v>
      </c>
      <c r="AC222" s="979">
        <f>IFERROR((MIN((VLOOKUP($B222,'Anexo I - Auxiliar'!$A$16:$Y$277,20,FALSE)*(N222)),AB222)),0)</f>
        <v>0</v>
      </c>
      <c r="AD222" s="732">
        <v>0</v>
      </c>
      <c r="AE222" s="979">
        <f>IFERROR((MIN((VLOOKUP($B222,'Anexo I - Auxiliar'!$A$16:$Y$277,22,FALSE)*(N222)),AD222)),0)</f>
        <v>0</v>
      </c>
      <c r="AF222" s="732">
        <v>0</v>
      </c>
      <c r="AG222" s="979">
        <f>IFERROR((MIN((VLOOKUP($B222,'Anexo I - Auxiliar'!$A$16:$Y$277,24,FALSE)*(N222)),AF222)),0)</f>
        <v>0</v>
      </c>
      <c r="AH222" s="732">
        <v>0</v>
      </c>
      <c r="AI222" s="980">
        <f>IFERROR((MIN((VLOOKUP(($B222&amp;$G222),'CALCULADORA IT CON S.SOCIAL'!$AE$4:$AG$94,2,FALSE)),AH222)),0)</f>
        <v>0</v>
      </c>
      <c r="AJ222" s="732">
        <v>0</v>
      </c>
      <c r="AK222" s="981">
        <f>IFERROR((MIN((((VLOOKUP($B222,'Anexo I - Auxiliar'!$A$16:$AK$277,37,FALSE)))),AJ222)),0)</f>
        <v>0</v>
      </c>
      <c r="AL222" s="982">
        <f t="shared" si="25"/>
        <v>0</v>
      </c>
      <c r="AM222" s="734">
        <v>0</v>
      </c>
      <c r="AN222" s="983">
        <f t="shared" si="26"/>
        <v>0</v>
      </c>
      <c r="AO222" s="735">
        <v>0</v>
      </c>
      <c r="AP222" s="982">
        <f t="shared" si="27"/>
        <v>0</v>
      </c>
      <c r="AQ222" s="984">
        <f t="shared" si="28"/>
        <v>0</v>
      </c>
      <c r="AR222" s="735">
        <v>0</v>
      </c>
      <c r="AS222" s="985">
        <f t="shared" si="29"/>
        <v>0</v>
      </c>
      <c r="AT222" s="735">
        <v>0</v>
      </c>
      <c r="AU222" s="985">
        <f>IFERROR(((MIN((AS222*(VLOOKUP(B222,'Anexo I - Auxiliar'!$A$16:$V$75,8,FALSE))),AT222))),0)</f>
        <v>0</v>
      </c>
      <c r="AV222" s="980">
        <f>IFERROR((VLOOKUP(($B222&amp;$G222),'CALCULADORA IT CON S.SOCIAL'!$AE$4:$AG$94,3,FALSE)),0)</f>
        <v>0</v>
      </c>
      <c r="AW222" s="986">
        <f t="shared" si="30"/>
        <v>0</v>
      </c>
      <c r="AX222" s="987">
        <f>IFERROR((((IF((VLOOKUP(B222,'Anexo I - Auxiliar'!$A$16:$V$75,5,FALSE)=12),(AN222+AQ222+AW222),(AN222+AW222))))+(AK222*AM222)+(AI222*AM222)),0)</f>
        <v>0</v>
      </c>
      <c r="AY222" s="1000">
        <f t="shared" si="31"/>
        <v>0</v>
      </c>
      <c r="AZ222" s="736">
        <v>0</v>
      </c>
      <c r="BA222" s="736">
        <v>0</v>
      </c>
      <c r="BB222" s="711"/>
      <c r="BC222" s="1001">
        <f t="shared" si="32"/>
        <v>0</v>
      </c>
      <c r="BD222" s="737">
        <v>0</v>
      </c>
      <c r="BE222" s="708"/>
    </row>
    <row r="223" spans="1:57" x14ac:dyDescent="0.3">
      <c r="A223" s="741"/>
      <c r="B223" s="743"/>
      <c r="C223" s="743"/>
      <c r="D223" s="743"/>
      <c r="E223" s="744"/>
      <c r="F223" s="430"/>
      <c r="G223" s="430"/>
      <c r="H223" s="726"/>
      <c r="I223" s="726"/>
      <c r="J223" s="727"/>
      <c r="K223" s="728"/>
      <c r="L223" s="742"/>
      <c r="M223" s="730"/>
      <c r="N223" s="731">
        <v>0</v>
      </c>
      <c r="O223" s="732">
        <v>0</v>
      </c>
      <c r="P223" s="978">
        <f>IFERROR((MIN((VLOOKUP($B223,'Anexo I - Auxiliar'!$A$16:$V$75,9,FALSE)*($N223)),$O223)),0)</f>
        <v>0</v>
      </c>
      <c r="Q223" s="732">
        <v>0</v>
      </c>
      <c r="R223" s="733">
        <v>0</v>
      </c>
      <c r="S223" s="978">
        <f>IFERROR((MIN(((VLOOKUP($B223,'Anexo I - Auxiliar'!$A$16:$V$75,10,FALSE)*(N223))*R223),Q223)),0)</f>
        <v>0</v>
      </c>
      <c r="T223" s="732">
        <v>0</v>
      </c>
      <c r="U223" s="979">
        <f>IFERROR((MIN((VLOOKUP($B223,'Anexo I - Auxiliar'!$A$16:$Y$277,12,FALSE)*(N223)),T223)),0)</f>
        <v>0</v>
      </c>
      <c r="V223" s="732">
        <v>0</v>
      </c>
      <c r="W223" s="979">
        <f>IFERROR((MIN((VLOOKUP($B223,'Anexo I - Auxiliar'!$A$16:$Y$277,14,FALSE)*(N223)),V223)),0)</f>
        <v>0</v>
      </c>
      <c r="X223" s="732">
        <v>0</v>
      </c>
      <c r="Y223" s="979">
        <f>IFERROR((MIN((VLOOKUP($B223,'Anexo I - Auxiliar'!$A$16:$Y$277,16,FALSE)*(N223)),X223)),0)</f>
        <v>0</v>
      </c>
      <c r="Z223" s="732">
        <v>0</v>
      </c>
      <c r="AA223" s="979">
        <f>IFERROR((MIN((VLOOKUP($B223,'Anexo I - Auxiliar'!$A$16:$Y$277,18,FALSE)*(N223)),Z223)),0)</f>
        <v>0</v>
      </c>
      <c r="AB223" s="732">
        <v>0</v>
      </c>
      <c r="AC223" s="979">
        <f>IFERROR((MIN((VLOOKUP($B223,'Anexo I - Auxiliar'!$A$16:$Y$277,20,FALSE)*(N223)),AB223)),0)</f>
        <v>0</v>
      </c>
      <c r="AD223" s="732">
        <v>0</v>
      </c>
      <c r="AE223" s="979">
        <f>IFERROR((MIN((VLOOKUP($B223,'Anexo I - Auxiliar'!$A$16:$Y$277,22,FALSE)*(N223)),AD223)),0)</f>
        <v>0</v>
      </c>
      <c r="AF223" s="732">
        <v>0</v>
      </c>
      <c r="AG223" s="979">
        <f>IFERROR((MIN((VLOOKUP($B223,'Anexo I - Auxiliar'!$A$16:$Y$277,24,FALSE)*(N223)),AF223)),0)</f>
        <v>0</v>
      </c>
      <c r="AH223" s="732">
        <v>0</v>
      </c>
      <c r="AI223" s="980">
        <f>IFERROR((MIN((VLOOKUP(($B223&amp;$G223),'CALCULADORA IT CON S.SOCIAL'!$AE$4:$AG$94,2,FALSE)),AH223)),0)</f>
        <v>0</v>
      </c>
      <c r="AJ223" s="732">
        <v>0</v>
      </c>
      <c r="AK223" s="981">
        <f>IFERROR((MIN((((VLOOKUP($B223,'Anexo I - Auxiliar'!$A$16:$AK$277,37,FALSE)))),AJ223)),0)</f>
        <v>0</v>
      </c>
      <c r="AL223" s="982">
        <f t="shared" si="25"/>
        <v>0</v>
      </c>
      <c r="AM223" s="734">
        <v>0</v>
      </c>
      <c r="AN223" s="983">
        <f t="shared" si="26"/>
        <v>0</v>
      </c>
      <c r="AO223" s="735">
        <v>0</v>
      </c>
      <c r="AP223" s="982">
        <f t="shared" si="27"/>
        <v>0</v>
      </c>
      <c r="AQ223" s="984">
        <f t="shared" si="28"/>
        <v>0</v>
      </c>
      <c r="AR223" s="735">
        <v>0</v>
      </c>
      <c r="AS223" s="985">
        <f t="shared" si="29"/>
        <v>0</v>
      </c>
      <c r="AT223" s="735">
        <v>0</v>
      </c>
      <c r="AU223" s="985">
        <f>IFERROR(((MIN((AS223*(VLOOKUP(B223,'Anexo I - Auxiliar'!$A$16:$V$75,8,FALSE))),AT223))),0)</f>
        <v>0</v>
      </c>
      <c r="AV223" s="980">
        <f>IFERROR((VLOOKUP(($B223&amp;$G223),'CALCULADORA IT CON S.SOCIAL'!$AE$4:$AG$94,3,FALSE)),0)</f>
        <v>0</v>
      </c>
      <c r="AW223" s="986">
        <f t="shared" si="30"/>
        <v>0</v>
      </c>
      <c r="AX223" s="987">
        <f>IFERROR((((IF((VLOOKUP(B223,'Anexo I - Auxiliar'!$A$16:$V$75,5,FALSE)=12),(AN223+AQ223+AW223),(AN223+AW223))))+(AK223*AM223)+(AI223*AM223)),0)</f>
        <v>0</v>
      </c>
      <c r="AY223" s="1000">
        <f t="shared" si="31"/>
        <v>0</v>
      </c>
      <c r="AZ223" s="736">
        <v>0</v>
      </c>
      <c r="BA223" s="736">
        <v>0</v>
      </c>
      <c r="BB223" s="711"/>
      <c r="BC223" s="1001">
        <f t="shared" si="32"/>
        <v>0</v>
      </c>
      <c r="BD223" s="737">
        <v>0</v>
      </c>
      <c r="BE223" s="708"/>
    </row>
    <row r="224" spans="1:57" x14ac:dyDescent="0.3">
      <c r="A224" s="741"/>
      <c r="B224" s="743"/>
      <c r="C224" s="743"/>
      <c r="D224" s="743"/>
      <c r="E224" s="744"/>
      <c r="F224" s="430"/>
      <c r="G224" s="430"/>
      <c r="H224" s="726"/>
      <c r="I224" s="726"/>
      <c r="J224" s="727"/>
      <c r="K224" s="728"/>
      <c r="L224" s="742"/>
      <c r="M224" s="730"/>
      <c r="N224" s="731">
        <v>0</v>
      </c>
      <c r="O224" s="732">
        <v>0</v>
      </c>
      <c r="P224" s="978">
        <f>IFERROR((MIN((VLOOKUP($B224,'Anexo I - Auxiliar'!$A$16:$V$75,9,FALSE)*($N224)),$O224)),0)</f>
        <v>0</v>
      </c>
      <c r="Q224" s="732">
        <v>0</v>
      </c>
      <c r="R224" s="733">
        <v>0</v>
      </c>
      <c r="S224" s="978">
        <f>IFERROR((MIN(((VLOOKUP($B224,'Anexo I - Auxiliar'!$A$16:$V$75,10,FALSE)*(N224))*R224),Q224)),0)</f>
        <v>0</v>
      </c>
      <c r="T224" s="732">
        <v>0</v>
      </c>
      <c r="U224" s="979">
        <f>IFERROR((MIN((VLOOKUP($B224,'Anexo I - Auxiliar'!$A$16:$Y$277,12,FALSE)*(N224)),T224)),0)</f>
        <v>0</v>
      </c>
      <c r="V224" s="732">
        <v>0</v>
      </c>
      <c r="W224" s="979">
        <f>IFERROR((MIN((VLOOKUP($B224,'Anexo I - Auxiliar'!$A$16:$Y$277,14,FALSE)*(N224)),V224)),0)</f>
        <v>0</v>
      </c>
      <c r="X224" s="732">
        <v>0</v>
      </c>
      <c r="Y224" s="979">
        <f>IFERROR((MIN((VLOOKUP($B224,'Anexo I - Auxiliar'!$A$16:$Y$277,16,FALSE)*(N224)),X224)),0)</f>
        <v>0</v>
      </c>
      <c r="Z224" s="732">
        <v>0</v>
      </c>
      <c r="AA224" s="979">
        <f>IFERROR((MIN((VLOOKUP($B224,'Anexo I - Auxiliar'!$A$16:$Y$277,18,FALSE)*(N224)),Z224)),0)</f>
        <v>0</v>
      </c>
      <c r="AB224" s="732">
        <v>0</v>
      </c>
      <c r="AC224" s="979">
        <f>IFERROR((MIN((VLOOKUP($B224,'Anexo I - Auxiliar'!$A$16:$Y$277,20,FALSE)*(N224)),AB224)),0)</f>
        <v>0</v>
      </c>
      <c r="AD224" s="732">
        <v>0</v>
      </c>
      <c r="AE224" s="979">
        <f>IFERROR((MIN((VLOOKUP($B224,'Anexo I - Auxiliar'!$A$16:$Y$277,22,FALSE)*(N224)),AD224)),0)</f>
        <v>0</v>
      </c>
      <c r="AF224" s="732">
        <v>0</v>
      </c>
      <c r="AG224" s="979">
        <f>IFERROR((MIN((VLOOKUP($B224,'Anexo I - Auxiliar'!$A$16:$Y$277,24,FALSE)*(N224)),AF224)),0)</f>
        <v>0</v>
      </c>
      <c r="AH224" s="732">
        <v>0</v>
      </c>
      <c r="AI224" s="980">
        <f>IFERROR((MIN((VLOOKUP(($B224&amp;$G224),'CALCULADORA IT CON S.SOCIAL'!$AE$4:$AG$94,2,FALSE)),AH224)),0)</f>
        <v>0</v>
      </c>
      <c r="AJ224" s="732">
        <v>0</v>
      </c>
      <c r="AK224" s="981">
        <f>IFERROR((MIN((((VLOOKUP($B224,'Anexo I - Auxiliar'!$A$16:$AK$277,37,FALSE)))),AJ224)),0)</f>
        <v>0</v>
      </c>
      <c r="AL224" s="982">
        <f t="shared" si="25"/>
        <v>0</v>
      </c>
      <c r="AM224" s="734">
        <v>0</v>
      </c>
      <c r="AN224" s="983">
        <f t="shared" si="26"/>
        <v>0</v>
      </c>
      <c r="AO224" s="735">
        <v>0</v>
      </c>
      <c r="AP224" s="982">
        <f t="shared" si="27"/>
        <v>0</v>
      </c>
      <c r="AQ224" s="984">
        <f t="shared" si="28"/>
        <v>0</v>
      </c>
      <c r="AR224" s="735">
        <v>0</v>
      </c>
      <c r="AS224" s="985">
        <f t="shared" si="29"/>
        <v>0</v>
      </c>
      <c r="AT224" s="735">
        <v>0</v>
      </c>
      <c r="AU224" s="985">
        <f>IFERROR(((MIN((AS224*(VLOOKUP(B224,'Anexo I - Auxiliar'!$A$16:$V$75,8,FALSE))),AT224))),0)</f>
        <v>0</v>
      </c>
      <c r="AV224" s="980">
        <f>IFERROR((VLOOKUP(($B224&amp;$G224),'CALCULADORA IT CON S.SOCIAL'!$AE$4:$AG$94,3,FALSE)),0)</f>
        <v>0</v>
      </c>
      <c r="AW224" s="986">
        <f t="shared" si="30"/>
        <v>0</v>
      </c>
      <c r="AX224" s="987">
        <f>IFERROR((((IF((VLOOKUP(B224,'Anexo I - Auxiliar'!$A$16:$V$75,5,FALSE)=12),(AN224+AQ224+AW224),(AN224+AW224))))+(AK224*AM224)+(AI224*AM224)),0)</f>
        <v>0</v>
      </c>
      <c r="AY224" s="1000">
        <f t="shared" si="31"/>
        <v>0</v>
      </c>
      <c r="AZ224" s="736">
        <v>0</v>
      </c>
      <c r="BA224" s="736">
        <v>0</v>
      </c>
      <c r="BB224" s="711"/>
      <c r="BC224" s="1001">
        <f t="shared" si="32"/>
        <v>0</v>
      </c>
      <c r="BD224" s="737">
        <v>0</v>
      </c>
      <c r="BE224" s="708"/>
    </row>
    <row r="225" spans="1:57" x14ac:dyDescent="0.3">
      <c r="A225" s="741"/>
      <c r="B225" s="743"/>
      <c r="C225" s="743"/>
      <c r="D225" s="743"/>
      <c r="E225" s="744"/>
      <c r="F225" s="430"/>
      <c r="G225" s="430"/>
      <c r="H225" s="726"/>
      <c r="I225" s="726"/>
      <c r="J225" s="727"/>
      <c r="K225" s="728"/>
      <c r="L225" s="742"/>
      <c r="M225" s="730"/>
      <c r="N225" s="731">
        <v>0</v>
      </c>
      <c r="O225" s="732">
        <v>0</v>
      </c>
      <c r="P225" s="978">
        <f>IFERROR((MIN((VLOOKUP($B225,'Anexo I - Auxiliar'!$A$16:$V$75,9,FALSE)*($N225)),$O225)),0)</f>
        <v>0</v>
      </c>
      <c r="Q225" s="732">
        <v>0</v>
      </c>
      <c r="R225" s="733">
        <v>0</v>
      </c>
      <c r="S225" s="978">
        <f>IFERROR((MIN(((VLOOKUP($B225,'Anexo I - Auxiliar'!$A$16:$V$75,10,FALSE)*(N225))*R225),Q225)),0)</f>
        <v>0</v>
      </c>
      <c r="T225" s="732">
        <v>0</v>
      </c>
      <c r="U225" s="979">
        <f>IFERROR((MIN((VLOOKUP($B225,'Anexo I - Auxiliar'!$A$16:$Y$277,12,FALSE)*(N225)),T225)),0)</f>
        <v>0</v>
      </c>
      <c r="V225" s="732">
        <v>0</v>
      </c>
      <c r="W225" s="979">
        <f>IFERROR((MIN((VLOOKUP($B225,'Anexo I - Auxiliar'!$A$16:$Y$277,14,FALSE)*(N225)),V225)),0)</f>
        <v>0</v>
      </c>
      <c r="X225" s="732">
        <v>0</v>
      </c>
      <c r="Y225" s="979">
        <f>IFERROR((MIN((VLOOKUP($B225,'Anexo I - Auxiliar'!$A$16:$Y$277,16,FALSE)*(N225)),X225)),0)</f>
        <v>0</v>
      </c>
      <c r="Z225" s="732">
        <v>0</v>
      </c>
      <c r="AA225" s="979">
        <f>IFERROR((MIN((VLOOKUP($B225,'Anexo I - Auxiliar'!$A$16:$Y$277,18,FALSE)*(N225)),Z225)),0)</f>
        <v>0</v>
      </c>
      <c r="AB225" s="732">
        <v>0</v>
      </c>
      <c r="AC225" s="979">
        <f>IFERROR((MIN((VLOOKUP($B225,'Anexo I - Auxiliar'!$A$16:$Y$277,20,FALSE)*(N225)),AB225)),0)</f>
        <v>0</v>
      </c>
      <c r="AD225" s="732">
        <v>0</v>
      </c>
      <c r="AE225" s="979">
        <f>IFERROR((MIN((VLOOKUP($B225,'Anexo I - Auxiliar'!$A$16:$Y$277,22,FALSE)*(N225)),AD225)),0)</f>
        <v>0</v>
      </c>
      <c r="AF225" s="732">
        <v>0</v>
      </c>
      <c r="AG225" s="979">
        <f>IFERROR((MIN((VLOOKUP($B225,'Anexo I - Auxiliar'!$A$16:$Y$277,24,FALSE)*(N225)),AF225)),0)</f>
        <v>0</v>
      </c>
      <c r="AH225" s="732">
        <v>0</v>
      </c>
      <c r="AI225" s="980">
        <f>IFERROR((MIN((VLOOKUP(($B225&amp;$G225),'CALCULADORA IT CON S.SOCIAL'!$AE$4:$AG$94,2,FALSE)),AH225)),0)</f>
        <v>0</v>
      </c>
      <c r="AJ225" s="732">
        <v>0</v>
      </c>
      <c r="AK225" s="981">
        <f>IFERROR((MIN((((VLOOKUP($B225,'Anexo I - Auxiliar'!$A$16:$AK$277,37,FALSE)))),AJ225)),0)</f>
        <v>0</v>
      </c>
      <c r="AL225" s="982">
        <f t="shared" si="25"/>
        <v>0</v>
      </c>
      <c r="AM225" s="734">
        <v>0</v>
      </c>
      <c r="AN225" s="983">
        <f t="shared" si="26"/>
        <v>0</v>
      </c>
      <c r="AO225" s="735">
        <v>0</v>
      </c>
      <c r="AP225" s="982">
        <f t="shared" si="27"/>
        <v>0</v>
      </c>
      <c r="AQ225" s="984">
        <f t="shared" si="28"/>
        <v>0</v>
      </c>
      <c r="AR225" s="735">
        <v>0</v>
      </c>
      <c r="AS225" s="985">
        <f t="shared" si="29"/>
        <v>0</v>
      </c>
      <c r="AT225" s="735">
        <v>0</v>
      </c>
      <c r="AU225" s="985">
        <f>IFERROR(((MIN((AS225*(VLOOKUP(B225,'Anexo I - Auxiliar'!$A$16:$V$75,8,FALSE))),AT225))),0)</f>
        <v>0</v>
      </c>
      <c r="AV225" s="980">
        <f>IFERROR((VLOOKUP(($B225&amp;$G225),'CALCULADORA IT CON S.SOCIAL'!$AE$4:$AG$94,3,FALSE)),0)</f>
        <v>0</v>
      </c>
      <c r="AW225" s="986">
        <f t="shared" si="30"/>
        <v>0</v>
      </c>
      <c r="AX225" s="987">
        <f>IFERROR((((IF((VLOOKUP(B225,'Anexo I - Auxiliar'!$A$16:$V$75,5,FALSE)=12),(AN225+AQ225+AW225),(AN225+AW225))))+(AK225*AM225)+(AI225*AM225)),0)</f>
        <v>0</v>
      </c>
      <c r="AY225" s="1000">
        <f t="shared" si="31"/>
        <v>0</v>
      </c>
      <c r="AZ225" s="736">
        <v>0</v>
      </c>
      <c r="BA225" s="736">
        <v>0</v>
      </c>
      <c r="BB225" s="711"/>
      <c r="BC225" s="1001">
        <f t="shared" si="32"/>
        <v>0</v>
      </c>
      <c r="BD225" s="737">
        <v>0</v>
      </c>
      <c r="BE225" s="708"/>
    </row>
    <row r="226" spans="1:57" x14ac:dyDescent="0.3">
      <c r="A226" s="741"/>
      <c r="B226" s="743"/>
      <c r="C226" s="743"/>
      <c r="D226" s="743"/>
      <c r="E226" s="744"/>
      <c r="F226" s="430"/>
      <c r="G226" s="430"/>
      <c r="H226" s="726"/>
      <c r="I226" s="726"/>
      <c r="J226" s="727"/>
      <c r="K226" s="728"/>
      <c r="L226" s="742"/>
      <c r="M226" s="730"/>
      <c r="N226" s="731">
        <v>0</v>
      </c>
      <c r="O226" s="732">
        <v>0</v>
      </c>
      <c r="P226" s="978">
        <f>IFERROR((MIN((VLOOKUP($B226,'Anexo I - Auxiliar'!$A$16:$V$75,9,FALSE)*($N226)),$O226)),0)</f>
        <v>0</v>
      </c>
      <c r="Q226" s="732">
        <v>0</v>
      </c>
      <c r="R226" s="733">
        <v>0</v>
      </c>
      <c r="S226" s="978">
        <f>IFERROR((MIN(((VLOOKUP($B226,'Anexo I - Auxiliar'!$A$16:$V$75,10,FALSE)*(N226))*R226),Q226)),0)</f>
        <v>0</v>
      </c>
      <c r="T226" s="732">
        <v>0</v>
      </c>
      <c r="U226" s="979">
        <f>IFERROR((MIN((VLOOKUP($B226,'Anexo I - Auxiliar'!$A$16:$Y$277,12,FALSE)*(N226)),T226)),0)</f>
        <v>0</v>
      </c>
      <c r="V226" s="732">
        <v>0</v>
      </c>
      <c r="W226" s="979">
        <f>IFERROR((MIN((VLOOKUP($B226,'Anexo I - Auxiliar'!$A$16:$Y$277,14,FALSE)*(N226)),V226)),0)</f>
        <v>0</v>
      </c>
      <c r="X226" s="732">
        <v>0</v>
      </c>
      <c r="Y226" s="979">
        <f>IFERROR((MIN((VLOOKUP($B226,'Anexo I - Auxiliar'!$A$16:$Y$277,16,FALSE)*(N226)),X226)),0)</f>
        <v>0</v>
      </c>
      <c r="Z226" s="732">
        <v>0</v>
      </c>
      <c r="AA226" s="979">
        <f>IFERROR((MIN((VLOOKUP($B226,'Anexo I - Auxiliar'!$A$16:$Y$277,18,FALSE)*(N226)),Z226)),0)</f>
        <v>0</v>
      </c>
      <c r="AB226" s="732">
        <v>0</v>
      </c>
      <c r="AC226" s="979">
        <f>IFERROR((MIN((VLOOKUP($B226,'Anexo I - Auxiliar'!$A$16:$Y$277,20,FALSE)*(N226)),AB226)),0)</f>
        <v>0</v>
      </c>
      <c r="AD226" s="732">
        <v>0</v>
      </c>
      <c r="AE226" s="979">
        <f>IFERROR((MIN((VLOOKUP($B226,'Anexo I - Auxiliar'!$A$16:$Y$277,22,FALSE)*(N226)),AD226)),0)</f>
        <v>0</v>
      </c>
      <c r="AF226" s="732">
        <v>0</v>
      </c>
      <c r="AG226" s="979">
        <f>IFERROR((MIN((VLOOKUP($B226,'Anexo I - Auxiliar'!$A$16:$Y$277,24,FALSE)*(N226)),AF226)),0)</f>
        <v>0</v>
      </c>
      <c r="AH226" s="732">
        <v>0</v>
      </c>
      <c r="AI226" s="980">
        <f>IFERROR((MIN((VLOOKUP(($B226&amp;$G226),'CALCULADORA IT CON S.SOCIAL'!$AE$4:$AG$94,2,FALSE)),AH226)),0)</f>
        <v>0</v>
      </c>
      <c r="AJ226" s="732">
        <v>0</v>
      </c>
      <c r="AK226" s="981">
        <f>IFERROR((MIN((((VLOOKUP($B226,'Anexo I - Auxiliar'!$A$16:$AK$277,37,FALSE)))),AJ226)),0)</f>
        <v>0</v>
      </c>
      <c r="AL226" s="982">
        <f t="shared" si="25"/>
        <v>0</v>
      </c>
      <c r="AM226" s="734">
        <v>0</v>
      </c>
      <c r="AN226" s="983">
        <f t="shared" si="26"/>
        <v>0</v>
      </c>
      <c r="AO226" s="735">
        <v>0</v>
      </c>
      <c r="AP226" s="982">
        <f t="shared" si="27"/>
        <v>0</v>
      </c>
      <c r="AQ226" s="984">
        <f t="shared" si="28"/>
        <v>0</v>
      </c>
      <c r="AR226" s="735">
        <v>0</v>
      </c>
      <c r="AS226" s="985">
        <f t="shared" si="29"/>
        <v>0</v>
      </c>
      <c r="AT226" s="735">
        <v>0</v>
      </c>
      <c r="AU226" s="985">
        <f>IFERROR(((MIN((AS226*(VLOOKUP(B226,'Anexo I - Auxiliar'!$A$16:$V$75,8,FALSE))),AT226))),0)</f>
        <v>0</v>
      </c>
      <c r="AV226" s="980">
        <f>IFERROR((VLOOKUP(($B226&amp;$G226),'CALCULADORA IT CON S.SOCIAL'!$AE$4:$AG$94,3,FALSE)),0)</f>
        <v>0</v>
      </c>
      <c r="AW226" s="986">
        <f t="shared" si="30"/>
        <v>0</v>
      </c>
      <c r="AX226" s="987">
        <f>IFERROR((((IF((VLOOKUP(B226,'Anexo I - Auxiliar'!$A$16:$V$75,5,FALSE)=12),(AN226+AQ226+AW226),(AN226+AW226))))+(AK226*AM226)+(AI226*AM226)),0)</f>
        <v>0</v>
      </c>
      <c r="AY226" s="1000">
        <f t="shared" si="31"/>
        <v>0</v>
      </c>
      <c r="AZ226" s="736">
        <v>0</v>
      </c>
      <c r="BA226" s="736">
        <v>0</v>
      </c>
      <c r="BB226" s="711"/>
      <c r="BC226" s="1001">
        <f t="shared" si="32"/>
        <v>0</v>
      </c>
      <c r="BD226" s="737">
        <v>0</v>
      </c>
      <c r="BE226" s="708"/>
    </row>
    <row r="227" spans="1:57" x14ac:dyDescent="0.3">
      <c r="A227" s="741"/>
      <c r="B227" s="743"/>
      <c r="C227" s="743"/>
      <c r="D227" s="743"/>
      <c r="E227" s="744"/>
      <c r="F227" s="430"/>
      <c r="G227" s="430"/>
      <c r="H227" s="726"/>
      <c r="I227" s="726"/>
      <c r="J227" s="727"/>
      <c r="K227" s="728"/>
      <c r="L227" s="742"/>
      <c r="M227" s="730"/>
      <c r="N227" s="731">
        <v>0</v>
      </c>
      <c r="O227" s="732">
        <v>0</v>
      </c>
      <c r="P227" s="978">
        <f>IFERROR((MIN((VLOOKUP($B227,'Anexo I - Auxiliar'!$A$16:$V$75,9,FALSE)*($N227)),$O227)),0)</f>
        <v>0</v>
      </c>
      <c r="Q227" s="732">
        <v>0</v>
      </c>
      <c r="R227" s="733">
        <v>0</v>
      </c>
      <c r="S227" s="978">
        <f>IFERROR((MIN(((VLOOKUP($B227,'Anexo I - Auxiliar'!$A$16:$V$75,10,FALSE)*(N227))*R227),Q227)),0)</f>
        <v>0</v>
      </c>
      <c r="T227" s="732">
        <v>0</v>
      </c>
      <c r="U227" s="979">
        <f>IFERROR((MIN((VLOOKUP($B227,'Anexo I - Auxiliar'!$A$16:$Y$277,12,FALSE)*(N227)),T227)),0)</f>
        <v>0</v>
      </c>
      <c r="V227" s="732">
        <v>0</v>
      </c>
      <c r="W227" s="979">
        <f>IFERROR((MIN((VLOOKUP($B227,'Anexo I - Auxiliar'!$A$16:$Y$277,14,FALSE)*(N227)),V227)),0)</f>
        <v>0</v>
      </c>
      <c r="X227" s="732">
        <v>0</v>
      </c>
      <c r="Y227" s="979">
        <f>IFERROR((MIN((VLOOKUP($B227,'Anexo I - Auxiliar'!$A$16:$Y$277,16,FALSE)*(N227)),X227)),0)</f>
        <v>0</v>
      </c>
      <c r="Z227" s="732">
        <v>0</v>
      </c>
      <c r="AA227" s="979">
        <f>IFERROR((MIN((VLOOKUP($B227,'Anexo I - Auxiliar'!$A$16:$Y$277,18,FALSE)*(N227)),Z227)),0)</f>
        <v>0</v>
      </c>
      <c r="AB227" s="732">
        <v>0</v>
      </c>
      <c r="AC227" s="979">
        <f>IFERROR((MIN((VLOOKUP($B227,'Anexo I - Auxiliar'!$A$16:$Y$277,20,FALSE)*(N227)),AB227)),0)</f>
        <v>0</v>
      </c>
      <c r="AD227" s="732">
        <v>0</v>
      </c>
      <c r="AE227" s="979">
        <f>IFERROR((MIN((VLOOKUP($B227,'Anexo I - Auxiliar'!$A$16:$Y$277,22,FALSE)*(N227)),AD227)),0)</f>
        <v>0</v>
      </c>
      <c r="AF227" s="732">
        <v>0</v>
      </c>
      <c r="AG227" s="979">
        <f>IFERROR((MIN((VLOOKUP($B227,'Anexo I - Auxiliar'!$A$16:$Y$277,24,FALSE)*(N227)),AF227)),0)</f>
        <v>0</v>
      </c>
      <c r="AH227" s="732">
        <v>0</v>
      </c>
      <c r="AI227" s="980">
        <f>IFERROR((MIN((VLOOKUP(($B227&amp;$G227),'CALCULADORA IT CON S.SOCIAL'!$AE$4:$AG$94,2,FALSE)),AH227)),0)</f>
        <v>0</v>
      </c>
      <c r="AJ227" s="732">
        <v>0</v>
      </c>
      <c r="AK227" s="981">
        <f>IFERROR((MIN((((VLOOKUP($B227,'Anexo I - Auxiliar'!$A$16:$AK$277,37,FALSE)))),AJ227)),0)</f>
        <v>0</v>
      </c>
      <c r="AL227" s="982">
        <f t="shared" si="25"/>
        <v>0</v>
      </c>
      <c r="AM227" s="734">
        <v>0</v>
      </c>
      <c r="AN227" s="983">
        <f t="shared" si="26"/>
        <v>0</v>
      </c>
      <c r="AO227" s="735">
        <v>0</v>
      </c>
      <c r="AP227" s="982">
        <f t="shared" si="27"/>
        <v>0</v>
      </c>
      <c r="AQ227" s="984">
        <f t="shared" si="28"/>
        <v>0</v>
      </c>
      <c r="AR227" s="735">
        <v>0</v>
      </c>
      <c r="AS227" s="985">
        <f t="shared" si="29"/>
        <v>0</v>
      </c>
      <c r="AT227" s="735">
        <v>0</v>
      </c>
      <c r="AU227" s="985">
        <f>IFERROR(((MIN((AS227*(VLOOKUP(B227,'Anexo I - Auxiliar'!$A$16:$V$75,8,FALSE))),AT227))),0)</f>
        <v>0</v>
      </c>
      <c r="AV227" s="980">
        <f>IFERROR((VLOOKUP(($B227&amp;$G227),'CALCULADORA IT CON S.SOCIAL'!$AE$4:$AG$94,3,FALSE)),0)</f>
        <v>0</v>
      </c>
      <c r="AW227" s="986">
        <f t="shared" si="30"/>
        <v>0</v>
      </c>
      <c r="AX227" s="987">
        <f>IFERROR((((IF((VLOOKUP(B227,'Anexo I - Auxiliar'!$A$16:$V$75,5,FALSE)=12),(AN227+AQ227+AW227),(AN227+AW227))))+(AK227*AM227)+(AI227*AM227)),0)</f>
        <v>0</v>
      </c>
      <c r="AY227" s="1000">
        <f t="shared" si="31"/>
        <v>0</v>
      </c>
      <c r="AZ227" s="736">
        <v>0</v>
      </c>
      <c r="BA227" s="736">
        <v>0</v>
      </c>
      <c r="BB227" s="711"/>
      <c r="BC227" s="1001">
        <f t="shared" si="32"/>
        <v>0</v>
      </c>
      <c r="BD227" s="737">
        <v>0</v>
      </c>
      <c r="BE227" s="708"/>
    </row>
    <row r="228" spans="1:57" x14ac:dyDescent="0.3">
      <c r="A228" s="741"/>
      <c r="B228" s="743"/>
      <c r="C228" s="743"/>
      <c r="D228" s="743"/>
      <c r="E228" s="744"/>
      <c r="F228" s="430"/>
      <c r="G228" s="430"/>
      <c r="H228" s="726"/>
      <c r="I228" s="726"/>
      <c r="J228" s="727"/>
      <c r="K228" s="728"/>
      <c r="L228" s="742"/>
      <c r="M228" s="730"/>
      <c r="N228" s="731">
        <v>0</v>
      </c>
      <c r="O228" s="732">
        <v>0</v>
      </c>
      <c r="P228" s="978">
        <f>IFERROR((MIN((VLOOKUP($B228,'Anexo I - Auxiliar'!$A$16:$V$75,9,FALSE)*($N228)),$O228)),0)</f>
        <v>0</v>
      </c>
      <c r="Q228" s="732">
        <v>0</v>
      </c>
      <c r="R228" s="733">
        <v>0</v>
      </c>
      <c r="S228" s="978">
        <f>IFERROR((MIN(((VLOOKUP($B228,'Anexo I - Auxiliar'!$A$16:$V$75,10,FALSE)*(N228))*R228),Q228)),0)</f>
        <v>0</v>
      </c>
      <c r="T228" s="732">
        <v>0</v>
      </c>
      <c r="U228" s="979">
        <f>IFERROR((MIN((VLOOKUP($B228,'Anexo I - Auxiliar'!$A$16:$Y$277,12,FALSE)*(N228)),T228)),0)</f>
        <v>0</v>
      </c>
      <c r="V228" s="732">
        <v>0</v>
      </c>
      <c r="W228" s="979">
        <f>IFERROR((MIN((VLOOKUP($B228,'Anexo I - Auxiliar'!$A$16:$Y$277,14,FALSE)*(N228)),V228)),0)</f>
        <v>0</v>
      </c>
      <c r="X228" s="732">
        <v>0</v>
      </c>
      <c r="Y228" s="979">
        <f>IFERROR((MIN((VLOOKUP($B228,'Anexo I - Auxiliar'!$A$16:$Y$277,16,FALSE)*(N228)),X228)),0)</f>
        <v>0</v>
      </c>
      <c r="Z228" s="732">
        <v>0</v>
      </c>
      <c r="AA228" s="979">
        <f>IFERROR((MIN((VLOOKUP($B228,'Anexo I - Auxiliar'!$A$16:$Y$277,18,FALSE)*(N228)),Z228)),0)</f>
        <v>0</v>
      </c>
      <c r="AB228" s="732">
        <v>0</v>
      </c>
      <c r="AC228" s="979">
        <f>IFERROR((MIN((VLOOKUP($B228,'Anexo I - Auxiliar'!$A$16:$Y$277,20,FALSE)*(N228)),AB228)),0)</f>
        <v>0</v>
      </c>
      <c r="AD228" s="732">
        <v>0</v>
      </c>
      <c r="AE228" s="979">
        <f>IFERROR((MIN((VLOOKUP($B228,'Anexo I - Auxiliar'!$A$16:$Y$277,22,FALSE)*(N228)),AD228)),0)</f>
        <v>0</v>
      </c>
      <c r="AF228" s="732">
        <v>0</v>
      </c>
      <c r="AG228" s="979">
        <f>IFERROR((MIN((VLOOKUP($B228,'Anexo I - Auxiliar'!$A$16:$Y$277,24,FALSE)*(N228)),AF228)),0)</f>
        <v>0</v>
      </c>
      <c r="AH228" s="732">
        <v>0</v>
      </c>
      <c r="AI228" s="980">
        <f>IFERROR((MIN((VLOOKUP(($B228&amp;$G228),'CALCULADORA IT CON S.SOCIAL'!$AE$4:$AG$94,2,FALSE)),AH228)),0)</f>
        <v>0</v>
      </c>
      <c r="AJ228" s="732">
        <v>0</v>
      </c>
      <c r="AK228" s="981">
        <f>IFERROR((MIN((((VLOOKUP($B228,'Anexo I - Auxiliar'!$A$16:$AK$277,37,FALSE)))),AJ228)),0)</f>
        <v>0</v>
      </c>
      <c r="AL228" s="982">
        <f t="shared" si="25"/>
        <v>0</v>
      </c>
      <c r="AM228" s="734">
        <v>0</v>
      </c>
      <c r="AN228" s="983">
        <f t="shared" si="26"/>
        <v>0</v>
      </c>
      <c r="AO228" s="735">
        <v>0</v>
      </c>
      <c r="AP228" s="982">
        <f t="shared" si="27"/>
        <v>0</v>
      </c>
      <c r="AQ228" s="984">
        <f t="shared" si="28"/>
        <v>0</v>
      </c>
      <c r="AR228" s="735">
        <v>0</v>
      </c>
      <c r="AS228" s="985">
        <f t="shared" si="29"/>
        <v>0</v>
      </c>
      <c r="AT228" s="735">
        <v>0</v>
      </c>
      <c r="AU228" s="985">
        <f>IFERROR(((MIN((AS228*(VLOOKUP(B228,'Anexo I - Auxiliar'!$A$16:$V$75,8,FALSE))),AT228))),0)</f>
        <v>0</v>
      </c>
      <c r="AV228" s="980">
        <f>IFERROR((VLOOKUP(($B228&amp;$G228),'CALCULADORA IT CON S.SOCIAL'!$AE$4:$AG$94,3,FALSE)),0)</f>
        <v>0</v>
      </c>
      <c r="AW228" s="986">
        <f t="shared" si="30"/>
        <v>0</v>
      </c>
      <c r="AX228" s="987">
        <f>IFERROR((((IF((VLOOKUP(B228,'Anexo I - Auxiliar'!$A$16:$V$75,5,FALSE)=12),(AN228+AQ228+AW228),(AN228+AW228))))+(AK228*AM228)+(AI228*AM228)),0)</f>
        <v>0</v>
      </c>
      <c r="AY228" s="1000">
        <f t="shared" si="31"/>
        <v>0</v>
      </c>
      <c r="AZ228" s="736">
        <v>0</v>
      </c>
      <c r="BA228" s="736">
        <v>0</v>
      </c>
      <c r="BB228" s="711"/>
      <c r="BC228" s="1001">
        <f t="shared" si="32"/>
        <v>0</v>
      </c>
      <c r="BD228" s="737">
        <v>0</v>
      </c>
      <c r="BE228" s="708"/>
    </row>
    <row r="229" spans="1:57" x14ac:dyDescent="0.3">
      <c r="A229" s="741"/>
      <c r="B229" s="743"/>
      <c r="C229" s="743"/>
      <c r="D229" s="743"/>
      <c r="E229" s="744"/>
      <c r="F229" s="430"/>
      <c r="G229" s="430"/>
      <c r="H229" s="726"/>
      <c r="I229" s="726"/>
      <c r="J229" s="727"/>
      <c r="K229" s="728"/>
      <c r="L229" s="742"/>
      <c r="M229" s="730"/>
      <c r="N229" s="731">
        <v>0</v>
      </c>
      <c r="O229" s="732">
        <v>0</v>
      </c>
      <c r="P229" s="978">
        <f>IFERROR((MIN((VLOOKUP($B229,'Anexo I - Auxiliar'!$A$16:$V$75,9,FALSE)*($N229)),$O229)),0)</f>
        <v>0</v>
      </c>
      <c r="Q229" s="732">
        <v>0</v>
      </c>
      <c r="R229" s="733">
        <v>0</v>
      </c>
      <c r="S229" s="978">
        <f>IFERROR((MIN(((VLOOKUP($B229,'Anexo I - Auxiliar'!$A$16:$V$75,10,FALSE)*(N229))*R229),Q229)),0)</f>
        <v>0</v>
      </c>
      <c r="T229" s="732">
        <v>0</v>
      </c>
      <c r="U229" s="979">
        <f>IFERROR((MIN((VLOOKUP($B229,'Anexo I - Auxiliar'!$A$16:$Y$277,12,FALSE)*(N229)),T229)),0)</f>
        <v>0</v>
      </c>
      <c r="V229" s="732">
        <v>0</v>
      </c>
      <c r="W229" s="979">
        <f>IFERROR((MIN((VLOOKUP($B229,'Anexo I - Auxiliar'!$A$16:$Y$277,14,FALSE)*(N229)),V229)),0)</f>
        <v>0</v>
      </c>
      <c r="X229" s="732">
        <v>0</v>
      </c>
      <c r="Y229" s="979">
        <f>IFERROR((MIN((VLOOKUP($B229,'Anexo I - Auxiliar'!$A$16:$Y$277,16,FALSE)*(N229)),X229)),0)</f>
        <v>0</v>
      </c>
      <c r="Z229" s="732">
        <v>0</v>
      </c>
      <c r="AA229" s="979">
        <f>IFERROR((MIN((VLOOKUP($B229,'Anexo I - Auxiliar'!$A$16:$Y$277,18,FALSE)*(N229)),Z229)),0)</f>
        <v>0</v>
      </c>
      <c r="AB229" s="732">
        <v>0</v>
      </c>
      <c r="AC229" s="979">
        <f>IFERROR((MIN((VLOOKUP($B229,'Anexo I - Auxiliar'!$A$16:$Y$277,20,FALSE)*(N229)),AB229)),0)</f>
        <v>0</v>
      </c>
      <c r="AD229" s="732">
        <v>0</v>
      </c>
      <c r="AE229" s="979">
        <f>IFERROR((MIN((VLOOKUP($B229,'Anexo I - Auxiliar'!$A$16:$Y$277,22,FALSE)*(N229)),AD229)),0)</f>
        <v>0</v>
      </c>
      <c r="AF229" s="732">
        <v>0</v>
      </c>
      <c r="AG229" s="979">
        <f>IFERROR((MIN((VLOOKUP($B229,'Anexo I - Auxiliar'!$A$16:$Y$277,24,FALSE)*(N229)),AF229)),0)</f>
        <v>0</v>
      </c>
      <c r="AH229" s="732">
        <v>0</v>
      </c>
      <c r="AI229" s="980">
        <f>IFERROR((MIN((VLOOKUP(($B229&amp;$G229),'CALCULADORA IT CON S.SOCIAL'!$AE$4:$AG$94,2,FALSE)),AH229)),0)</f>
        <v>0</v>
      </c>
      <c r="AJ229" s="732">
        <v>0</v>
      </c>
      <c r="AK229" s="981">
        <f>IFERROR((MIN((((VLOOKUP($B229,'Anexo I - Auxiliar'!$A$16:$AK$277,37,FALSE)))),AJ229)),0)</f>
        <v>0</v>
      </c>
      <c r="AL229" s="982">
        <f t="shared" ref="AL229:AL254" si="33">IFERROR(((P229+S229+U229+W229+Y229+AA229+AC229+AE229+AG229)),0)</f>
        <v>0</v>
      </c>
      <c r="AM229" s="734">
        <v>0</v>
      </c>
      <c r="AN229" s="983">
        <f t="shared" ref="AN229:AN254" si="34">IFERROR((AL229*AM229),0)</f>
        <v>0</v>
      </c>
      <c r="AO229" s="735">
        <v>0</v>
      </c>
      <c r="AP229" s="982">
        <f t="shared" ref="AP229:AP254" si="35">IFERROR(((MIN((((AL229)*2)/12),AO229))),0)</f>
        <v>0</v>
      </c>
      <c r="AQ229" s="984">
        <f t="shared" ref="AQ229:AQ254" si="36">IFERROR((AP229*AM229),0)</f>
        <v>0</v>
      </c>
      <c r="AR229" s="735">
        <v>0</v>
      </c>
      <c r="AS229" s="985">
        <f t="shared" ref="AS229:AS254" si="37">IFERROR((MIN((AL229+AP229),AR229)),0)</f>
        <v>0</v>
      </c>
      <c r="AT229" s="735">
        <v>0</v>
      </c>
      <c r="AU229" s="985">
        <f>IFERROR(((MIN((AS229*(VLOOKUP(B229,'Anexo I - Auxiliar'!$A$16:$V$75,8,FALSE))),AT229))),0)</f>
        <v>0</v>
      </c>
      <c r="AV229" s="980">
        <f>IFERROR((VLOOKUP(($B229&amp;$G229),'CALCULADORA IT CON S.SOCIAL'!$AE$4:$AG$94,3,FALSE)),0)</f>
        <v>0</v>
      </c>
      <c r="AW229" s="986">
        <f t="shared" ref="AW229:AW254" si="38">IFERROR(((MIN(AT229,(AU229+AV229))*AM229)),0)</f>
        <v>0</v>
      </c>
      <c r="AX229" s="987">
        <f>IFERROR((((IF((VLOOKUP(B229,'Anexo I - Auxiliar'!$A$16:$V$75,5,FALSE)=12),(AN229+AQ229+AW229),(AN229+AW229))))+(AK229*AM229)+(AI229*AM229)),0)</f>
        <v>0</v>
      </c>
      <c r="AY229" s="1000">
        <f t="shared" si="31"/>
        <v>0</v>
      </c>
      <c r="AZ229" s="736">
        <v>0</v>
      </c>
      <c r="BA229" s="736">
        <v>0</v>
      </c>
      <c r="BB229" s="711"/>
      <c r="BC229" s="1001">
        <f t="shared" si="32"/>
        <v>0</v>
      </c>
      <c r="BD229" s="737">
        <v>0</v>
      </c>
      <c r="BE229" s="708"/>
    </row>
    <row r="230" spans="1:57" x14ac:dyDescent="0.3">
      <c r="A230" s="741"/>
      <c r="B230" s="743"/>
      <c r="C230" s="743"/>
      <c r="D230" s="743"/>
      <c r="E230" s="744"/>
      <c r="F230" s="430"/>
      <c r="G230" s="430"/>
      <c r="H230" s="726"/>
      <c r="I230" s="726"/>
      <c r="J230" s="727"/>
      <c r="K230" s="728"/>
      <c r="L230" s="742"/>
      <c r="M230" s="730"/>
      <c r="N230" s="731">
        <v>0</v>
      </c>
      <c r="O230" s="732">
        <v>0</v>
      </c>
      <c r="P230" s="978">
        <f>IFERROR((MIN((VLOOKUP($B230,'Anexo I - Auxiliar'!$A$16:$V$75,9,FALSE)*($N230)),$O230)),0)</f>
        <v>0</v>
      </c>
      <c r="Q230" s="732">
        <v>0</v>
      </c>
      <c r="R230" s="733">
        <v>0</v>
      </c>
      <c r="S230" s="978">
        <f>IFERROR((MIN(((VLOOKUP($B230,'Anexo I - Auxiliar'!$A$16:$V$75,10,FALSE)*(N230))*R230),Q230)),0)</f>
        <v>0</v>
      </c>
      <c r="T230" s="732">
        <v>0</v>
      </c>
      <c r="U230" s="979">
        <f>IFERROR((MIN((VLOOKUP($B230,'Anexo I - Auxiliar'!$A$16:$Y$277,12,FALSE)*(N230)),T230)),0)</f>
        <v>0</v>
      </c>
      <c r="V230" s="732">
        <v>0</v>
      </c>
      <c r="W230" s="979">
        <f>IFERROR((MIN((VLOOKUP($B230,'Anexo I - Auxiliar'!$A$16:$Y$277,14,FALSE)*(N230)),V230)),0)</f>
        <v>0</v>
      </c>
      <c r="X230" s="732">
        <v>0</v>
      </c>
      <c r="Y230" s="979">
        <f>IFERROR((MIN((VLOOKUP($B230,'Anexo I - Auxiliar'!$A$16:$Y$277,16,FALSE)*(N230)),X230)),0)</f>
        <v>0</v>
      </c>
      <c r="Z230" s="732">
        <v>0</v>
      </c>
      <c r="AA230" s="979">
        <f>IFERROR((MIN((VLOOKUP($B230,'Anexo I - Auxiliar'!$A$16:$Y$277,18,FALSE)*(N230)),Z230)),0)</f>
        <v>0</v>
      </c>
      <c r="AB230" s="732">
        <v>0</v>
      </c>
      <c r="AC230" s="979">
        <f>IFERROR((MIN((VLOOKUP($B230,'Anexo I - Auxiliar'!$A$16:$Y$277,20,FALSE)*(N230)),AB230)),0)</f>
        <v>0</v>
      </c>
      <c r="AD230" s="732">
        <v>0</v>
      </c>
      <c r="AE230" s="979">
        <f>IFERROR((MIN((VLOOKUP($B230,'Anexo I - Auxiliar'!$A$16:$Y$277,22,FALSE)*(N230)),AD230)),0)</f>
        <v>0</v>
      </c>
      <c r="AF230" s="732">
        <v>0</v>
      </c>
      <c r="AG230" s="979">
        <f>IFERROR((MIN((VLOOKUP($B230,'Anexo I - Auxiliar'!$A$16:$Y$277,24,FALSE)*(N230)),AF230)),0)</f>
        <v>0</v>
      </c>
      <c r="AH230" s="732">
        <v>0</v>
      </c>
      <c r="AI230" s="980">
        <f>IFERROR((MIN((VLOOKUP(($B230&amp;$G230),'CALCULADORA IT CON S.SOCIAL'!$AE$4:$AG$94,2,FALSE)),AH230)),0)</f>
        <v>0</v>
      </c>
      <c r="AJ230" s="732">
        <v>0</v>
      </c>
      <c r="AK230" s="981">
        <f>IFERROR((MIN((((VLOOKUP($B230,'Anexo I - Auxiliar'!$A$16:$AK$277,37,FALSE)))),AJ230)),0)</f>
        <v>0</v>
      </c>
      <c r="AL230" s="982">
        <f t="shared" si="33"/>
        <v>0</v>
      </c>
      <c r="AM230" s="734">
        <v>0</v>
      </c>
      <c r="AN230" s="983">
        <f t="shared" si="34"/>
        <v>0</v>
      </c>
      <c r="AO230" s="735">
        <v>0</v>
      </c>
      <c r="AP230" s="982">
        <f t="shared" si="35"/>
        <v>0</v>
      </c>
      <c r="AQ230" s="984">
        <f t="shared" si="36"/>
        <v>0</v>
      </c>
      <c r="AR230" s="735">
        <v>0</v>
      </c>
      <c r="AS230" s="985">
        <f t="shared" si="37"/>
        <v>0</v>
      </c>
      <c r="AT230" s="735">
        <v>0</v>
      </c>
      <c r="AU230" s="985">
        <f>IFERROR(((MIN((AS230*(VLOOKUP(B230,'Anexo I - Auxiliar'!$A$16:$V$75,8,FALSE))),AT230))),0)</f>
        <v>0</v>
      </c>
      <c r="AV230" s="980">
        <f>IFERROR((VLOOKUP(($B230&amp;$G230),'CALCULADORA IT CON S.SOCIAL'!$AE$4:$AG$94,3,FALSE)),0)</f>
        <v>0</v>
      </c>
      <c r="AW230" s="986">
        <f t="shared" si="38"/>
        <v>0</v>
      </c>
      <c r="AX230" s="987">
        <f>IFERROR((((IF((VLOOKUP(B230,'Anexo I - Auxiliar'!$A$16:$V$75,5,FALSE)=12),(AN230+AQ230+AW230),(AN230+AW230))))+(AK230*AM230)+(AI230*AM230)),0)</f>
        <v>0</v>
      </c>
      <c r="AY230" s="1000">
        <f t="shared" si="31"/>
        <v>0</v>
      </c>
      <c r="AZ230" s="736">
        <v>0</v>
      </c>
      <c r="BA230" s="736">
        <v>0</v>
      </c>
      <c r="BB230" s="711"/>
      <c r="BC230" s="1001">
        <f t="shared" si="32"/>
        <v>0</v>
      </c>
      <c r="BD230" s="737">
        <v>0</v>
      </c>
      <c r="BE230" s="708"/>
    </row>
    <row r="231" spans="1:57" x14ac:dyDescent="0.3">
      <c r="A231" s="741"/>
      <c r="B231" s="743"/>
      <c r="C231" s="743"/>
      <c r="D231" s="743"/>
      <c r="E231" s="744"/>
      <c r="F231" s="430"/>
      <c r="G231" s="430"/>
      <c r="H231" s="726"/>
      <c r="I231" s="726"/>
      <c r="J231" s="727"/>
      <c r="K231" s="728"/>
      <c r="L231" s="742"/>
      <c r="M231" s="730"/>
      <c r="N231" s="731">
        <v>0</v>
      </c>
      <c r="O231" s="732">
        <v>0</v>
      </c>
      <c r="P231" s="978">
        <f>IFERROR((MIN((VLOOKUP($B231,'Anexo I - Auxiliar'!$A$16:$V$75,9,FALSE)*($N231)),$O231)),0)</f>
        <v>0</v>
      </c>
      <c r="Q231" s="732">
        <v>0</v>
      </c>
      <c r="R231" s="733">
        <v>0</v>
      </c>
      <c r="S231" s="978">
        <f>IFERROR((MIN(((VLOOKUP($B231,'Anexo I - Auxiliar'!$A$16:$V$75,10,FALSE)*(N231))*R231),Q231)),0)</f>
        <v>0</v>
      </c>
      <c r="T231" s="732">
        <v>0</v>
      </c>
      <c r="U231" s="979">
        <f>IFERROR((MIN((VLOOKUP($B231,'Anexo I - Auxiliar'!$A$16:$Y$277,12,FALSE)*(N231)),T231)),0)</f>
        <v>0</v>
      </c>
      <c r="V231" s="732">
        <v>0</v>
      </c>
      <c r="W231" s="979">
        <f>IFERROR((MIN((VLOOKUP($B231,'Anexo I - Auxiliar'!$A$16:$Y$277,14,FALSE)*(N231)),V231)),0)</f>
        <v>0</v>
      </c>
      <c r="X231" s="732">
        <v>0</v>
      </c>
      <c r="Y231" s="979">
        <f>IFERROR((MIN((VLOOKUP($B231,'Anexo I - Auxiliar'!$A$16:$Y$277,16,FALSE)*(N231)),X231)),0)</f>
        <v>0</v>
      </c>
      <c r="Z231" s="732">
        <v>0</v>
      </c>
      <c r="AA231" s="979">
        <f>IFERROR((MIN((VLOOKUP($B231,'Anexo I - Auxiliar'!$A$16:$Y$277,18,FALSE)*(N231)),Z231)),0)</f>
        <v>0</v>
      </c>
      <c r="AB231" s="732">
        <v>0</v>
      </c>
      <c r="AC231" s="979">
        <f>IFERROR((MIN((VLOOKUP($B231,'Anexo I - Auxiliar'!$A$16:$Y$277,20,FALSE)*(N231)),AB231)),0)</f>
        <v>0</v>
      </c>
      <c r="AD231" s="732">
        <v>0</v>
      </c>
      <c r="AE231" s="979">
        <f>IFERROR((MIN((VLOOKUP($B231,'Anexo I - Auxiliar'!$A$16:$Y$277,22,FALSE)*(N231)),AD231)),0)</f>
        <v>0</v>
      </c>
      <c r="AF231" s="732">
        <v>0</v>
      </c>
      <c r="AG231" s="979">
        <f>IFERROR((MIN((VLOOKUP($B231,'Anexo I - Auxiliar'!$A$16:$Y$277,24,FALSE)*(N231)),AF231)),0)</f>
        <v>0</v>
      </c>
      <c r="AH231" s="732">
        <v>0</v>
      </c>
      <c r="AI231" s="980">
        <f>IFERROR((MIN((VLOOKUP(($B231&amp;$G231),'CALCULADORA IT CON S.SOCIAL'!$AE$4:$AG$94,2,FALSE)),AH231)),0)</f>
        <v>0</v>
      </c>
      <c r="AJ231" s="732">
        <v>0</v>
      </c>
      <c r="AK231" s="981">
        <f>IFERROR((MIN((((VLOOKUP($B231,'Anexo I - Auxiliar'!$A$16:$AK$277,37,FALSE)))),AJ231)),0)</f>
        <v>0</v>
      </c>
      <c r="AL231" s="982">
        <f t="shared" si="33"/>
        <v>0</v>
      </c>
      <c r="AM231" s="734">
        <v>0</v>
      </c>
      <c r="AN231" s="983">
        <f t="shared" si="34"/>
        <v>0</v>
      </c>
      <c r="AO231" s="735">
        <v>0</v>
      </c>
      <c r="AP231" s="982">
        <f t="shared" si="35"/>
        <v>0</v>
      </c>
      <c r="AQ231" s="984">
        <f t="shared" si="36"/>
        <v>0</v>
      </c>
      <c r="AR231" s="735">
        <v>0</v>
      </c>
      <c r="AS231" s="985">
        <f t="shared" si="37"/>
        <v>0</v>
      </c>
      <c r="AT231" s="735">
        <v>0</v>
      </c>
      <c r="AU231" s="985">
        <f>IFERROR(((MIN((AS231*(VLOOKUP(B231,'Anexo I - Auxiliar'!$A$16:$V$75,8,FALSE))),AT231))),0)</f>
        <v>0</v>
      </c>
      <c r="AV231" s="980">
        <f>IFERROR((VLOOKUP(($B231&amp;$G231),'CALCULADORA IT CON S.SOCIAL'!$AE$4:$AG$94,3,FALSE)),0)</f>
        <v>0</v>
      </c>
      <c r="AW231" s="986">
        <f t="shared" si="38"/>
        <v>0</v>
      </c>
      <c r="AX231" s="987">
        <f>IFERROR((((IF((VLOOKUP(B231,'Anexo I - Auxiliar'!$A$16:$V$75,5,FALSE)=12),(AN231+AQ231+AW231),(AN231+AW231))))+(AK231*AM231)+(AI231*AM231)),0)</f>
        <v>0</v>
      </c>
      <c r="AY231" s="1000">
        <f t="shared" si="31"/>
        <v>0</v>
      </c>
      <c r="AZ231" s="736">
        <v>0</v>
      </c>
      <c r="BA231" s="736">
        <v>0</v>
      </c>
      <c r="BB231" s="711"/>
      <c r="BC231" s="1001">
        <f t="shared" si="32"/>
        <v>0</v>
      </c>
      <c r="BD231" s="737">
        <v>0</v>
      </c>
      <c r="BE231" s="708"/>
    </row>
    <row r="232" spans="1:57" x14ac:dyDescent="0.3">
      <c r="A232" s="741"/>
      <c r="B232" s="743"/>
      <c r="C232" s="743"/>
      <c r="D232" s="743"/>
      <c r="E232" s="744"/>
      <c r="F232" s="430"/>
      <c r="G232" s="430"/>
      <c r="H232" s="726"/>
      <c r="I232" s="726"/>
      <c r="J232" s="727"/>
      <c r="K232" s="728"/>
      <c r="L232" s="742"/>
      <c r="M232" s="730"/>
      <c r="N232" s="731">
        <v>0</v>
      </c>
      <c r="O232" s="732">
        <v>0</v>
      </c>
      <c r="P232" s="978">
        <f>IFERROR((MIN((VLOOKUP($B232,'Anexo I - Auxiliar'!$A$16:$V$75,9,FALSE)*($N232)),$O232)),0)</f>
        <v>0</v>
      </c>
      <c r="Q232" s="732">
        <v>0</v>
      </c>
      <c r="R232" s="733">
        <v>0</v>
      </c>
      <c r="S232" s="978">
        <f>IFERROR((MIN(((VLOOKUP($B232,'Anexo I - Auxiliar'!$A$16:$V$75,10,FALSE)*(N232))*R232),Q232)),0)</f>
        <v>0</v>
      </c>
      <c r="T232" s="732">
        <v>0</v>
      </c>
      <c r="U232" s="979">
        <f>IFERROR((MIN((VLOOKUP($B232,'Anexo I - Auxiliar'!$A$16:$Y$277,12,FALSE)*(N232)),T232)),0)</f>
        <v>0</v>
      </c>
      <c r="V232" s="732">
        <v>0</v>
      </c>
      <c r="W232" s="979">
        <f>IFERROR((MIN((VLOOKUP($B232,'Anexo I - Auxiliar'!$A$16:$Y$277,14,FALSE)*(N232)),V232)),0)</f>
        <v>0</v>
      </c>
      <c r="X232" s="732">
        <v>0</v>
      </c>
      <c r="Y232" s="979">
        <f>IFERROR((MIN((VLOOKUP($B232,'Anexo I - Auxiliar'!$A$16:$Y$277,16,FALSE)*(N232)),X232)),0)</f>
        <v>0</v>
      </c>
      <c r="Z232" s="732">
        <v>0</v>
      </c>
      <c r="AA232" s="979">
        <f>IFERROR((MIN((VLOOKUP($B232,'Anexo I - Auxiliar'!$A$16:$Y$277,18,FALSE)*(N232)),Z232)),0)</f>
        <v>0</v>
      </c>
      <c r="AB232" s="732">
        <v>0</v>
      </c>
      <c r="AC232" s="979">
        <f>IFERROR((MIN((VLOOKUP($B232,'Anexo I - Auxiliar'!$A$16:$Y$277,20,FALSE)*(N232)),AB232)),0)</f>
        <v>0</v>
      </c>
      <c r="AD232" s="732">
        <v>0</v>
      </c>
      <c r="AE232" s="979">
        <f>IFERROR((MIN((VLOOKUP($B232,'Anexo I - Auxiliar'!$A$16:$Y$277,22,FALSE)*(N232)),AD232)),0)</f>
        <v>0</v>
      </c>
      <c r="AF232" s="732">
        <v>0</v>
      </c>
      <c r="AG232" s="979">
        <f>IFERROR((MIN((VLOOKUP($B232,'Anexo I - Auxiliar'!$A$16:$Y$277,24,FALSE)*(N232)),AF232)),0)</f>
        <v>0</v>
      </c>
      <c r="AH232" s="732">
        <v>0</v>
      </c>
      <c r="AI232" s="980">
        <f>IFERROR((MIN((VLOOKUP(($B232&amp;$G232),'CALCULADORA IT CON S.SOCIAL'!$AE$4:$AG$94,2,FALSE)),AH232)),0)</f>
        <v>0</v>
      </c>
      <c r="AJ232" s="732">
        <v>0</v>
      </c>
      <c r="AK232" s="981">
        <f>IFERROR((MIN((((VLOOKUP($B232,'Anexo I - Auxiliar'!$A$16:$AK$277,37,FALSE)))),AJ232)),0)</f>
        <v>0</v>
      </c>
      <c r="AL232" s="982">
        <f t="shared" si="33"/>
        <v>0</v>
      </c>
      <c r="AM232" s="734">
        <v>0</v>
      </c>
      <c r="AN232" s="983">
        <f t="shared" si="34"/>
        <v>0</v>
      </c>
      <c r="AO232" s="735">
        <v>0</v>
      </c>
      <c r="AP232" s="982">
        <f t="shared" si="35"/>
        <v>0</v>
      </c>
      <c r="AQ232" s="984">
        <f t="shared" si="36"/>
        <v>0</v>
      </c>
      <c r="AR232" s="735">
        <v>0</v>
      </c>
      <c r="AS232" s="985">
        <f t="shared" si="37"/>
        <v>0</v>
      </c>
      <c r="AT232" s="735">
        <v>0</v>
      </c>
      <c r="AU232" s="985">
        <f>IFERROR(((MIN((AS232*(VLOOKUP(B232,'Anexo I - Auxiliar'!$A$16:$V$75,8,FALSE))),AT232))),0)</f>
        <v>0</v>
      </c>
      <c r="AV232" s="980">
        <f>IFERROR((VLOOKUP(($B232&amp;$G232),'CALCULADORA IT CON S.SOCIAL'!$AE$4:$AG$94,3,FALSE)),0)</f>
        <v>0</v>
      </c>
      <c r="AW232" s="986">
        <f t="shared" si="38"/>
        <v>0</v>
      </c>
      <c r="AX232" s="987">
        <f>IFERROR((((IF((VLOOKUP(B232,'Anexo I - Auxiliar'!$A$16:$V$75,5,FALSE)=12),(AN232+AQ232+AW232),(AN232+AW232))))+(AK232*AM232)+(AI232*AM232)),0)</f>
        <v>0</v>
      </c>
      <c r="AY232" s="1000">
        <f t="shared" si="31"/>
        <v>0</v>
      </c>
      <c r="AZ232" s="736">
        <v>0</v>
      </c>
      <c r="BA232" s="736">
        <v>0</v>
      </c>
      <c r="BB232" s="711"/>
      <c r="BC232" s="1001">
        <f t="shared" si="32"/>
        <v>0</v>
      </c>
      <c r="BD232" s="737">
        <v>0</v>
      </c>
      <c r="BE232" s="708"/>
    </row>
    <row r="233" spans="1:57" x14ac:dyDescent="0.3">
      <c r="A233" s="741"/>
      <c r="B233" s="743"/>
      <c r="C233" s="743"/>
      <c r="D233" s="743"/>
      <c r="E233" s="744"/>
      <c r="F233" s="430"/>
      <c r="G233" s="430"/>
      <c r="H233" s="726"/>
      <c r="I233" s="726"/>
      <c r="J233" s="727"/>
      <c r="K233" s="728"/>
      <c r="L233" s="742"/>
      <c r="M233" s="730"/>
      <c r="N233" s="731">
        <v>0</v>
      </c>
      <c r="O233" s="732">
        <v>0</v>
      </c>
      <c r="P233" s="978">
        <f>IFERROR((MIN((VLOOKUP($B233,'Anexo I - Auxiliar'!$A$16:$V$75,9,FALSE)*($N233)),$O233)),0)</f>
        <v>0</v>
      </c>
      <c r="Q233" s="732">
        <v>0</v>
      </c>
      <c r="R233" s="733">
        <v>0</v>
      </c>
      <c r="S233" s="978">
        <f>IFERROR((MIN(((VLOOKUP($B233,'Anexo I - Auxiliar'!$A$16:$V$75,10,FALSE)*(N233))*R233),Q233)),0)</f>
        <v>0</v>
      </c>
      <c r="T233" s="732">
        <v>0</v>
      </c>
      <c r="U233" s="979">
        <f>IFERROR((MIN((VLOOKUP($B233,'Anexo I - Auxiliar'!$A$16:$Y$277,12,FALSE)*(N233)),T233)),0)</f>
        <v>0</v>
      </c>
      <c r="V233" s="732">
        <v>0</v>
      </c>
      <c r="W233" s="979">
        <f>IFERROR((MIN((VLOOKUP($B233,'Anexo I - Auxiliar'!$A$16:$Y$277,14,FALSE)*(N233)),V233)),0)</f>
        <v>0</v>
      </c>
      <c r="X233" s="732">
        <v>0</v>
      </c>
      <c r="Y233" s="979">
        <f>IFERROR((MIN((VLOOKUP($B233,'Anexo I - Auxiliar'!$A$16:$Y$277,16,FALSE)*(N233)),X233)),0)</f>
        <v>0</v>
      </c>
      <c r="Z233" s="732">
        <v>0</v>
      </c>
      <c r="AA233" s="979">
        <f>IFERROR((MIN((VLOOKUP($B233,'Anexo I - Auxiliar'!$A$16:$Y$277,18,FALSE)*(N233)),Z233)),0)</f>
        <v>0</v>
      </c>
      <c r="AB233" s="732">
        <v>0</v>
      </c>
      <c r="AC233" s="979">
        <f>IFERROR((MIN((VLOOKUP($B233,'Anexo I - Auxiliar'!$A$16:$Y$277,20,FALSE)*(N233)),AB233)),0)</f>
        <v>0</v>
      </c>
      <c r="AD233" s="732">
        <v>0</v>
      </c>
      <c r="AE233" s="979">
        <f>IFERROR((MIN((VLOOKUP($B233,'Anexo I - Auxiliar'!$A$16:$Y$277,22,FALSE)*(N233)),AD233)),0)</f>
        <v>0</v>
      </c>
      <c r="AF233" s="732">
        <v>0</v>
      </c>
      <c r="AG233" s="979">
        <f>IFERROR((MIN((VLOOKUP($B233,'Anexo I - Auxiliar'!$A$16:$Y$277,24,FALSE)*(N233)),AF233)),0)</f>
        <v>0</v>
      </c>
      <c r="AH233" s="732">
        <v>0</v>
      </c>
      <c r="AI233" s="980">
        <f>IFERROR((MIN((VLOOKUP(($B233&amp;$G233),'CALCULADORA IT CON S.SOCIAL'!$AE$4:$AG$94,2,FALSE)),AH233)),0)</f>
        <v>0</v>
      </c>
      <c r="AJ233" s="732">
        <v>0</v>
      </c>
      <c r="AK233" s="981">
        <f>IFERROR((MIN((((VLOOKUP($B233,'Anexo I - Auxiliar'!$A$16:$AK$277,37,FALSE)))),AJ233)),0)</f>
        <v>0</v>
      </c>
      <c r="AL233" s="982">
        <f t="shared" si="33"/>
        <v>0</v>
      </c>
      <c r="AM233" s="734">
        <v>0</v>
      </c>
      <c r="AN233" s="983">
        <f t="shared" si="34"/>
        <v>0</v>
      </c>
      <c r="AO233" s="735">
        <v>0</v>
      </c>
      <c r="AP233" s="982">
        <f t="shared" si="35"/>
        <v>0</v>
      </c>
      <c r="AQ233" s="984">
        <f t="shared" si="36"/>
        <v>0</v>
      </c>
      <c r="AR233" s="735">
        <v>0</v>
      </c>
      <c r="AS233" s="985">
        <f t="shared" si="37"/>
        <v>0</v>
      </c>
      <c r="AT233" s="735">
        <v>0</v>
      </c>
      <c r="AU233" s="985">
        <f>IFERROR(((MIN((AS233*(VLOOKUP(B233,'Anexo I - Auxiliar'!$A$16:$V$75,8,FALSE))),AT233))),0)</f>
        <v>0</v>
      </c>
      <c r="AV233" s="980">
        <f>IFERROR((VLOOKUP(($B233&amp;$G233),'CALCULADORA IT CON S.SOCIAL'!$AE$4:$AG$94,3,FALSE)),0)</f>
        <v>0</v>
      </c>
      <c r="AW233" s="986">
        <f t="shared" si="38"/>
        <v>0</v>
      </c>
      <c r="AX233" s="987">
        <f>IFERROR((((IF((VLOOKUP(B233,'Anexo I - Auxiliar'!$A$16:$V$75,5,FALSE)=12),(AN233+AQ233+AW233),(AN233+AW233))))+(AK233*AM233)+(AI233*AM233)),0)</f>
        <v>0</v>
      </c>
      <c r="AY233" s="1000">
        <f t="shared" si="31"/>
        <v>0</v>
      </c>
      <c r="AZ233" s="736">
        <v>0</v>
      </c>
      <c r="BA233" s="736">
        <v>0</v>
      </c>
      <c r="BB233" s="711"/>
      <c r="BC233" s="1001">
        <f t="shared" si="32"/>
        <v>0</v>
      </c>
      <c r="BD233" s="737">
        <v>0</v>
      </c>
      <c r="BE233" s="708"/>
    </row>
    <row r="234" spans="1:57" x14ac:dyDescent="0.3">
      <c r="A234" s="741"/>
      <c r="B234" s="743"/>
      <c r="C234" s="743"/>
      <c r="D234" s="743"/>
      <c r="E234" s="744"/>
      <c r="F234" s="430"/>
      <c r="G234" s="430"/>
      <c r="H234" s="726"/>
      <c r="I234" s="726"/>
      <c r="J234" s="727"/>
      <c r="K234" s="728"/>
      <c r="L234" s="742"/>
      <c r="M234" s="730"/>
      <c r="N234" s="731">
        <v>0</v>
      </c>
      <c r="O234" s="732">
        <v>0</v>
      </c>
      <c r="P234" s="978">
        <f>IFERROR((MIN((VLOOKUP($B234,'Anexo I - Auxiliar'!$A$16:$V$75,9,FALSE)*($N234)),$O234)),0)</f>
        <v>0</v>
      </c>
      <c r="Q234" s="732">
        <v>0</v>
      </c>
      <c r="R234" s="733">
        <v>0</v>
      </c>
      <c r="S234" s="978">
        <f>IFERROR((MIN(((VLOOKUP($B234,'Anexo I - Auxiliar'!$A$16:$V$75,10,FALSE)*(N234))*R234),Q234)),0)</f>
        <v>0</v>
      </c>
      <c r="T234" s="732">
        <v>0</v>
      </c>
      <c r="U234" s="979">
        <f>IFERROR((MIN((VLOOKUP($B234,'Anexo I - Auxiliar'!$A$16:$Y$277,12,FALSE)*(N234)),T234)),0)</f>
        <v>0</v>
      </c>
      <c r="V234" s="732">
        <v>0</v>
      </c>
      <c r="W234" s="979">
        <f>IFERROR((MIN((VLOOKUP($B234,'Anexo I - Auxiliar'!$A$16:$Y$277,14,FALSE)*(N234)),V234)),0)</f>
        <v>0</v>
      </c>
      <c r="X234" s="732">
        <v>0</v>
      </c>
      <c r="Y234" s="979">
        <f>IFERROR((MIN((VLOOKUP($B234,'Anexo I - Auxiliar'!$A$16:$Y$277,16,FALSE)*(N234)),X234)),0)</f>
        <v>0</v>
      </c>
      <c r="Z234" s="732">
        <v>0</v>
      </c>
      <c r="AA234" s="979">
        <f>IFERROR((MIN((VLOOKUP($B234,'Anexo I - Auxiliar'!$A$16:$Y$277,18,FALSE)*(N234)),Z234)),0)</f>
        <v>0</v>
      </c>
      <c r="AB234" s="732">
        <v>0</v>
      </c>
      <c r="AC234" s="979">
        <f>IFERROR((MIN((VLOOKUP($B234,'Anexo I - Auxiliar'!$A$16:$Y$277,20,FALSE)*(N234)),AB234)),0)</f>
        <v>0</v>
      </c>
      <c r="AD234" s="732">
        <v>0</v>
      </c>
      <c r="AE234" s="979">
        <f>IFERROR((MIN((VLOOKUP($B234,'Anexo I - Auxiliar'!$A$16:$Y$277,22,FALSE)*(N234)),AD234)),0)</f>
        <v>0</v>
      </c>
      <c r="AF234" s="732">
        <v>0</v>
      </c>
      <c r="AG234" s="979">
        <f>IFERROR((MIN((VLOOKUP($B234,'Anexo I - Auxiliar'!$A$16:$Y$277,24,FALSE)*(N234)),AF234)),0)</f>
        <v>0</v>
      </c>
      <c r="AH234" s="732">
        <v>0</v>
      </c>
      <c r="AI234" s="980">
        <f>IFERROR((MIN((VLOOKUP(($B234&amp;$G234),'CALCULADORA IT CON S.SOCIAL'!$AE$4:$AG$94,2,FALSE)),AH234)),0)</f>
        <v>0</v>
      </c>
      <c r="AJ234" s="732">
        <v>0</v>
      </c>
      <c r="AK234" s="981">
        <f>IFERROR((MIN((((VLOOKUP($B234,'Anexo I - Auxiliar'!$A$16:$AK$277,37,FALSE)))),AJ234)),0)</f>
        <v>0</v>
      </c>
      <c r="AL234" s="982">
        <f t="shared" si="33"/>
        <v>0</v>
      </c>
      <c r="AM234" s="734">
        <v>0</v>
      </c>
      <c r="AN234" s="983">
        <f t="shared" si="34"/>
        <v>0</v>
      </c>
      <c r="AO234" s="735">
        <v>0</v>
      </c>
      <c r="AP234" s="982">
        <f t="shared" si="35"/>
        <v>0</v>
      </c>
      <c r="AQ234" s="984">
        <f t="shared" si="36"/>
        <v>0</v>
      </c>
      <c r="AR234" s="735">
        <v>0</v>
      </c>
      <c r="AS234" s="985">
        <f t="shared" si="37"/>
        <v>0</v>
      </c>
      <c r="AT234" s="735">
        <v>0</v>
      </c>
      <c r="AU234" s="985">
        <f>IFERROR(((MIN((AS234*(VLOOKUP(B234,'Anexo I - Auxiliar'!$A$16:$V$75,8,FALSE))),AT234))),0)</f>
        <v>0</v>
      </c>
      <c r="AV234" s="980">
        <f>IFERROR((VLOOKUP(($B234&amp;$G234),'CALCULADORA IT CON S.SOCIAL'!$AE$4:$AG$94,3,FALSE)),0)</f>
        <v>0</v>
      </c>
      <c r="AW234" s="986">
        <f t="shared" si="38"/>
        <v>0</v>
      </c>
      <c r="AX234" s="987">
        <f>IFERROR((((IF((VLOOKUP(B234,'Anexo I - Auxiliar'!$A$16:$V$75,5,FALSE)=12),(AN234+AQ234+AW234),(AN234+AW234))))+(AK234*AM234)+(AI234*AM234)),0)</f>
        <v>0</v>
      </c>
      <c r="AY234" s="1000">
        <f t="shared" si="31"/>
        <v>0</v>
      </c>
      <c r="AZ234" s="736">
        <v>0</v>
      </c>
      <c r="BA234" s="736">
        <v>0</v>
      </c>
      <c r="BB234" s="711"/>
      <c r="BC234" s="1001">
        <f t="shared" si="32"/>
        <v>0</v>
      </c>
      <c r="BD234" s="737">
        <v>0</v>
      </c>
      <c r="BE234" s="708"/>
    </row>
    <row r="235" spans="1:57" x14ac:dyDescent="0.3">
      <c r="A235" s="741"/>
      <c r="B235" s="743"/>
      <c r="C235" s="743"/>
      <c r="D235" s="743"/>
      <c r="E235" s="744"/>
      <c r="F235" s="430"/>
      <c r="G235" s="430"/>
      <c r="H235" s="726"/>
      <c r="I235" s="726"/>
      <c r="J235" s="727"/>
      <c r="K235" s="728"/>
      <c r="L235" s="742"/>
      <c r="M235" s="730"/>
      <c r="N235" s="731">
        <v>0</v>
      </c>
      <c r="O235" s="732">
        <v>0</v>
      </c>
      <c r="P235" s="978">
        <f>IFERROR((MIN((VLOOKUP($B235,'Anexo I - Auxiliar'!$A$16:$V$75,9,FALSE)*($N235)),$O235)),0)</f>
        <v>0</v>
      </c>
      <c r="Q235" s="732">
        <v>0</v>
      </c>
      <c r="R235" s="733">
        <v>0</v>
      </c>
      <c r="S235" s="978">
        <f>IFERROR((MIN(((VLOOKUP($B235,'Anexo I - Auxiliar'!$A$16:$V$75,10,FALSE)*(N235))*R235),Q235)),0)</f>
        <v>0</v>
      </c>
      <c r="T235" s="732">
        <v>0</v>
      </c>
      <c r="U235" s="979">
        <f>IFERROR((MIN((VLOOKUP($B235,'Anexo I - Auxiliar'!$A$16:$Y$277,12,FALSE)*(N235)),T235)),0)</f>
        <v>0</v>
      </c>
      <c r="V235" s="732">
        <v>0</v>
      </c>
      <c r="W235" s="979">
        <f>IFERROR((MIN((VLOOKUP($B235,'Anexo I - Auxiliar'!$A$16:$Y$277,14,FALSE)*(N235)),V235)),0)</f>
        <v>0</v>
      </c>
      <c r="X235" s="732">
        <v>0</v>
      </c>
      <c r="Y235" s="979">
        <f>IFERROR((MIN((VLOOKUP($B235,'Anexo I - Auxiliar'!$A$16:$Y$277,16,FALSE)*(N235)),X235)),0)</f>
        <v>0</v>
      </c>
      <c r="Z235" s="732">
        <v>0</v>
      </c>
      <c r="AA235" s="979">
        <f>IFERROR((MIN((VLOOKUP($B235,'Anexo I - Auxiliar'!$A$16:$Y$277,18,FALSE)*(N235)),Z235)),0)</f>
        <v>0</v>
      </c>
      <c r="AB235" s="732">
        <v>0</v>
      </c>
      <c r="AC235" s="979">
        <f>IFERROR((MIN((VLOOKUP($B235,'Anexo I - Auxiliar'!$A$16:$Y$277,20,FALSE)*(N235)),AB235)),0)</f>
        <v>0</v>
      </c>
      <c r="AD235" s="732">
        <v>0</v>
      </c>
      <c r="AE235" s="979">
        <f>IFERROR((MIN((VLOOKUP($B235,'Anexo I - Auxiliar'!$A$16:$Y$277,22,FALSE)*(N235)),AD235)),0)</f>
        <v>0</v>
      </c>
      <c r="AF235" s="732">
        <v>0</v>
      </c>
      <c r="AG235" s="979">
        <f>IFERROR((MIN((VLOOKUP($B235,'Anexo I - Auxiliar'!$A$16:$Y$277,24,FALSE)*(N235)),AF235)),0)</f>
        <v>0</v>
      </c>
      <c r="AH235" s="732">
        <v>0</v>
      </c>
      <c r="AI235" s="980">
        <f>IFERROR((MIN((VLOOKUP(($B235&amp;$G235),'CALCULADORA IT CON S.SOCIAL'!$AE$4:$AG$94,2,FALSE)),AH235)),0)</f>
        <v>0</v>
      </c>
      <c r="AJ235" s="732">
        <v>0</v>
      </c>
      <c r="AK235" s="981">
        <f>IFERROR((MIN((((VLOOKUP($B235,'Anexo I - Auxiliar'!$A$16:$AK$277,37,FALSE)))),AJ235)),0)</f>
        <v>0</v>
      </c>
      <c r="AL235" s="982">
        <f t="shared" si="33"/>
        <v>0</v>
      </c>
      <c r="AM235" s="734">
        <v>0</v>
      </c>
      <c r="AN235" s="983">
        <f t="shared" si="34"/>
        <v>0</v>
      </c>
      <c r="AO235" s="735">
        <v>0</v>
      </c>
      <c r="AP235" s="982">
        <f t="shared" si="35"/>
        <v>0</v>
      </c>
      <c r="AQ235" s="984">
        <f t="shared" si="36"/>
        <v>0</v>
      </c>
      <c r="AR235" s="735">
        <v>0</v>
      </c>
      <c r="AS235" s="985">
        <f t="shared" si="37"/>
        <v>0</v>
      </c>
      <c r="AT235" s="735">
        <v>0</v>
      </c>
      <c r="AU235" s="985">
        <f>IFERROR(((MIN((AS235*(VLOOKUP(B235,'Anexo I - Auxiliar'!$A$16:$V$75,8,FALSE))),AT235))),0)</f>
        <v>0</v>
      </c>
      <c r="AV235" s="980">
        <f>IFERROR((VLOOKUP(($B235&amp;$G235),'CALCULADORA IT CON S.SOCIAL'!$AE$4:$AG$94,3,FALSE)),0)</f>
        <v>0</v>
      </c>
      <c r="AW235" s="986">
        <f t="shared" si="38"/>
        <v>0</v>
      </c>
      <c r="AX235" s="987">
        <f>IFERROR((((IF((VLOOKUP(B235,'Anexo I - Auxiliar'!$A$16:$V$75,5,FALSE)=12),(AN235+AQ235+AW235),(AN235+AW235))))+(AK235*AM235)+(AI235*AM235)),0)</f>
        <v>0</v>
      </c>
      <c r="AY235" s="1000">
        <f t="shared" si="31"/>
        <v>0</v>
      </c>
      <c r="AZ235" s="736">
        <v>0</v>
      </c>
      <c r="BA235" s="736">
        <v>0</v>
      </c>
      <c r="BB235" s="711"/>
      <c r="BC235" s="1001">
        <f t="shared" si="32"/>
        <v>0</v>
      </c>
      <c r="BD235" s="737">
        <v>0</v>
      </c>
      <c r="BE235" s="708"/>
    </row>
    <row r="236" spans="1:57" x14ac:dyDescent="0.3">
      <c r="A236" s="741"/>
      <c r="B236" s="743"/>
      <c r="C236" s="743"/>
      <c r="D236" s="743"/>
      <c r="E236" s="744"/>
      <c r="F236" s="430"/>
      <c r="G236" s="430"/>
      <c r="H236" s="726"/>
      <c r="I236" s="726"/>
      <c r="J236" s="727"/>
      <c r="K236" s="728"/>
      <c r="L236" s="742"/>
      <c r="M236" s="730"/>
      <c r="N236" s="731">
        <v>0</v>
      </c>
      <c r="O236" s="732">
        <v>0</v>
      </c>
      <c r="P236" s="978">
        <f>IFERROR((MIN((VLOOKUP($B236,'Anexo I - Auxiliar'!$A$16:$V$75,9,FALSE)*($N236)),$O236)),0)</f>
        <v>0</v>
      </c>
      <c r="Q236" s="732">
        <v>0</v>
      </c>
      <c r="R236" s="733">
        <v>0</v>
      </c>
      <c r="S236" s="978">
        <f>IFERROR((MIN(((VLOOKUP($B236,'Anexo I - Auxiliar'!$A$16:$V$75,10,FALSE)*(N236))*R236),Q236)),0)</f>
        <v>0</v>
      </c>
      <c r="T236" s="732">
        <v>0</v>
      </c>
      <c r="U236" s="979">
        <f>IFERROR((MIN((VLOOKUP($B236,'Anexo I - Auxiliar'!$A$16:$Y$277,12,FALSE)*(N236)),T236)),0)</f>
        <v>0</v>
      </c>
      <c r="V236" s="732">
        <v>0</v>
      </c>
      <c r="W236" s="979">
        <f>IFERROR((MIN((VLOOKUP($B236,'Anexo I - Auxiliar'!$A$16:$Y$277,14,FALSE)*(N236)),V236)),0)</f>
        <v>0</v>
      </c>
      <c r="X236" s="732">
        <v>0</v>
      </c>
      <c r="Y236" s="979">
        <f>IFERROR((MIN((VLOOKUP($B236,'Anexo I - Auxiliar'!$A$16:$Y$277,16,FALSE)*(N236)),X236)),0)</f>
        <v>0</v>
      </c>
      <c r="Z236" s="732">
        <v>0</v>
      </c>
      <c r="AA236" s="979">
        <f>IFERROR((MIN((VLOOKUP($B236,'Anexo I - Auxiliar'!$A$16:$Y$277,18,FALSE)*(N236)),Z236)),0)</f>
        <v>0</v>
      </c>
      <c r="AB236" s="732">
        <v>0</v>
      </c>
      <c r="AC236" s="979">
        <f>IFERROR((MIN((VLOOKUP($B236,'Anexo I - Auxiliar'!$A$16:$Y$277,20,FALSE)*(N236)),AB236)),0)</f>
        <v>0</v>
      </c>
      <c r="AD236" s="732">
        <v>0</v>
      </c>
      <c r="AE236" s="979">
        <f>IFERROR((MIN((VLOOKUP($B236,'Anexo I - Auxiliar'!$A$16:$Y$277,22,FALSE)*(N236)),AD236)),0)</f>
        <v>0</v>
      </c>
      <c r="AF236" s="732">
        <v>0</v>
      </c>
      <c r="AG236" s="979">
        <f>IFERROR((MIN((VLOOKUP($B236,'Anexo I - Auxiliar'!$A$16:$Y$277,24,FALSE)*(N236)),AF236)),0)</f>
        <v>0</v>
      </c>
      <c r="AH236" s="732">
        <v>0</v>
      </c>
      <c r="AI236" s="980">
        <f>IFERROR((MIN((VLOOKUP(($B236&amp;$G236),'CALCULADORA IT CON S.SOCIAL'!$AE$4:$AG$94,2,FALSE)),AH236)),0)</f>
        <v>0</v>
      </c>
      <c r="AJ236" s="732">
        <v>0</v>
      </c>
      <c r="AK236" s="981">
        <f>IFERROR((MIN((((VLOOKUP($B236,'Anexo I - Auxiliar'!$A$16:$AK$277,37,FALSE)))),AJ236)),0)</f>
        <v>0</v>
      </c>
      <c r="AL236" s="982">
        <f t="shared" si="33"/>
        <v>0</v>
      </c>
      <c r="AM236" s="734">
        <v>0</v>
      </c>
      <c r="AN236" s="983">
        <f t="shared" si="34"/>
        <v>0</v>
      </c>
      <c r="AO236" s="735">
        <v>0</v>
      </c>
      <c r="AP236" s="982">
        <f t="shared" si="35"/>
        <v>0</v>
      </c>
      <c r="AQ236" s="984">
        <f t="shared" si="36"/>
        <v>0</v>
      </c>
      <c r="AR236" s="735">
        <v>0</v>
      </c>
      <c r="AS236" s="985">
        <f t="shared" si="37"/>
        <v>0</v>
      </c>
      <c r="AT236" s="735">
        <v>0</v>
      </c>
      <c r="AU236" s="985">
        <f>IFERROR(((MIN((AS236*(VLOOKUP(B236,'Anexo I - Auxiliar'!$A$16:$V$75,8,FALSE))),AT236))),0)</f>
        <v>0</v>
      </c>
      <c r="AV236" s="980">
        <f>IFERROR((VLOOKUP(($B236&amp;$G236),'CALCULADORA IT CON S.SOCIAL'!$AE$4:$AG$94,3,FALSE)),0)</f>
        <v>0</v>
      </c>
      <c r="AW236" s="986">
        <f t="shared" si="38"/>
        <v>0</v>
      </c>
      <c r="AX236" s="987">
        <f>IFERROR((((IF((VLOOKUP(B236,'Anexo I - Auxiliar'!$A$16:$V$75,5,FALSE)=12),(AN236+AQ236+AW236),(AN236+AW236))))+(AK236*AM236)+(AI236*AM236)),0)</f>
        <v>0</v>
      </c>
      <c r="AY236" s="1000">
        <f t="shared" si="31"/>
        <v>0</v>
      </c>
      <c r="AZ236" s="736">
        <v>0</v>
      </c>
      <c r="BA236" s="736">
        <v>0</v>
      </c>
      <c r="BB236" s="711"/>
      <c r="BC236" s="1001">
        <f t="shared" si="32"/>
        <v>0</v>
      </c>
      <c r="BD236" s="737">
        <v>0</v>
      </c>
      <c r="BE236" s="708"/>
    </row>
    <row r="237" spans="1:57" x14ac:dyDescent="0.3">
      <c r="A237" s="741"/>
      <c r="B237" s="743"/>
      <c r="C237" s="743"/>
      <c r="D237" s="743"/>
      <c r="E237" s="744"/>
      <c r="F237" s="430"/>
      <c r="G237" s="430"/>
      <c r="H237" s="726"/>
      <c r="I237" s="726"/>
      <c r="J237" s="727"/>
      <c r="K237" s="728"/>
      <c r="L237" s="742"/>
      <c r="M237" s="730"/>
      <c r="N237" s="731">
        <v>0</v>
      </c>
      <c r="O237" s="732">
        <v>0</v>
      </c>
      <c r="P237" s="978">
        <f>IFERROR((MIN((VLOOKUP($B237,'Anexo I - Auxiliar'!$A$16:$V$75,9,FALSE)*($N237)),$O237)),0)</f>
        <v>0</v>
      </c>
      <c r="Q237" s="732">
        <v>0</v>
      </c>
      <c r="R237" s="733">
        <v>0</v>
      </c>
      <c r="S237" s="978">
        <f>IFERROR((MIN(((VLOOKUP($B237,'Anexo I - Auxiliar'!$A$16:$V$75,10,FALSE)*(N237))*R237),Q237)),0)</f>
        <v>0</v>
      </c>
      <c r="T237" s="732">
        <v>0</v>
      </c>
      <c r="U237" s="979">
        <f>IFERROR((MIN((VLOOKUP($B237,'Anexo I - Auxiliar'!$A$16:$Y$277,12,FALSE)*(N237)),T237)),0)</f>
        <v>0</v>
      </c>
      <c r="V237" s="732">
        <v>0</v>
      </c>
      <c r="W237" s="979">
        <f>IFERROR((MIN((VLOOKUP($B237,'Anexo I - Auxiliar'!$A$16:$Y$277,14,FALSE)*(N237)),V237)),0)</f>
        <v>0</v>
      </c>
      <c r="X237" s="732">
        <v>0</v>
      </c>
      <c r="Y237" s="979">
        <f>IFERROR((MIN((VLOOKUP($B237,'Anexo I - Auxiliar'!$A$16:$Y$277,16,FALSE)*(N237)),X237)),0)</f>
        <v>0</v>
      </c>
      <c r="Z237" s="732">
        <v>0</v>
      </c>
      <c r="AA237" s="979">
        <f>IFERROR((MIN((VLOOKUP($B237,'Anexo I - Auxiliar'!$A$16:$Y$277,18,FALSE)*(N237)),Z237)),0)</f>
        <v>0</v>
      </c>
      <c r="AB237" s="732">
        <v>0</v>
      </c>
      <c r="AC237" s="979">
        <f>IFERROR((MIN((VLOOKUP($B237,'Anexo I - Auxiliar'!$A$16:$Y$277,20,FALSE)*(N237)),AB237)),0)</f>
        <v>0</v>
      </c>
      <c r="AD237" s="732">
        <v>0</v>
      </c>
      <c r="AE237" s="979">
        <f>IFERROR((MIN((VLOOKUP($B237,'Anexo I - Auxiliar'!$A$16:$Y$277,22,FALSE)*(N237)),AD237)),0)</f>
        <v>0</v>
      </c>
      <c r="AF237" s="732">
        <v>0</v>
      </c>
      <c r="AG237" s="979">
        <f>IFERROR((MIN((VLOOKUP($B237,'Anexo I - Auxiliar'!$A$16:$Y$277,24,FALSE)*(N237)),AF237)),0)</f>
        <v>0</v>
      </c>
      <c r="AH237" s="732">
        <v>0</v>
      </c>
      <c r="AI237" s="980">
        <f>IFERROR((MIN((VLOOKUP(($B237&amp;$G237),'CALCULADORA IT CON S.SOCIAL'!$AE$4:$AG$94,2,FALSE)),AH237)),0)</f>
        <v>0</v>
      </c>
      <c r="AJ237" s="732">
        <v>0</v>
      </c>
      <c r="AK237" s="981">
        <f>IFERROR((MIN((((VLOOKUP($B237,'Anexo I - Auxiliar'!$A$16:$AK$277,37,FALSE)))),AJ237)),0)</f>
        <v>0</v>
      </c>
      <c r="AL237" s="982">
        <f t="shared" si="33"/>
        <v>0</v>
      </c>
      <c r="AM237" s="734">
        <v>0</v>
      </c>
      <c r="AN237" s="983">
        <f t="shared" si="34"/>
        <v>0</v>
      </c>
      <c r="AO237" s="735">
        <v>0</v>
      </c>
      <c r="AP237" s="982">
        <f t="shared" si="35"/>
        <v>0</v>
      </c>
      <c r="AQ237" s="984">
        <f t="shared" si="36"/>
        <v>0</v>
      </c>
      <c r="AR237" s="735">
        <v>0</v>
      </c>
      <c r="AS237" s="985">
        <f t="shared" si="37"/>
        <v>0</v>
      </c>
      <c r="AT237" s="735">
        <v>0</v>
      </c>
      <c r="AU237" s="985">
        <f>IFERROR(((MIN((AS237*(VLOOKUP(B237,'Anexo I - Auxiliar'!$A$16:$V$75,8,FALSE))),AT237))),0)</f>
        <v>0</v>
      </c>
      <c r="AV237" s="980">
        <f>IFERROR((VLOOKUP(($B237&amp;$G237),'CALCULADORA IT CON S.SOCIAL'!$AE$4:$AG$94,3,FALSE)),0)</f>
        <v>0</v>
      </c>
      <c r="AW237" s="986">
        <f t="shared" si="38"/>
        <v>0</v>
      </c>
      <c r="AX237" s="987">
        <f>IFERROR((((IF((VLOOKUP(B237,'Anexo I - Auxiliar'!$A$16:$V$75,5,FALSE)=12),(AN237+AQ237+AW237),(AN237+AW237))))+(AK237*AM237)+(AI237*AM237)),0)</f>
        <v>0</v>
      </c>
      <c r="AY237" s="1000">
        <f t="shared" si="31"/>
        <v>0</v>
      </c>
      <c r="AZ237" s="736">
        <v>0</v>
      </c>
      <c r="BA237" s="736">
        <v>0</v>
      </c>
      <c r="BB237" s="711"/>
      <c r="BC237" s="1001">
        <f t="shared" si="32"/>
        <v>0</v>
      </c>
      <c r="BD237" s="737">
        <v>0</v>
      </c>
      <c r="BE237" s="708"/>
    </row>
    <row r="238" spans="1:57" x14ac:dyDescent="0.3">
      <c r="A238" s="741"/>
      <c r="B238" s="743"/>
      <c r="C238" s="743"/>
      <c r="D238" s="743"/>
      <c r="E238" s="744"/>
      <c r="F238" s="430"/>
      <c r="G238" s="430"/>
      <c r="H238" s="726"/>
      <c r="I238" s="726"/>
      <c r="J238" s="727"/>
      <c r="K238" s="728"/>
      <c r="L238" s="742"/>
      <c r="M238" s="730"/>
      <c r="N238" s="731">
        <v>0</v>
      </c>
      <c r="O238" s="732">
        <v>0</v>
      </c>
      <c r="P238" s="978">
        <f>IFERROR((MIN((VLOOKUP($B238,'Anexo I - Auxiliar'!$A$16:$V$75,9,FALSE)*($N238)),$O238)),0)</f>
        <v>0</v>
      </c>
      <c r="Q238" s="732">
        <v>0</v>
      </c>
      <c r="R238" s="733">
        <v>0</v>
      </c>
      <c r="S238" s="978">
        <f>IFERROR((MIN(((VLOOKUP($B238,'Anexo I - Auxiliar'!$A$16:$V$75,10,FALSE)*(N238))*R238),Q238)),0)</f>
        <v>0</v>
      </c>
      <c r="T238" s="732">
        <v>0</v>
      </c>
      <c r="U238" s="979">
        <f>IFERROR((MIN((VLOOKUP($B238,'Anexo I - Auxiliar'!$A$16:$Y$277,12,FALSE)*(N238)),T238)),0)</f>
        <v>0</v>
      </c>
      <c r="V238" s="732">
        <v>0</v>
      </c>
      <c r="W238" s="979">
        <f>IFERROR((MIN((VLOOKUP($B238,'Anexo I - Auxiliar'!$A$16:$Y$277,14,FALSE)*(N238)),V238)),0)</f>
        <v>0</v>
      </c>
      <c r="X238" s="732">
        <v>0</v>
      </c>
      <c r="Y238" s="979">
        <f>IFERROR((MIN((VLOOKUP($B238,'Anexo I - Auxiliar'!$A$16:$Y$277,16,FALSE)*(N238)),X238)),0)</f>
        <v>0</v>
      </c>
      <c r="Z238" s="732">
        <v>0</v>
      </c>
      <c r="AA238" s="979">
        <f>IFERROR((MIN((VLOOKUP($B238,'Anexo I - Auxiliar'!$A$16:$Y$277,18,FALSE)*(N238)),Z238)),0)</f>
        <v>0</v>
      </c>
      <c r="AB238" s="732">
        <v>0</v>
      </c>
      <c r="AC238" s="979">
        <f>IFERROR((MIN((VLOOKUP($B238,'Anexo I - Auxiliar'!$A$16:$Y$277,20,FALSE)*(N238)),AB238)),0)</f>
        <v>0</v>
      </c>
      <c r="AD238" s="732">
        <v>0</v>
      </c>
      <c r="AE238" s="979">
        <f>IFERROR((MIN((VLOOKUP($B238,'Anexo I - Auxiliar'!$A$16:$Y$277,22,FALSE)*(N238)),AD238)),0)</f>
        <v>0</v>
      </c>
      <c r="AF238" s="732">
        <v>0</v>
      </c>
      <c r="AG238" s="979">
        <f>IFERROR((MIN((VLOOKUP($B238,'Anexo I - Auxiliar'!$A$16:$Y$277,24,FALSE)*(N238)),AF238)),0)</f>
        <v>0</v>
      </c>
      <c r="AH238" s="732">
        <v>0</v>
      </c>
      <c r="AI238" s="980">
        <f>IFERROR((MIN((VLOOKUP(($B238&amp;$G238),'CALCULADORA IT CON S.SOCIAL'!$AE$4:$AG$94,2,FALSE)),AH238)),0)</f>
        <v>0</v>
      </c>
      <c r="AJ238" s="732">
        <v>0</v>
      </c>
      <c r="AK238" s="981">
        <f>IFERROR((MIN((((VLOOKUP($B238,'Anexo I - Auxiliar'!$A$16:$AK$277,37,FALSE)))),AJ238)),0)</f>
        <v>0</v>
      </c>
      <c r="AL238" s="982">
        <f t="shared" si="33"/>
        <v>0</v>
      </c>
      <c r="AM238" s="734">
        <v>0</v>
      </c>
      <c r="AN238" s="983">
        <f t="shared" si="34"/>
        <v>0</v>
      </c>
      <c r="AO238" s="735">
        <v>0</v>
      </c>
      <c r="AP238" s="982">
        <f t="shared" si="35"/>
        <v>0</v>
      </c>
      <c r="AQ238" s="984">
        <f t="shared" si="36"/>
        <v>0</v>
      </c>
      <c r="AR238" s="735">
        <v>0</v>
      </c>
      <c r="AS238" s="985">
        <f t="shared" si="37"/>
        <v>0</v>
      </c>
      <c r="AT238" s="735">
        <v>0</v>
      </c>
      <c r="AU238" s="985">
        <f>IFERROR(((MIN((AS238*(VLOOKUP(B238,'Anexo I - Auxiliar'!$A$16:$V$75,8,FALSE))),AT238))),0)</f>
        <v>0</v>
      </c>
      <c r="AV238" s="980">
        <f>IFERROR((VLOOKUP(($B238&amp;$G238),'CALCULADORA IT CON S.SOCIAL'!$AE$4:$AG$94,3,FALSE)),0)</f>
        <v>0</v>
      </c>
      <c r="AW238" s="986">
        <f t="shared" si="38"/>
        <v>0</v>
      </c>
      <c r="AX238" s="987">
        <f>IFERROR((((IF((VLOOKUP(B238,'Anexo I - Auxiliar'!$A$16:$V$75,5,FALSE)=12),(AN238+AQ238+AW238),(AN238+AW238))))+(AK238*AM238)+(AI238*AM238)),0)</f>
        <v>0</v>
      </c>
      <c r="AY238" s="1000">
        <f t="shared" si="31"/>
        <v>0</v>
      </c>
      <c r="AZ238" s="736">
        <v>0</v>
      </c>
      <c r="BA238" s="736">
        <v>0</v>
      </c>
      <c r="BB238" s="711"/>
      <c r="BC238" s="1001">
        <f t="shared" si="32"/>
        <v>0</v>
      </c>
      <c r="BD238" s="737">
        <v>0</v>
      </c>
      <c r="BE238" s="708"/>
    </row>
    <row r="239" spans="1:57" x14ac:dyDescent="0.3">
      <c r="A239" s="741"/>
      <c r="B239" s="743"/>
      <c r="C239" s="743"/>
      <c r="D239" s="743"/>
      <c r="E239" s="744"/>
      <c r="F239" s="430"/>
      <c r="G239" s="430"/>
      <c r="H239" s="726"/>
      <c r="I239" s="726"/>
      <c r="J239" s="727"/>
      <c r="K239" s="728"/>
      <c r="L239" s="742"/>
      <c r="M239" s="730"/>
      <c r="N239" s="731">
        <v>0</v>
      </c>
      <c r="O239" s="732">
        <v>0</v>
      </c>
      <c r="P239" s="978">
        <f>IFERROR((MIN((VLOOKUP($B239,'Anexo I - Auxiliar'!$A$16:$V$75,9,FALSE)*($N239)),$O239)),0)</f>
        <v>0</v>
      </c>
      <c r="Q239" s="732">
        <v>0</v>
      </c>
      <c r="R239" s="733">
        <v>0</v>
      </c>
      <c r="S239" s="978">
        <f>IFERROR((MIN(((VLOOKUP($B239,'Anexo I - Auxiliar'!$A$16:$V$75,10,FALSE)*(N239))*R239),Q239)),0)</f>
        <v>0</v>
      </c>
      <c r="T239" s="732">
        <v>0</v>
      </c>
      <c r="U239" s="979">
        <f>IFERROR((MIN((VLOOKUP($B239,'Anexo I - Auxiliar'!$A$16:$Y$277,12,FALSE)*(N239)),T239)),0)</f>
        <v>0</v>
      </c>
      <c r="V239" s="732">
        <v>0</v>
      </c>
      <c r="W239" s="979">
        <f>IFERROR((MIN((VLOOKUP($B239,'Anexo I - Auxiliar'!$A$16:$Y$277,14,FALSE)*(N239)),V239)),0)</f>
        <v>0</v>
      </c>
      <c r="X239" s="732">
        <v>0</v>
      </c>
      <c r="Y239" s="979">
        <f>IFERROR((MIN((VLOOKUP($B239,'Anexo I - Auxiliar'!$A$16:$Y$277,16,FALSE)*(N239)),X239)),0)</f>
        <v>0</v>
      </c>
      <c r="Z239" s="732">
        <v>0</v>
      </c>
      <c r="AA239" s="979">
        <f>IFERROR((MIN((VLOOKUP($B239,'Anexo I - Auxiliar'!$A$16:$Y$277,18,FALSE)*(N239)),Z239)),0)</f>
        <v>0</v>
      </c>
      <c r="AB239" s="732">
        <v>0</v>
      </c>
      <c r="AC239" s="979">
        <f>IFERROR((MIN((VLOOKUP($B239,'Anexo I - Auxiliar'!$A$16:$Y$277,20,FALSE)*(N239)),AB239)),0)</f>
        <v>0</v>
      </c>
      <c r="AD239" s="732">
        <v>0</v>
      </c>
      <c r="AE239" s="979">
        <f>IFERROR((MIN((VLOOKUP($B239,'Anexo I - Auxiliar'!$A$16:$Y$277,22,FALSE)*(N239)),AD239)),0)</f>
        <v>0</v>
      </c>
      <c r="AF239" s="732">
        <v>0</v>
      </c>
      <c r="AG239" s="979">
        <f>IFERROR((MIN((VLOOKUP($B239,'Anexo I - Auxiliar'!$A$16:$Y$277,24,FALSE)*(N239)),AF239)),0)</f>
        <v>0</v>
      </c>
      <c r="AH239" s="732">
        <v>0</v>
      </c>
      <c r="AI239" s="980">
        <f>IFERROR((MIN((VLOOKUP(($B239&amp;$G239),'CALCULADORA IT CON S.SOCIAL'!$AE$4:$AG$94,2,FALSE)),AH239)),0)</f>
        <v>0</v>
      </c>
      <c r="AJ239" s="732">
        <v>0</v>
      </c>
      <c r="AK239" s="981">
        <f>IFERROR((MIN((((VLOOKUP($B239,'Anexo I - Auxiliar'!$A$16:$AK$277,37,FALSE)))),AJ239)),0)</f>
        <v>0</v>
      </c>
      <c r="AL239" s="982">
        <f t="shared" si="33"/>
        <v>0</v>
      </c>
      <c r="AM239" s="734">
        <v>0</v>
      </c>
      <c r="AN239" s="983">
        <f t="shared" si="34"/>
        <v>0</v>
      </c>
      <c r="AO239" s="735">
        <v>0</v>
      </c>
      <c r="AP239" s="982">
        <f t="shared" si="35"/>
        <v>0</v>
      </c>
      <c r="AQ239" s="984">
        <f t="shared" si="36"/>
        <v>0</v>
      </c>
      <c r="AR239" s="735">
        <v>0</v>
      </c>
      <c r="AS239" s="985">
        <f t="shared" si="37"/>
        <v>0</v>
      </c>
      <c r="AT239" s="735">
        <v>0</v>
      </c>
      <c r="AU239" s="985">
        <f>IFERROR(((MIN((AS239*(VLOOKUP(B239,'Anexo I - Auxiliar'!$A$16:$V$75,8,FALSE))),AT239))),0)</f>
        <v>0</v>
      </c>
      <c r="AV239" s="980">
        <f>IFERROR((VLOOKUP(($B239&amp;$G239),'CALCULADORA IT CON S.SOCIAL'!$AE$4:$AG$94,3,FALSE)),0)</f>
        <v>0</v>
      </c>
      <c r="AW239" s="986">
        <f t="shared" si="38"/>
        <v>0</v>
      </c>
      <c r="AX239" s="987">
        <f>IFERROR((((IF((VLOOKUP(B239,'Anexo I - Auxiliar'!$A$16:$V$75,5,FALSE)=12),(AN239+AQ239+AW239),(AN239+AW239))))+(AK239*AM239)+(AI239*AM239)),0)</f>
        <v>0</v>
      </c>
      <c r="AY239" s="1000">
        <f t="shared" si="31"/>
        <v>0</v>
      </c>
      <c r="AZ239" s="736">
        <v>0</v>
      </c>
      <c r="BA239" s="736">
        <v>0</v>
      </c>
      <c r="BB239" s="711"/>
      <c r="BC239" s="1001">
        <f t="shared" si="32"/>
        <v>0</v>
      </c>
      <c r="BD239" s="737">
        <v>0</v>
      </c>
      <c r="BE239" s="708"/>
    </row>
    <row r="240" spans="1:57" x14ac:dyDescent="0.3">
      <c r="A240" s="741"/>
      <c r="B240" s="743"/>
      <c r="C240" s="743"/>
      <c r="D240" s="743"/>
      <c r="E240" s="744"/>
      <c r="F240" s="430"/>
      <c r="G240" s="430"/>
      <c r="H240" s="726"/>
      <c r="I240" s="726"/>
      <c r="J240" s="727"/>
      <c r="K240" s="728"/>
      <c r="L240" s="742"/>
      <c r="M240" s="730"/>
      <c r="N240" s="731">
        <v>0</v>
      </c>
      <c r="O240" s="732">
        <v>0</v>
      </c>
      <c r="P240" s="978">
        <f>IFERROR((MIN((VLOOKUP($B240,'Anexo I - Auxiliar'!$A$16:$V$75,9,FALSE)*($N240)),$O240)),0)</f>
        <v>0</v>
      </c>
      <c r="Q240" s="732">
        <v>0</v>
      </c>
      <c r="R240" s="733">
        <v>0</v>
      </c>
      <c r="S240" s="978">
        <f>IFERROR((MIN(((VLOOKUP($B240,'Anexo I - Auxiliar'!$A$16:$V$75,10,FALSE)*(N240))*R240),Q240)),0)</f>
        <v>0</v>
      </c>
      <c r="T240" s="732">
        <v>0</v>
      </c>
      <c r="U240" s="979">
        <f>IFERROR((MIN((VLOOKUP($B240,'Anexo I - Auxiliar'!$A$16:$Y$277,12,FALSE)*(N240)),T240)),0)</f>
        <v>0</v>
      </c>
      <c r="V240" s="732">
        <v>0</v>
      </c>
      <c r="W240" s="979">
        <f>IFERROR((MIN((VLOOKUP($B240,'Anexo I - Auxiliar'!$A$16:$Y$277,14,FALSE)*(N240)),V240)),0)</f>
        <v>0</v>
      </c>
      <c r="X240" s="732">
        <v>0</v>
      </c>
      <c r="Y240" s="979">
        <f>IFERROR((MIN((VLOOKUP($B240,'Anexo I - Auxiliar'!$A$16:$Y$277,16,FALSE)*(N240)),X240)),0)</f>
        <v>0</v>
      </c>
      <c r="Z240" s="732">
        <v>0</v>
      </c>
      <c r="AA240" s="979">
        <f>IFERROR((MIN((VLOOKUP($B240,'Anexo I - Auxiliar'!$A$16:$Y$277,18,FALSE)*(N240)),Z240)),0)</f>
        <v>0</v>
      </c>
      <c r="AB240" s="732">
        <v>0</v>
      </c>
      <c r="AC240" s="979">
        <f>IFERROR((MIN((VLOOKUP($B240,'Anexo I - Auxiliar'!$A$16:$Y$277,20,FALSE)*(N240)),AB240)),0)</f>
        <v>0</v>
      </c>
      <c r="AD240" s="732">
        <v>0</v>
      </c>
      <c r="AE240" s="979">
        <f>IFERROR((MIN((VLOOKUP($B240,'Anexo I - Auxiliar'!$A$16:$Y$277,22,FALSE)*(N240)),AD240)),0)</f>
        <v>0</v>
      </c>
      <c r="AF240" s="732">
        <v>0</v>
      </c>
      <c r="AG240" s="979">
        <f>IFERROR((MIN((VLOOKUP($B240,'Anexo I - Auxiliar'!$A$16:$Y$277,24,FALSE)*(N240)),AF240)),0)</f>
        <v>0</v>
      </c>
      <c r="AH240" s="732">
        <v>0</v>
      </c>
      <c r="AI240" s="980">
        <f>IFERROR((MIN((VLOOKUP(($B240&amp;$G240),'CALCULADORA IT CON S.SOCIAL'!$AE$4:$AG$94,2,FALSE)),AH240)),0)</f>
        <v>0</v>
      </c>
      <c r="AJ240" s="732">
        <v>0</v>
      </c>
      <c r="AK240" s="981">
        <f>IFERROR((MIN((((VLOOKUP($B240,'Anexo I - Auxiliar'!$A$16:$AK$277,37,FALSE)))),AJ240)),0)</f>
        <v>0</v>
      </c>
      <c r="AL240" s="982">
        <f t="shared" si="33"/>
        <v>0</v>
      </c>
      <c r="AM240" s="734">
        <v>0</v>
      </c>
      <c r="AN240" s="983">
        <f t="shared" si="34"/>
        <v>0</v>
      </c>
      <c r="AO240" s="735">
        <v>0</v>
      </c>
      <c r="AP240" s="982">
        <f t="shared" si="35"/>
        <v>0</v>
      </c>
      <c r="AQ240" s="984">
        <f t="shared" si="36"/>
        <v>0</v>
      </c>
      <c r="AR240" s="735">
        <v>0</v>
      </c>
      <c r="AS240" s="985">
        <f t="shared" si="37"/>
        <v>0</v>
      </c>
      <c r="AT240" s="735">
        <v>0</v>
      </c>
      <c r="AU240" s="985">
        <f>IFERROR(((MIN((AS240*(VLOOKUP(B240,'Anexo I - Auxiliar'!$A$16:$V$75,8,FALSE))),AT240))),0)</f>
        <v>0</v>
      </c>
      <c r="AV240" s="980">
        <f>IFERROR((VLOOKUP(($B240&amp;$G240),'CALCULADORA IT CON S.SOCIAL'!$AE$4:$AG$94,3,FALSE)),0)</f>
        <v>0</v>
      </c>
      <c r="AW240" s="986">
        <f t="shared" si="38"/>
        <v>0</v>
      </c>
      <c r="AX240" s="987">
        <f>IFERROR((((IF((VLOOKUP(B240,'Anexo I - Auxiliar'!$A$16:$V$75,5,FALSE)=12),(AN240+AQ240+AW240),(AN240+AW240))))+(AK240*AM240)+(AI240*AM240)),0)</f>
        <v>0</v>
      </c>
      <c r="AY240" s="1000">
        <f t="shared" si="31"/>
        <v>0</v>
      </c>
      <c r="AZ240" s="736">
        <v>0</v>
      </c>
      <c r="BA240" s="736">
        <v>0</v>
      </c>
      <c r="BB240" s="711"/>
      <c r="BC240" s="1001">
        <f t="shared" si="32"/>
        <v>0</v>
      </c>
      <c r="BD240" s="737">
        <v>0</v>
      </c>
      <c r="BE240" s="708"/>
    </row>
    <row r="241" spans="1:57" x14ac:dyDescent="0.3">
      <c r="A241" s="741"/>
      <c r="B241" s="743"/>
      <c r="C241" s="743"/>
      <c r="D241" s="743"/>
      <c r="E241" s="744"/>
      <c r="F241" s="430"/>
      <c r="G241" s="430"/>
      <c r="H241" s="726"/>
      <c r="I241" s="726"/>
      <c r="J241" s="727"/>
      <c r="K241" s="728"/>
      <c r="L241" s="742"/>
      <c r="M241" s="730"/>
      <c r="N241" s="731">
        <v>0</v>
      </c>
      <c r="O241" s="732">
        <v>0</v>
      </c>
      <c r="P241" s="978">
        <f>IFERROR((MIN((VLOOKUP($B241,'Anexo I - Auxiliar'!$A$16:$V$75,9,FALSE)*($N241)),$O241)),0)</f>
        <v>0</v>
      </c>
      <c r="Q241" s="732">
        <v>0</v>
      </c>
      <c r="R241" s="733">
        <v>0</v>
      </c>
      <c r="S241" s="978">
        <f>IFERROR((MIN(((VLOOKUP($B241,'Anexo I - Auxiliar'!$A$16:$V$75,10,FALSE)*(N241))*R241),Q241)),0)</f>
        <v>0</v>
      </c>
      <c r="T241" s="732">
        <v>0</v>
      </c>
      <c r="U241" s="979">
        <f>IFERROR((MIN((VLOOKUP($B241,'Anexo I - Auxiliar'!$A$16:$Y$277,12,FALSE)*(N241)),T241)),0)</f>
        <v>0</v>
      </c>
      <c r="V241" s="732">
        <v>0</v>
      </c>
      <c r="W241" s="979">
        <f>IFERROR((MIN((VLOOKUP($B241,'Anexo I - Auxiliar'!$A$16:$Y$277,14,FALSE)*(N241)),V241)),0)</f>
        <v>0</v>
      </c>
      <c r="X241" s="732">
        <v>0</v>
      </c>
      <c r="Y241" s="979">
        <f>IFERROR((MIN((VLOOKUP($B241,'Anexo I - Auxiliar'!$A$16:$Y$277,16,FALSE)*(N241)),X241)),0)</f>
        <v>0</v>
      </c>
      <c r="Z241" s="732">
        <v>0</v>
      </c>
      <c r="AA241" s="979">
        <f>IFERROR((MIN((VLOOKUP($B241,'Anexo I - Auxiliar'!$A$16:$Y$277,18,FALSE)*(N241)),Z241)),0)</f>
        <v>0</v>
      </c>
      <c r="AB241" s="732">
        <v>0</v>
      </c>
      <c r="AC241" s="979">
        <f>IFERROR((MIN((VLOOKUP($B241,'Anexo I - Auxiliar'!$A$16:$Y$277,20,FALSE)*(N241)),AB241)),0)</f>
        <v>0</v>
      </c>
      <c r="AD241" s="732">
        <v>0</v>
      </c>
      <c r="AE241" s="979">
        <f>IFERROR((MIN((VLOOKUP($B241,'Anexo I - Auxiliar'!$A$16:$Y$277,22,FALSE)*(N241)),AD241)),0)</f>
        <v>0</v>
      </c>
      <c r="AF241" s="732">
        <v>0</v>
      </c>
      <c r="AG241" s="979">
        <f>IFERROR((MIN((VLOOKUP($B241,'Anexo I - Auxiliar'!$A$16:$Y$277,24,FALSE)*(N241)),AF241)),0)</f>
        <v>0</v>
      </c>
      <c r="AH241" s="732">
        <v>0</v>
      </c>
      <c r="AI241" s="980">
        <f>IFERROR((MIN((VLOOKUP(($B241&amp;$G241),'CALCULADORA IT CON S.SOCIAL'!$AE$4:$AG$94,2,FALSE)),AH241)),0)</f>
        <v>0</v>
      </c>
      <c r="AJ241" s="732">
        <v>0</v>
      </c>
      <c r="AK241" s="981">
        <f>IFERROR((MIN((((VLOOKUP($B241,'Anexo I - Auxiliar'!$A$16:$AK$277,37,FALSE)))),AJ241)),0)</f>
        <v>0</v>
      </c>
      <c r="AL241" s="982">
        <f t="shared" si="33"/>
        <v>0</v>
      </c>
      <c r="AM241" s="734">
        <v>0</v>
      </c>
      <c r="AN241" s="983">
        <f t="shared" si="34"/>
        <v>0</v>
      </c>
      <c r="AO241" s="735">
        <v>0</v>
      </c>
      <c r="AP241" s="982">
        <f t="shared" si="35"/>
        <v>0</v>
      </c>
      <c r="AQ241" s="984">
        <f t="shared" si="36"/>
        <v>0</v>
      </c>
      <c r="AR241" s="735">
        <v>0</v>
      </c>
      <c r="AS241" s="985">
        <f t="shared" si="37"/>
        <v>0</v>
      </c>
      <c r="AT241" s="735">
        <v>0</v>
      </c>
      <c r="AU241" s="985">
        <f>IFERROR(((MIN((AS241*(VLOOKUP(B241,'Anexo I - Auxiliar'!$A$16:$V$75,8,FALSE))),AT241))),0)</f>
        <v>0</v>
      </c>
      <c r="AV241" s="980">
        <f>IFERROR((VLOOKUP(($B241&amp;$G241),'CALCULADORA IT CON S.SOCIAL'!$AE$4:$AG$94,3,FALSE)),0)</f>
        <v>0</v>
      </c>
      <c r="AW241" s="986">
        <f t="shared" si="38"/>
        <v>0</v>
      </c>
      <c r="AX241" s="987">
        <f>IFERROR((((IF((VLOOKUP(B241,'Anexo I - Auxiliar'!$A$16:$V$75,5,FALSE)=12),(AN241+AQ241+AW241),(AN241+AW241))))+(AK241*AM241)+(AI241*AM241)),0)</f>
        <v>0</v>
      </c>
      <c r="AY241" s="1000">
        <f t="shared" si="31"/>
        <v>0</v>
      </c>
      <c r="AZ241" s="736">
        <v>0</v>
      </c>
      <c r="BA241" s="736">
        <v>0</v>
      </c>
      <c r="BB241" s="711"/>
      <c r="BC241" s="1001">
        <f t="shared" si="32"/>
        <v>0</v>
      </c>
      <c r="BD241" s="737">
        <v>0</v>
      </c>
      <c r="BE241" s="708"/>
    </row>
    <row r="242" spans="1:57" x14ac:dyDescent="0.3">
      <c r="A242" s="741"/>
      <c r="B242" s="743"/>
      <c r="C242" s="743"/>
      <c r="D242" s="743"/>
      <c r="E242" s="744"/>
      <c r="F242" s="430"/>
      <c r="G242" s="430"/>
      <c r="H242" s="726"/>
      <c r="I242" s="726"/>
      <c r="J242" s="727"/>
      <c r="K242" s="728"/>
      <c r="L242" s="742"/>
      <c r="M242" s="730"/>
      <c r="N242" s="731">
        <v>0</v>
      </c>
      <c r="O242" s="732">
        <v>0</v>
      </c>
      <c r="P242" s="978">
        <f>IFERROR((MIN((VLOOKUP($B242,'Anexo I - Auxiliar'!$A$16:$V$75,9,FALSE)*($N242)),$O242)),0)</f>
        <v>0</v>
      </c>
      <c r="Q242" s="732">
        <v>0</v>
      </c>
      <c r="R242" s="733">
        <v>0</v>
      </c>
      <c r="S242" s="978">
        <f>IFERROR((MIN(((VLOOKUP($B242,'Anexo I - Auxiliar'!$A$16:$V$75,10,FALSE)*(N242))*R242),Q242)),0)</f>
        <v>0</v>
      </c>
      <c r="T242" s="732">
        <v>0</v>
      </c>
      <c r="U242" s="979">
        <f>IFERROR((MIN((VLOOKUP($B242,'Anexo I - Auxiliar'!$A$16:$Y$277,12,FALSE)*(N242)),T242)),0)</f>
        <v>0</v>
      </c>
      <c r="V242" s="732">
        <v>0</v>
      </c>
      <c r="W242" s="979">
        <f>IFERROR((MIN((VLOOKUP($B242,'Anexo I - Auxiliar'!$A$16:$Y$277,14,FALSE)*(N242)),V242)),0)</f>
        <v>0</v>
      </c>
      <c r="X242" s="732">
        <v>0</v>
      </c>
      <c r="Y242" s="979">
        <f>IFERROR((MIN((VLOOKUP($B242,'Anexo I - Auxiliar'!$A$16:$Y$277,16,FALSE)*(N242)),X242)),0)</f>
        <v>0</v>
      </c>
      <c r="Z242" s="732">
        <v>0</v>
      </c>
      <c r="AA242" s="979">
        <f>IFERROR((MIN((VLOOKUP($B242,'Anexo I - Auxiliar'!$A$16:$Y$277,18,FALSE)*(N242)),Z242)),0)</f>
        <v>0</v>
      </c>
      <c r="AB242" s="732">
        <v>0</v>
      </c>
      <c r="AC242" s="979">
        <f>IFERROR((MIN((VLOOKUP($B242,'Anexo I - Auxiliar'!$A$16:$Y$277,20,FALSE)*(N242)),AB242)),0)</f>
        <v>0</v>
      </c>
      <c r="AD242" s="732">
        <v>0</v>
      </c>
      <c r="AE242" s="979">
        <f>IFERROR((MIN((VLOOKUP($B242,'Anexo I - Auxiliar'!$A$16:$Y$277,22,FALSE)*(N242)),AD242)),0)</f>
        <v>0</v>
      </c>
      <c r="AF242" s="732">
        <v>0</v>
      </c>
      <c r="AG242" s="979">
        <f>IFERROR((MIN((VLOOKUP($B242,'Anexo I - Auxiliar'!$A$16:$Y$277,24,FALSE)*(N242)),AF242)),0)</f>
        <v>0</v>
      </c>
      <c r="AH242" s="732">
        <v>0</v>
      </c>
      <c r="AI242" s="980">
        <f>IFERROR((MIN((VLOOKUP(($B242&amp;$G242),'CALCULADORA IT CON S.SOCIAL'!$AE$4:$AG$94,2,FALSE)),AH242)),0)</f>
        <v>0</v>
      </c>
      <c r="AJ242" s="732">
        <v>0</v>
      </c>
      <c r="AK242" s="981">
        <f>IFERROR((MIN((((VLOOKUP($B242,'Anexo I - Auxiliar'!$A$16:$AK$277,37,FALSE)))),AJ242)),0)</f>
        <v>0</v>
      </c>
      <c r="AL242" s="982">
        <f t="shared" si="33"/>
        <v>0</v>
      </c>
      <c r="AM242" s="734">
        <v>0</v>
      </c>
      <c r="AN242" s="983">
        <f t="shared" si="34"/>
        <v>0</v>
      </c>
      <c r="AO242" s="735">
        <v>0</v>
      </c>
      <c r="AP242" s="982">
        <f t="shared" si="35"/>
        <v>0</v>
      </c>
      <c r="AQ242" s="984">
        <f t="shared" si="36"/>
        <v>0</v>
      </c>
      <c r="AR242" s="735">
        <v>0</v>
      </c>
      <c r="AS242" s="985">
        <f t="shared" si="37"/>
        <v>0</v>
      </c>
      <c r="AT242" s="735">
        <v>0</v>
      </c>
      <c r="AU242" s="985">
        <f>IFERROR(((MIN((AS242*(VLOOKUP(B242,'Anexo I - Auxiliar'!$A$16:$V$75,8,FALSE))),AT242))),0)</f>
        <v>0</v>
      </c>
      <c r="AV242" s="980">
        <f>IFERROR((VLOOKUP(($B242&amp;$G242),'CALCULADORA IT CON S.SOCIAL'!$AE$4:$AG$94,3,FALSE)),0)</f>
        <v>0</v>
      </c>
      <c r="AW242" s="986">
        <f t="shared" si="38"/>
        <v>0</v>
      </c>
      <c r="AX242" s="987">
        <f>IFERROR((((IF((VLOOKUP(B242,'Anexo I - Auxiliar'!$A$16:$V$75,5,FALSE)=12),(AN242+AQ242+AW242),(AN242+AW242))))+(AK242*AM242)+(AI242*AM242)),0)</f>
        <v>0</v>
      </c>
      <c r="AY242" s="1000">
        <f t="shared" si="31"/>
        <v>0</v>
      </c>
      <c r="AZ242" s="736">
        <v>0</v>
      </c>
      <c r="BA242" s="736">
        <v>0</v>
      </c>
      <c r="BB242" s="711"/>
      <c r="BC242" s="1001">
        <f t="shared" si="32"/>
        <v>0</v>
      </c>
      <c r="BD242" s="737">
        <v>0</v>
      </c>
      <c r="BE242" s="708"/>
    </row>
    <row r="243" spans="1:57" x14ac:dyDescent="0.3">
      <c r="A243" s="741"/>
      <c r="B243" s="743"/>
      <c r="C243" s="743"/>
      <c r="D243" s="743"/>
      <c r="E243" s="744"/>
      <c r="F243" s="430"/>
      <c r="G243" s="430"/>
      <c r="H243" s="726"/>
      <c r="I243" s="726"/>
      <c r="J243" s="727"/>
      <c r="K243" s="728"/>
      <c r="L243" s="742"/>
      <c r="M243" s="730"/>
      <c r="N243" s="731">
        <v>0</v>
      </c>
      <c r="O243" s="732">
        <v>0</v>
      </c>
      <c r="P243" s="978">
        <f>IFERROR((MIN((VLOOKUP($B243,'Anexo I - Auxiliar'!$A$16:$V$75,9,FALSE)*($N243)),$O243)),0)</f>
        <v>0</v>
      </c>
      <c r="Q243" s="732">
        <v>0</v>
      </c>
      <c r="R243" s="733">
        <v>0</v>
      </c>
      <c r="S243" s="978">
        <f>IFERROR((MIN(((VLOOKUP($B243,'Anexo I - Auxiliar'!$A$16:$V$75,10,FALSE)*(N243))*R243),Q243)),0)</f>
        <v>0</v>
      </c>
      <c r="T243" s="732">
        <v>0</v>
      </c>
      <c r="U243" s="979">
        <f>IFERROR((MIN((VLOOKUP($B243,'Anexo I - Auxiliar'!$A$16:$Y$277,12,FALSE)*(N243)),T243)),0)</f>
        <v>0</v>
      </c>
      <c r="V243" s="732">
        <v>0</v>
      </c>
      <c r="W243" s="979">
        <f>IFERROR((MIN((VLOOKUP($B243,'Anexo I - Auxiliar'!$A$16:$Y$277,14,FALSE)*(N243)),V243)),0)</f>
        <v>0</v>
      </c>
      <c r="X243" s="732">
        <v>0</v>
      </c>
      <c r="Y243" s="979">
        <f>IFERROR((MIN((VLOOKUP($B243,'Anexo I - Auxiliar'!$A$16:$Y$277,16,FALSE)*(N243)),X243)),0)</f>
        <v>0</v>
      </c>
      <c r="Z243" s="732">
        <v>0</v>
      </c>
      <c r="AA243" s="979">
        <f>IFERROR((MIN((VLOOKUP($B243,'Anexo I - Auxiliar'!$A$16:$Y$277,18,FALSE)*(N243)),Z243)),0)</f>
        <v>0</v>
      </c>
      <c r="AB243" s="732">
        <v>0</v>
      </c>
      <c r="AC243" s="979">
        <f>IFERROR((MIN((VLOOKUP($B243,'Anexo I - Auxiliar'!$A$16:$Y$277,20,FALSE)*(N243)),AB243)),0)</f>
        <v>0</v>
      </c>
      <c r="AD243" s="732">
        <v>0</v>
      </c>
      <c r="AE243" s="979">
        <f>IFERROR((MIN((VLOOKUP($B243,'Anexo I - Auxiliar'!$A$16:$Y$277,22,FALSE)*(N243)),AD243)),0)</f>
        <v>0</v>
      </c>
      <c r="AF243" s="732">
        <v>0</v>
      </c>
      <c r="AG243" s="979">
        <f>IFERROR((MIN((VLOOKUP($B243,'Anexo I - Auxiliar'!$A$16:$Y$277,24,FALSE)*(N243)),AF243)),0)</f>
        <v>0</v>
      </c>
      <c r="AH243" s="732">
        <v>0</v>
      </c>
      <c r="AI243" s="980">
        <f>IFERROR((MIN((VLOOKUP(($B243&amp;$G243),'CALCULADORA IT CON S.SOCIAL'!$AE$4:$AG$94,2,FALSE)),AH243)),0)</f>
        <v>0</v>
      </c>
      <c r="AJ243" s="732">
        <v>0</v>
      </c>
      <c r="AK243" s="981">
        <f>IFERROR((MIN((((VLOOKUP($B243,'Anexo I - Auxiliar'!$A$16:$AK$277,37,FALSE)))),AJ243)),0)</f>
        <v>0</v>
      </c>
      <c r="AL243" s="982">
        <f t="shared" si="33"/>
        <v>0</v>
      </c>
      <c r="AM243" s="734">
        <v>0</v>
      </c>
      <c r="AN243" s="983">
        <f t="shared" si="34"/>
        <v>0</v>
      </c>
      <c r="AO243" s="735">
        <v>0</v>
      </c>
      <c r="AP243" s="982">
        <f t="shared" si="35"/>
        <v>0</v>
      </c>
      <c r="AQ243" s="984">
        <f t="shared" si="36"/>
        <v>0</v>
      </c>
      <c r="AR243" s="735">
        <v>0</v>
      </c>
      <c r="AS243" s="985">
        <f t="shared" si="37"/>
        <v>0</v>
      </c>
      <c r="AT243" s="735">
        <v>0</v>
      </c>
      <c r="AU243" s="985">
        <f>IFERROR(((MIN((AS243*(VLOOKUP(B243,'Anexo I - Auxiliar'!$A$16:$V$75,8,FALSE))),AT243))),0)</f>
        <v>0</v>
      </c>
      <c r="AV243" s="980">
        <f>IFERROR((VLOOKUP(($B243&amp;$G243),'CALCULADORA IT CON S.SOCIAL'!$AE$4:$AG$94,3,FALSE)),0)</f>
        <v>0</v>
      </c>
      <c r="AW243" s="986">
        <f t="shared" si="38"/>
        <v>0</v>
      </c>
      <c r="AX243" s="987">
        <f>IFERROR((((IF((VLOOKUP(B243,'Anexo I - Auxiliar'!$A$16:$V$75,5,FALSE)=12),(AN243+AQ243+AW243),(AN243+AW243))))+(AK243*AM243)+(AI243*AM243)),0)</f>
        <v>0</v>
      </c>
      <c r="AY243" s="1000">
        <f t="shared" si="31"/>
        <v>0</v>
      </c>
      <c r="AZ243" s="736">
        <v>0</v>
      </c>
      <c r="BA243" s="736">
        <v>0</v>
      </c>
      <c r="BB243" s="711"/>
      <c r="BC243" s="1001">
        <f t="shared" si="32"/>
        <v>0</v>
      </c>
      <c r="BD243" s="737">
        <v>0</v>
      </c>
      <c r="BE243" s="708"/>
    </row>
    <row r="244" spans="1:57" x14ac:dyDescent="0.3">
      <c r="A244" s="741"/>
      <c r="B244" s="743"/>
      <c r="C244" s="743"/>
      <c r="D244" s="743"/>
      <c r="E244" s="744"/>
      <c r="F244" s="430"/>
      <c r="G244" s="430"/>
      <c r="H244" s="726"/>
      <c r="I244" s="726"/>
      <c r="J244" s="727"/>
      <c r="K244" s="728"/>
      <c r="L244" s="742"/>
      <c r="M244" s="730"/>
      <c r="N244" s="731">
        <v>0</v>
      </c>
      <c r="O244" s="732">
        <v>0</v>
      </c>
      <c r="P244" s="978">
        <f>IFERROR((MIN((VLOOKUP($B244,'Anexo I - Auxiliar'!$A$16:$V$75,9,FALSE)*($N244)),$O244)),0)</f>
        <v>0</v>
      </c>
      <c r="Q244" s="732">
        <v>0</v>
      </c>
      <c r="R244" s="733">
        <v>0</v>
      </c>
      <c r="S244" s="978">
        <f>IFERROR((MIN(((VLOOKUP($B244,'Anexo I - Auxiliar'!$A$16:$V$75,10,FALSE)*(N244))*R244),Q244)),0)</f>
        <v>0</v>
      </c>
      <c r="T244" s="732">
        <v>0</v>
      </c>
      <c r="U244" s="979">
        <f>IFERROR((MIN((VLOOKUP($B244,'Anexo I - Auxiliar'!$A$16:$Y$277,12,FALSE)*(N244)),T244)),0)</f>
        <v>0</v>
      </c>
      <c r="V244" s="732">
        <v>0</v>
      </c>
      <c r="W244" s="979">
        <f>IFERROR((MIN((VLOOKUP($B244,'Anexo I - Auxiliar'!$A$16:$Y$277,14,FALSE)*(N244)),V244)),0)</f>
        <v>0</v>
      </c>
      <c r="X244" s="732">
        <v>0</v>
      </c>
      <c r="Y244" s="979">
        <f>IFERROR((MIN((VLOOKUP($B244,'Anexo I - Auxiliar'!$A$16:$Y$277,16,FALSE)*(N244)),X244)),0)</f>
        <v>0</v>
      </c>
      <c r="Z244" s="732">
        <v>0</v>
      </c>
      <c r="AA244" s="979">
        <f>IFERROR((MIN((VLOOKUP($B244,'Anexo I - Auxiliar'!$A$16:$Y$277,18,FALSE)*(N244)),Z244)),0)</f>
        <v>0</v>
      </c>
      <c r="AB244" s="732">
        <v>0</v>
      </c>
      <c r="AC244" s="979">
        <f>IFERROR((MIN((VLOOKUP($B244,'Anexo I - Auxiliar'!$A$16:$Y$277,20,FALSE)*(N244)),AB244)),0)</f>
        <v>0</v>
      </c>
      <c r="AD244" s="732">
        <v>0</v>
      </c>
      <c r="AE244" s="979">
        <f>IFERROR((MIN((VLOOKUP($B244,'Anexo I - Auxiliar'!$A$16:$Y$277,22,FALSE)*(N244)),AD244)),0)</f>
        <v>0</v>
      </c>
      <c r="AF244" s="732">
        <v>0</v>
      </c>
      <c r="AG244" s="979">
        <f>IFERROR((MIN((VLOOKUP($B244,'Anexo I - Auxiliar'!$A$16:$Y$277,24,FALSE)*(N244)),AF244)),0)</f>
        <v>0</v>
      </c>
      <c r="AH244" s="732">
        <v>0</v>
      </c>
      <c r="AI244" s="980">
        <f>IFERROR((MIN((VLOOKUP(($B244&amp;$G244),'CALCULADORA IT CON S.SOCIAL'!$AE$4:$AG$94,2,FALSE)),AH244)),0)</f>
        <v>0</v>
      </c>
      <c r="AJ244" s="732">
        <v>0</v>
      </c>
      <c r="AK244" s="981">
        <f>IFERROR((MIN((((VLOOKUP($B244,'Anexo I - Auxiliar'!$A$16:$AK$277,37,FALSE)))),AJ244)),0)</f>
        <v>0</v>
      </c>
      <c r="AL244" s="982">
        <f t="shared" si="33"/>
        <v>0</v>
      </c>
      <c r="AM244" s="734">
        <v>0</v>
      </c>
      <c r="AN244" s="983">
        <f t="shared" si="34"/>
        <v>0</v>
      </c>
      <c r="AO244" s="735">
        <v>0</v>
      </c>
      <c r="AP244" s="982">
        <f t="shared" si="35"/>
        <v>0</v>
      </c>
      <c r="AQ244" s="984">
        <f t="shared" si="36"/>
        <v>0</v>
      </c>
      <c r="AR244" s="735">
        <v>0</v>
      </c>
      <c r="AS244" s="985">
        <f t="shared" si="37"/>
        <v>0</v>
      </c>
      <c r="AT244" s="735">
        <v>0</v>
      </c>
      <c r="AU244" s="985">
        <f>IFERROR(((MIN((AS244*(VLOOKUP(B244,'Anexo I - Auxiliar'!$A$16:$V$75,8,FALSE))),AT244))),0)</f>
        <v>0</v>
      </c>
      <c r="AV244" s="980">
        <f>IFERROR((VLOOKUP(($B244&amp;$G244),'CALCULADORA IT CON S.SOCIAL'!$AE$4:$AG$94,3,FALSE)),0)</f>
        <v>0</v>
      </c>
      <c r="AW244" s="986">
        <f t="shared" si="38"/>
        <v>0</v>
      </c>
      <c r="AX244" s="987">
        <f>IFERROR((((IF((VLOOKUP(B244,'Anexo I - Auxiliar'!$A$16:$V$75,5,FALSE)=12),(AN244+AQ244+AW244),(AN244+AW244))))+(AK244*AM244)+(AI244*AM244)),0)</f>
        <v>0</v>
      </c>
      <c r="AY244" s="1000">
        <f t="shared" si="31"/>
        <v>0</v>
      </c>
      <c r="AZ244" s="736">
        <v>0</v>
      </c>
      <c r="BA244" s="736">
        <v>0</v>
      </c>
      <c r="BB244" s="711"/>
      <c r="BC244" s="1001">
        <f t="shared" si="32"/>
        <v>0</v>
      </c>
      <c r="BD244" s="737">
        <v>0</v>
      </c>
      <c r="BE244" s="708"/>
    </row>
    <row r="245" spans="1:57" x14ac:dyDescent="0.3">
      <c r="A245" s="741"/>
      <c r="B245" s="743"/>
      <c r="C245" s="743"/>
      <c r="D245" s="743"/>
      <c r="E245" s="744"/>
      <c r="F245" s="430"/>
      <c r="G245" s="430"/>
      <c r="H245" s="726"/>
      <c r="I245" s="726"/>
      <c r="J245" s="727"/>
      <c r="K245" s="728"/>
      <c r="L245" s="742"/>
      <c r="M245" s="730"/>
      <c r="N245" s="731">
        <v>0</v>
      </c>
      <c r="O245" s="732">
        <v>0</v>
      </c>
      <c r="P245" s="978">
        <f>IFERROR((MIN((VLOOKUP($B245,'Anexo I - Auxiliar'!$A$16:$V$75,9,FALSE)*($N245)),$O245)),0)</f>
        <v>0</v>
      </c>
      <c r="Q245" s="732">
        <v>0</v>
      </c>
      <c r="R245" s="733">
        <v>0</v>
      </c>
      <c r="S245" s="978">
        <f>IFERROR((MIN(((VLOOKUP($B245,'Anexo I - Auxiliar'!$A$16:$V$75,10,FALSE)*(N245))*R245),Q245)),0)</f>
        <v>0</v>
      </c>
      <c r="T245" s="732">
        <v>0</v>
      </c>
      <c r="U245" s="979">
        <f>IFERROR((MIN((VLOOKUP($B245,'Anexo I - Auxiliar'!$A$16:$Y$277,12,FALSE)*(N245)),T245)),0)</f>
        <v>0</v>
      </c>
      <c r="V245" s="732">
        <v>0</v>
      </c>
      <c r="W245" s="979">
        <f>IFERROR((MIN((VLOOKUP($B245,'Anexo I - Auxiliar'!$A$16:$Y$277,14,FALSE)*(N245)),V245)),0)</f>
        <v>0</v>
      </c>
      <c r="X245" s="732">
        <v>0</v>
      </c>
      <c r="Y245" s="979">
        <f>IFERROR((MIN((VLOOKUP($B245,'Anexo I - Auxiliar'!$A$16:$Y$277,16,FALSE)*(N245)),X245)),0)</f>
        <v>0</v>
      </c>
      <c r="Z245" s="732">
        <v>0</v>
      </c>
      <c r="AA245" s="979">
        <f>IFERROR((MIN((VLOOKUP($B245,'Anexo I - Auxiliar'!$A$16:$Y$277,18,FALSE)*(N245)),Z245)),0)</f>
        <v>0</v>
      </c>
      <c r="AB245" s="732">
        <v>0</v>
      </c>
      <c r="AC245" s="979">
        <f>IFERROR((MIN((VLOOKUP($B245,'Anexo I - Auxiliar'!$A$16:$Y$277,20,FALSE)*(N245)),AB245)),0)</f>
        <v>0</v>
      </c>
      <c r="AD245" s="732">
        <v>0</v>
      </c>
      <c r="AE245" s="979">
        <f>IFERROR((MIN((VLOOKUP($B245,'Anexo I - Auxiliar'!$A$16:$Y$277,22,FALSE)*(N245)),AD245)),0)</f>
        <v>0</v>
      </c>
      <c r="AF245" s="732">
        <v>0</v>
      </c>
      <c r="AG245" s="979">
        <f>IFERROR((MIN((VLOOKUP($B245,'Anexo I - Auxiliar'!$A$16:$Y$277,24,FALSE)*(N245)),AF245)),0)</f>
        <v>0</v>
      </c>
      <c r="AH245" s="732">
        <v>0</v>
      </c>
      <c r="AI245" s="980">
        <f>IFERROR((MIN((VLOOKUP(($B245&amp;$G245),'CALCULADORA IT CON S.SOCIAL'!$AE$4:$AG$94,2,FALSE)),AH245)),0)</f>
        <v>0</v>
      </c>
      <c r="AJ245" s="732">
        <v>0</v>
      </c>
      <c r="AK245" s="981">
        <f>IFERROR((MIN((((VLOOKUP($B245,'Anexo I - Auxiliar'!$A$16:$AK$277,37,FALSE)))),AJ245)),0)</f>
        <v>0</v>
      </c>
      <c r="AL245" s="982">
        <f t="shared" si="33"/>
        <v>0</v>
      </c>
      <c r="AM245" s="734">
        <v>0</v>
      </c>
      <c r="AN245" s="983">
        <f t="shared" si="34"/>
        <v>0</v>
      </c>
      <c r="AO245" s="735">
        <v>0</v>
      </c>
      <c r="AP245" s="982">
        <f t="shared" si="35"/>
        <v>0</v>
      </c>
      <c r="AQ245" s="984">
        <f t="shared" si="36"/>
        <v>0</v>
      </c>
      <c r="AR245" s="735">
        <v>0</v>
      </c>
      <c r="AS245" s="985">
        <f t="shared" si="37"/>
        <v>0</v>
      </c>
      <c r="AT245" s="735">
        <v>0</v>
      </c>
      <c r="AU245" s="985">
        <f>IFERROR(((MIN((AS245*(VLOOKUP(B245,'Anexo I - Auxiliar'!$A$16:$V$75,8,FALSE))),AT245))),0)</f>
        <v>0</v>
      </c>
      <c r="AV245" s="980">
        <f>IFERROR((VLOOKUP(($B245&amp;$G245),'CALCULADORA IT CON S.SOCIAL'!$AE$4:$AG$94,3,FALSE)),0)</f>
        <v>0</v>
      </c>
      <c r="AW245" s="986">
        <f t="shared" si="38"/>
        <v>0</v>
      </c>
      <c r="AX245" s="987">
        <f>IFERROR((((IF((VLOOKUP(B245,'Anexo I - Auxiliar'!$A$16:$V$75,5,FALSE)=12),(AN245+AQ245+AW245),(AN245+AW245))))+(AK245*AM245)+(AI245*AM245)),0)</f>
        <v>0</v>
      </c>
      <c r="AY245" s="1000">
        <f t="shared" si="31"/>
        <v>0</v>
      </c>
      <c r="AZ245" s="736">
        <v>0</v>
      </c>
      <c r="BA245" s="736">
        <v>0</v>
      </c>
      <c r="BB245" s="711"/>
      <c r="BC245" s="1001">
        <f t="shared" si="32"/>
        <v>0</v>
      </c>
      <c r="BD245" s="737">
        <v>0</v>
      </c>
      <c r="BE245" s="708"/>
    </row>
    <row r="246" spans="1:57" x14ac:dyDescent="0.3">
      <c r="A246" s="741"/>
      <c r="B246" s="743"/>
      <c r="C246" s="743"/>
      <c r="D246" s="743"/>
      <c r="E246" s="744"/>
      <c r="F246" s="430"/>
      <c r="G246" s="430"/>
      <c r="H246" s="726"/>
      <c r="I246" s="726"/>
      <c r="J246" s="727"/>
      <c r="K246" s="728"/>
      <c r="L246" s="742"/>
      <c r="M246" s="730"/>
      <c r="N246" s="731">
        <v>0</v>
      </c>
      <c r="O246" s="732">
        <v>0</v>
      </c>
      <c r="P246" s="978">
        <f>IFERROR((MIN((VLOOKUP($B246,'Anexo I - Auxiliar'!$A$16:$V$75,9,FALSE)*($N246)),$O246)),0)</f>
        <v>0</v>
      </c>
      <c r="Q246" s="732">
        <v>0</v>
      </c>
      <c r="R246" s="733">
        <v>0</v>
      </c>
      <c r="S246" s="978">
        <f>IFERROR((MIN(((VLOOKUP($B246,'Anexo I - Auxiliar'!$A$16:$V$75,10,FALSE)*(N246))*R246),Q246)),0)</f>
        <v>0</v>
      </c>
      <c r="T246" s="732">
        <v>0</v>
      </c>
      <c r="U246" s="979">
        <f>IFERROR((MIN((VLOOKUP($B246,'Anexo I - Auxiliar'!$A$16:$Y$277,12,FALSE)*(N246)),T246)),0)</f>
        <v>0</v>
      </c>
      <c r="V246" s="732">
        <v>0</v>
      </c>
      <c r="W246" s="979">
        <f>IFERROR((MIN((VLOOKUP($B246,'Anexo I - Auxiliar'!$A$16:$Y$277,14,FALSE)*(N246)),V246)),0)</f>
        <v>0</v>
      </c>
      <c r="X246" s="732">
        <v>0</v>
      </c>
      <c r="Y246" s="979">
        <f>IFERROR((MIN((VLOOKUP($B246,'Anexo I - Auxiliar'!$A$16:$Y$277,16,FALSE)*(N246)),X246)),0)</f>
        <v>0</v>
      </c>
      <c r="Z246" s="732">
        <v>0</v>
      </c>
      <c r="AA246" s="979">
        <f>IFERROR((MIN((VLOOKUP($B246,'Anexo I - Auxiliar'!$A$16:$Y$277,18,FALSE)*(N246)),Z246)),0)</f>
        <v>0</v>
      </c>
      <c r="AB246" s="732">
        <v>0</v>
      </c>
      <c r="AC246" s="979">
        <f>IFERROR((MIN((VLOOKUP($B246,'Anexo I - Auxiliar'!$A$16:$Y$277,20,FALSE)*(N246)),AB246)),0)</f>
        <v>0</v>
      </c>
      <c r="AD246" s="732">
        <v>0</v>
      </c>
      <c r="AE246" s="979">
        <f>IFERROR((MIN((VLOOKUP($B246,'Anexo I - Auxiliar'!$A$16:$Y$277,22,FALSE)*(N246)),AD246)),0)</f>
        <v>0</v>
      </c>
      <c r="AF246" s="732">
        <v>0</v>
      </c>
      <c r="AG246" s="979">
        <f>IFERROR((MIN((VLOOKUP($B246,'Anexo I - Auxiliar'!$A$16:$Y$277,24,FALSE)*(N246)),AF246)),0)</f>
        <v>0</v>
      </c>
      <c r="AH246" s="732">
        <v>0</v>
      </c>
      <c r="AI246" s="980">
        <f>IFERROR((MIN((VLOOKUP(($B246&amp;$G246),'CALCULADORA IT CON S.SOCIAL'!$AE$4:$AG$94,2,FALSE)),AH246)),0)</f>
        <v>0</v>
      </c>
      <c r="AJ246" s="732">
        <v>0</v>
      </c>
      <c r="AK246" s="981">
        <f>IFERROR((MIN((((VLOOKUP($B246,'Anexo I - Auxiliar'!$A$16:$AK$277,37,FALSE)))),AJ246)),0)</f>
        <v>0</v>
      </c>
      <c r="AL246" s="982">
        <f t="shared" si="33"/>
        <v>0</v>
      </c>
      <c r="AM246" s="734">
        <v>0</v>
      </c>
      <c r="AN246" s="983">
        <f t="shared" si="34"/>
        <v>0</v>
      </c>
      <c r="AO246" s="735">
        <v>0</v>
      </c>
      <c r="AP246" s="982">
        <f t="shared" si="35"/>
        <v>0</v>
      </c>
      <c r="AQ246" s="984">
        <f t="shared" si="36"/>
        <v>0</v>
      </c>
      <c r="AR246" s="735">
        <v>0</v>
      </c>
      <c r="AS246" s="985">
        <f t="shared" si="37"/>
        <v>0</v>
      </c>
      <c r="AT246" s="735">
        <v>0</v>
      </c>
      <c r="AU246" s="985">
        <f>IFERROR(((MIN((AS246*(VLOOKUP(B246,'Anexo I - Auxiliar'!$A$16:$V$75,8,FALSE))),AT246))),0)</f>
        <v>0</v>
      </c>
      <c r="AV246" s="980">
        <f>IFERROR((VLOOKUP(($B246&amp;$G246),'CALCULADORA IT CON S.SOCIAL'!$AE$4:$AG$94,3,FALSE)),0)</f>
        <v>0</v>
      </c>
      <c r="AW246" s="986">
        <f t="shared" si="38"/>
        <v>0</v>
      </c>
      <c r="AX246" s="987">
        <f>IFERROR((((IF((VLOOKUP(B246,'Anexo I - Auxiliar'!$A$16:$V$75,5,FALSE)=12),(AN246+AQ246+AW246),(AN246+AW246))))+(AK246*AM246)+(AI246*AM246)),0)</f>
        <v>0</v>
      </c>
      <c r="AY246" s="1000">
        <f t="shared" si="31"/>
        <v>0</v>
      </c>
      <c r="AZ246" s="736">
        <v>0</v>
      </c>
      <c r="BA246" s="736">
        <v>0</v>
      </c>
      <c r="BB246" s="711"/>
      <c r="BC246" s="1001">
        <f t="shared" si="32"/>
        <v>0</v>
      </c>
      <c r="BD246" s="737">
        <v>0</v>
      </c>
      <c r="BE246" s="708"/>
    </row>
    <row r="247" spans="1:57" x14ac:dyDescent="0.3">
      <c r="A247" s="741"/>
      <c r="B247" s="743"/>
      <c r="C247" s="743"/>
      <c r="D247" s="743"/>
      <c r="E247" s="744"/>
      <c r="F247" s="430"/>
      <c r="G247" s="430"/>
      <c r="H247" s="726"/>
      <c r="I247" s="726"/>
      <c r="J247" s="727"/>
      <c r="K247" s="728"/>
      <c r="L247" s="742"/>
      <c r="M247" s="730"/>
      <c r="N247" s="731">
        <v>0</v>
      </c>
      <c r="O247" s="732">
        <v>0</v>
      </c>
      <c r="P247" s="978">
        <f>IFERROR((MIN((VLOOKUP($B247,'Anexo I - Auxiliar'!$A$16:$V$75,9,FALSE)*($N247)),$O247)),0)</f>
        <v>0</v>
      </c>
      <c r="Q247" s="732">
        <v>0</v>
      </c>
      <c r="R247" s="733">
        <v>0</v>
      </c>
      <c r="S247" s="978">
        <f>IFERROR((MIN(((VLOOKUP($B247,'Anexo I - Auxiliar'!$A$16:$V$75,10,FALSE)*(N247))*R247),Q247)),0)</f>
        <v>0</v>
      </c>
      <c r="T247" s="732">
        <v>0</v>
      </c>
      <c r="U247" s="979">
        <f>IFERROR((MIN((VLOOKUP($B247,'Anexo I - Auxiliar'!$A$16:$Y$277,12,FALSE)*(N247)),T247)),0)</f>
        <v>0</v>
      </c>
      <c r="V247" s="732">
        <v>0</v>
      </c>
      <c r="W247" s="979">
        <f>IFERROR((MIN((VLOOKUP($B247,'Anexo I - Auxiliar'!$A$16:$Y$277,14,FALSE)*(N247)),V247)),0)</f>
        <v>0</v>
      </c>
      <c r="X247" s="732">
        <v>0</v>
      </c>
      <c r="Y247" s="979">
        <f>IFERROR((MIN((VLOOKUP($B247,'Anexo I - Auxiliar'!$A$16:$Y$277,16,FALSE)*(N247)),X247)),0)</f>
        <v>0</v>
      </c>
      <c r="Z247" s="732">
        <v>0</v>
      </c>
      <c r="AA247" s="979">
        <f>IFERROR((MIN((VLOOKUP($B247,'Anexo I - Auxiliar'!$A$16:$Y$277,18,FALSE)*(N247)),Z247)),0)</f>
        <v>0</v>
      </c>
      <c r="AB247" s="732">
        <v>0</v>
      </c>
      <c r="AC247" s="979">
        <f>IFERROR((MIN((VLOOKUP($B247,'Anexo I - Auxiliar'!$A$16:$Y$277,20,FALSE)*(N247)),AB247)),0)</f>
        <v>0</v>
      </c>
      <c r="AD247" s="732">
        <v>0</v>
      </c>
      <c r="AE247" s="979">
        <f>IFERROR((MIN((VLOOKUP($B247,'Anexo I - Auxiliar'!$A$16:$Y$277,22,FALSE)*(N247)),AD247)),0)</f>
        <v>0</v>
      </c>
      <c r="AF247" s="732">
        <v>0</v>
      </c>
      <c r="AG247" s="979">
        <f>IFERROR((MIN((VLOOKUP($B247,'Anexo I - Auxiliar'!$A$16:$Y$277,24,FALSE)*(N247)),AF247)),0)</f>
        <v>0</v>
      </c>
      <c r="AH247" s="732">
        <v>0</v>
      </c>
      <c r="AI247" s="980">
        <f>IFERROR((MIN((VLOOKUP(($B247&amp;$G247),'CALCULADORA IT CON S.SOCIAL'!$AE$4:$AG$94,2,FALSE)),AH247)),0)</f>
        <v>0</v>
      </c>
      <c r="AJ247" s="732">
        <v>0</v>
      </c>
      <c r="AK247" s="981">
        <f>IFERROR((MIN((((VLOOKUP($B247,'Anexo I - Auxiliar'!$A$16:$AK$277,37,FALSE)))),AJ247)),0)</f>
        <v>0</v>
      </c>
      <c r="AL247" s="982">
        <f t="shared" si="33"/>
        <v>0</v>
      </c>
      <c r="AM247" s="734">
        <v>0</v>
      </c>
      <c r="AN247" s="983">
        <f t="shared" si="34"/>
        <v>0</v>
      </c>
      <c r="AO247" s="735">
        <v>0</v>
      </c>
      <c r="AP247" s="982">
        <f t="shared" si="35"/>
        <v>0</v>
      </c>
      <c r="AQ247" s="984">
        <f t="shared" si="36"/>
        <v>0</v>
      </c>
      <c r="AR247" s="735">
        <v>0</v>
      </c>
      <c r="AS247" s="985">
        <f t="shared" si="37"/>
        <v>0</v>
      </c>
      <c r="AT247" s="735">
        <v>0</v>
      </c>
      <c r="AU247" s="985">
        <f>IFERROR(((MIN((AS247*(VLOOKUP(B247,'Anexo I - Auxiliar'!$A$16:$V$75,8,FALSE))),AT247))),0)</f>
        <v>0</v>
      </c>
      <c r="AV247" s="980">
        <f>IFERROR((VLOOKUP(($B247&amp;$G247),'CALCULADORA IT CON S.SOCIAL'!$AE$4:$AG$94,3,FALSE)),0)</f>
        <v>0</v>
      </c>
      <c r="AW247" s="986">
        <f t="shared" si="38"/>
        <v>0</v>
      </c>
      <c r="AX247" s="987">
        <f>IFERROR((((IF((VLOOKUP(B247,'Anexo I - Auxiliar'!$A$16:$V$75,5,FALSE)=12),(AN247+AQ247+AW247),(AN247+AW247))))+(AK247*AM247)+(AI247*AM247)),0)</f>
        <v>0</v>
      </c>
      <c r="AY247" s="1000">
        <f t="shared" si="31"/>
        <v>0</v>
      </c>
      <c r="AZ247" s="736">
        <v>0</v>
      </c>
      <c r="BA247" s="736">
        <v>0</v>
      </c>
      <c r="BB247" s="711"/>
      <c r="BC247" s="1001">
        <f t="shared" si="32"/>
        <v>0</v>
      </c>
      <c r="BD247" s="737">
        <v>0</v>
      </c>
      <c r="BE247" s="708"/>
    </row>
    <row r="248" spans="1:57" x14ac:dyDescent="0.3">
      <c r="A248" s="741"/>
      <c r="B248" s="743"/>
      <c r="C248" s="743"/>
      <c r="D248" s="743"/>
      <c r="E248" s="744"/>
      <c r="F248" s="430"/>
      <c r="G248" s="430"/>
      <c r="H248" s="726"/>
      <c r="I248" s="726"/>
      <c r="J248" s="727"/>
      <c r="K248" s="728"/>
      <c r="L248" s="742"/>
      <c r="M248" s="730"/>
      <c r="N248" s="731">
        <v>0</v>
      </c>
      <c r="O248" s="732">
        <v>0</v>
      </c>
      <c r="P248" s="978">
        <f>IFERROR((MIN((VLOOKUP($B248,'Anexo I - Auxiliar'!$A$16:$V$75,9,FALSE)*($N248)),$O248)),0)</f>
        <v>0</v>
      </c>
      <c r="Q248" s="732">
        <v>0</v>
      </c>
      <c r="R248" s="733">
        <v>0</v>
      </c>
      <c r="S248" s="978">
        <f>IFERROR((MIN(((VLOOKUP($B248,'Anexo I - Auxiliar'!$A$16:$V$75,10,FALSE)*(N248))*R248),Q248)),0)</f>
        <v>0</v>
      </c>
      <c r="T248" s="732">
        <v>0</v>
      </c>
      <c r="U248" s="979">
        <f>IFERROR((MIN((VLOOKUP($B248,'Anexo I - Auxiliar'!$A$16:$Y$277,12,FALSE)*(N248)),T248)),0)</f>
        <v>0</v>
      </c>
      <c r="V248" s="732">
        <v>0</v>
      </c>
      <c r="W248" s="979">
        <f>IFERROR((MIN((VLOOKUP($B248,'Anexo I - Auxiliar'!$A$16:$Y$277,14,FALSE)*(N248)),V248)),0)</f>
        <v>0</v>
      </c>
      <c r="X248" s="732">
        <v>0</v>
      </c>
      <c r="Y248" s="979">
        <f>IFERROR((MIN((VLOOKUP($B248,'Anexo I - Auxiliar'!$A$16:$Y$277,16,FALSE)*(N248)),X248)),0)</f>
        <v>0</v>
      </c>
      <c r="Z248" s="732">
        <v>0</v>
      </c>
      <c r="AA248" s="979">
        <f>IFERROR((MIN((VLOOKUP($B248,'Anexo I - Auxiliar'!$A$16:$Y$277,18,FALSE)*(N248)),Z248)),0)</f>
        <v>0</v>
      </c>
      <c r="AB248" s="732">
        <v>0</v>
      </c>
      <c r="AC248" s="979">
        <f>IFERROR((MIN((VLOOKUP($B248,'Anexo I - Auxiliar'!$A$16:$Y$277,20,FALSE)*(N248)),AB248)),0)</f>
        <v>0</v>
      </c>
      <c r="AD248" s="732">
        <v>0</v>
      </c>
      <c r="AE248" s="979">
        <f>IFERROR((MIN((VLOOKUP($B248,'Anexo I - Auxiliar'!$A$16:$Y$277,22,FALSE)*(N248)),AD248)),0)</f>
        <v>0</v>
      </c>
      <c r="AF248" s="732">
        <v>0</v>
      </c>
      <c r="AG248" s="979">
        <f>IFERROR((MIN((VLOOKUP($B248,'Anexo I - Auxiliar'!$A$16:$Y$277,24,FALSE)*(N248)),AF248)),0)</f>
        <v>0</v>
      </c>
      <c r="AH248" s="732">
        <v>0</v>
      </c>
      <c r="AI248" s="980">
        <f>IFERROR((MIN((VLOOKUP(($B248&amp;$G248),'CALCULADORA IT CON S.SOCIAL'!$AE$4:$AG$94,2,FALSE)),AH248)),0)</f>
        <v>0</v>
      </c>
      <c r="AJ248" s="732">
        <v>0</v>
      </c>
      <c r="AK248" s="981">
        <f>IFERROR((MIN((((VLOOKUP($B248,'Anexo I - Auxiliar'!$A$16:$AK$277,37,FALSE)))),AJ248)),0)</f>
        <v>0</v>
      </c>
      <c r="AL248" s="982">
        <f t="shared" si="33"/>
        <v>0</v>
      </c>
      <c r="AM248" s="734">
        <v>0</v>
      </c>
      <c r="AN248" s="983">
        <f t="shared" si="34"/>
        <v>0</v>
      </c>
      <c r="AO248" s="735">
        <v>0</v>
      </c>
      <c r="AP248" s="982">
        <f t="shared" si="35"/>
        <v>0</v>
      </c>
      <c r="AQ248" s="984">
        <f t="shared" si="36"/>
        <v>0</v>
      </c>
      <c r="AR248" s="735">
        <v>0</v>
      </c>
      <c r="AS248" s="985">
        <f t="shared" si="37"/>
        <v>0</v>
      </c>
      <c r="AT248" s="735">
        <v>0</v>
      </c>
      <c r="AU248" s="985">
        <f>IFERROR(((MIN((AS248*(VLOOKUP(B248,'Anexo I - Auxiliar'!$A$16:$V$75,8,FALSE))),AT248))),0)</f>
        <v>0</v>
      </c>
      <c r="AV248" s="980">
        <f>IFERROR((VLOOKUP(($B248&amp;$G248),'CALCULADORA IT CON S.SOCIAL'!$AE$4:$AG$94,3,FALSE)),0)</f>
        <v>0</v>
      </c>
      <c r="AW248" s="986">
        <f t="shared" si="38"/>
        <v>0</v>
      </c>
      <c r="AX248" s="987">
        <f>IFERROR((((IF((VLOOKUP(B248,'Anexo I - Auxiliar'!$A$16:$V$75,5,FALSE)=12),(AN248+AQ248+AW248),(AN248+AW248))))+(AK248*AM248)+(AI248*AM248)),0)</f>
        <v>0</v>
      </c>
      <c r="AY248" s="1000">
        <f t="shared" si="31"/>
        <v>0</v>
      </c>
      <c r="AZ248" s="736">
        <v>0</v>
      </c>
      <c r="BA248" s="736">
        <v>0</v>
      </c>
      <c r="BB248" s="711"/>
      <c r="BC248" s="1001">
        <f t="shared" si="32"/>
        <v>0</v>
      </c>
      <c r="BD248" s="737">
        <v>0</v>
      </c>
      <c r="BE248" s="708"/>
    </row>
    <row r="249" spans="1:57" x14ac:dyDescent="0.3">
      <c r="A249" s="741"/>
      <c r="B249" s="743"/>
      <c r="C249" s="743"/>
      <c r="D249" s="743"/>
      <c r="E249" s="744"/>
      <c r="F249" s="430"/>
      <c r="G249" s="430"/>
      <c r="H249" s="726"/>
      <c r="I249" s="726"/>
      <c r="J249" s="727"/>
      <c r="K249" s="728"/>
      <c r="L249" s="742"/>
      <c r="M249" s="730"/>
      <c r="N249" s="731">
        <v>0</v>
      </c>
      <c r="O249" s="732">
        <v>0</v>
      </c>
      <c r="P249" s="978">
        <f>IFERROR((MIN((VLOOKUP($B249,'Anexo I - Auxiliar'!$A$16:$V$75,9,FALSE)*($N249)),$O249)),0)</f>
        <v>0</v>
      </c>
      <c r="Q249" s="732">
        <v>0</v>
      </c>
      <c r="R249" s="733">
        <v>0</v>
      </c>
      <c r="S249" s="978">
        <f>IFERROR((MIN(((VLOOKUP($B249,'Anexo I - Auxiliar'!$A$16:$V$75,10,FALSE)*(N249))*R249),Q249)),0)</f>
        <v>0</v>
      </c>
      <c r="T249" s="732">
        <v>0</v>
      </c>
      <c r="U249" s="979">
        <f>IFERROR((MIN((VLOOKUP($B249,'Anexo I - Auxiliar'!$A$16:$Y$277,12,FALSE)*(N249)),T249)),0)</f>
        <v>0</v>
      </c>
      <c r="V249" s="732">
        <v>0</v>
      </c>
      <c r="W249" s="979">
        <f>IFERROR((MIN((VLOOKUP($B249,'Anexo I - Auxiliar'!$A$16:$Y$277,14,FALSE)*(N249)),V249)),0)</f>
        <v>0</v>
      </c>
      <c r="X249" s="732">
        <v>0</v>
      </c>
      <c r="Y249" s="979">
        <f>IFERROR((MIN((VLOOKUP($B249,'Anexo I - Auxiliar'!$A$16:$Y$277,16,FALSE)*(N249)),X249)),0)</f>
        <v>0</v>
      </c>
      <c r="Z249" s="732">
        <v>0</v>
      </c>
      <c r="AA249" s="979">
        <f>IFERROR((MIN((VLOOKUP($B249,'Anexo I - Auxiliar'!$A$16:$Y$277,18,FALSE)*(N249)),Z249)),0)</f>
        <v>0</v>
      </c>
      <c r="AB249" s="732">
        <v>0</v>
      </c>
      <c r="AC249" s="979">
        <f>IFERROR((MIN((VLOOKUP($B249,'Anexo I - Auxiliar'!$A$16:$Y$277,20,FALSE)*(N249)),AB249)),0)</f>
        <v>0</v>
      </c>
      <c r="AD249" s="732">
        <v>0</v>
      </c>
      <c r="AE249" s="979">
        <f>IFERROR((MIN((VLOOKUP($B249,'Anexo I - Auxiliar'!$A$16:$Y$277,22,FALSE)*(N249)),AD249)),0)</f>
        <v>0</v>
      </c>
      <c r="AF249" s="732">
        <v>0</v>
      </c>
      <c r="AG249" s="979">
        <f>IFERROR((MIN((VLOOKUP($B249,'Anexo I - Auxiliar'!$A$16:$Y$277,24,FALSE)*(N249)),AF249)),0)</f>
        <v>0</v>
      </c>
      <c r="AH249" s="732">
        <v>0</v>
      </c>
      <c r="AI249" s="980">
        <f>IFERROR((MIN((VLOOKUP(($B249&amp;$G249),'CALCULADORA IT CON S.SOCIAL'!$AE$4:$AG$94,2,FALSE)),AH249)),0)</f>
        <v>0</v>
      </c>
      <c r="AJ249" s="732">
        <v>0</v>
      </c>
      <c r="AK249" s="981">
        <f>IFERROR((MIN((((VLOOKUP($B249,'Anexo I - Auxiliar'!$A$16:$AK$277,37,FALSE)))),AJ249)),0)</f>
        <v>0</v>
      </c>
      <c r="AL249" s="982">
        <f t="shared" si="33"/>
        <v>0</v>
      </c>
      <c r="AM249" s="734">
        <v>0</v>
      </c>
      <c r="AN249" s="983">
        <f t="shared" si="34"/>
        <v>0</v>
      </c>
      <c r="AO249" s="735">
        <v>0</v>
      </c>
      <c r="AP249" s="982">
        <f t="shared" si="35"/>
        <v>0</v>
      </c>
      <c r="AQ249" s="984">
        <f t="shared" si="36"/>
        <v>0</v>
      </c>
      <c r="AR249" s="735">
        <v>0</v>
      </c>
      <c r="AS249" s="985">
        <f t="shared" si="37"/>
        <v>0</v>
      </c>
      <c r="AT249" s="735">
        <v>0</v>
      </c>
      <c r="AU249" s="985">
        <f>IFERROR(((MIN((AS249*(VLOOKUP(B249,'Anexo I - Auxiliar'!$A$16:$V$75,8,FALSE))),AT249))),0)</f>
        <v>0</v>
      </c>
      <c r="AV249" s="980">
        <f>IFERROR((VLOOKUP(($B249&amp;$G249),'CALCULADORA IT CON S.SOCIAL'!$AE$4:$AG$94,3,FALSE)),0)</f>
        <v>0</v>
      </c>
      <c r="AW249" s="986">
        <f t="shared" si="38"/>
        <v>0</v>
      </c>
      <c r="AX249" s="987">
        <f>IFERROR((((IF((VLOOKUP(B249,'Anexo I - Auxiliar'!$A$16:$V$75,5,FALSE)=12),(AN249+AQ249+AW249),(AN249+AW249))))+(AK249*AM249)+(AI249*AM249)),0)</f>
        <v>0</v>
      </c>
      <c r="AY249" s="1000">
        <f t="shared" si="31"/>
        <v>0</v>
      </c>
      <c r="AZ249" s="736">
        <v>0</v>
      </c>
      <c r="BA249" s="736">
        <v>0</v>
      </c>
      <c r="BB249" s="711"/>
      <c r="BC249" s="1001">
        <f t="shared" si="32"/>
        <v>0</v>
      </c>
      <c r="BD249" s="737">
        <v>0</v>
      </c>
      <c r="BE249" s="708"/>
    </row>
    <row r="250" spans="1:57" x14ac:dyDescent="0.3">
      <c r="A250" s="741"/>
      <c r="B250" s="743"/>
      <c r="C250" s="743"/>
      <c r="D250" s="743"/>
      <c r="E250" s="744"/>
      <c r="F250" s="430"/>
      <c r="G250" s="430"/>
      <c r="H250" s="726"/>
      <c r="I250" s="726"/>
      <c r="J250" s="727"/>
      <c r="K250" s="728"/>
      <c r="L250" s="742"/>
      <c r="M250" s="730"/>
      <c r="N250" s="731">
        <v>0</v>
      </c>
      <c r="O250" s="732">
        <v>0</v>
      </c>
      <c r="P250" s="978">
        <f>IFERROR((MIN((VLOOKUP($B250,'Anexo I - Auxiliar'!$A$16:$V$75,9,FALSE)*($N250)),$O250)),0)</f>
        <v>0</v>
      </c>
      <c r="Q250" s="732">
        <v>0</v>
      </c>
      <c r="R250" s="733">
        <v>0</v>
      </c>
      <c r="S250" s="978">
        <f>IFERROR((MIN(((VLOOKUP($B250,'Anexo I - Auxiliar'!$A$16:$V$75,10,FALSE)*(N250))*R250),Q250)),0)</f>
        <v>0</v>
      </c>
      <c r="T250" s="732">
        <v>0</v>
      </c>
      <c r="U250" s="979">
        <f>IFERROR((MIN((VLOOKUP($B250,'Anexo I - Auxiliar'!$A$16:$Y$277,12,FALSE)*(N250)),T250)),0)</f>
        <v>0</v>
      </c>
      <c r="V250" s="732">
        <v>0</v>
      </c>
      <c r="W250" s="979">
        <f>IFERROR((MIN((VLOOKUP($B250,'Anexo I - Auxiliar'!$A$16:$Y$277,14,FALSE)*(N250)),V250)),0)</f>
        <v>0</v>
      </c>
      <c r="X250" s="732">
        <v>0</v>
      </c>
      <c r="Y250" s="979">
        <f>IFERROR((MIN((VLOOKUP($B250,'Anexo I - Auxiliar'!$A$16:$Y$277,16,FALSE)*(N250)),X250)),0)</f>
        <v>0</v>
      </c>
      <c r="Z250" s="732">
        <v>0</v>
      </c>
      <c r="AA250" s="979">
        <f>IFERROR((MIN((VLOOKUP($B250,'Anexo I - Auxiliar'!$A$16:$Y$277,18,FALSE)*(N250)),Z250)),0)</f>
        <v>0</v>
      </c>
      <c r="AB250" s="732">
        <v>0</v>
      </c>
      <c r="AC250" s="979">
        <f>IFERROR((MIN((VLOOKUP($B250,'Anexo I - Auxiliar'!$A$16:$Y$277,20,FALSE)*(N250)),AB250)),0)</f>
        <v>0</v>
      </c>
      <c r="AD250" s="732">
        <v>0</v>
      </c>
      <c r="AE250" s="979">
        <f>IFERROR((MIN((VLOOKUP($B250,'Anexo I - Auxiliar'!$A$16:$Y$277,22,FALSE)*(N250)),AD250)),0)</f>
        <v>0</v>
      </c>
      <c r="AF250" s="732">
        <v>0</v>
      </c>
      <c r="AG250" s="979">
        <f>IFERROR((MIN((VLOOKUP($B250,'Anexo I - Auxiliar'!$A$16:$Y$277,24,FALSE)*(N250)),AF250)),0)</f>
        <v>0</v>
      </c>
      <c r="AH250" s="732">
        <v>0</v>
      </c>
      <c r="AI250" s="980">
        <f>IFERROR((MIN((VLOOKUP(($B250&amp;$G250),'CALCULADORA IT CON S.SOCIAL'!$AE$4:$AG$94,2,FALSE)),AH250)),0)</f>
        <v>0</v>
      </c>
      <c r="AJ250" s="732">
        <v>0</v>
      </c>
      <c r="AK250" s="981">
        <f>IFERROR((MIN((((VLOOKUP($B250,'Anexo I - Auxiliar'!$A$16:$AK$277,37,FALSE)))),AJ250)),0)</f>
        <v>0</v>
      </c>
      <c r="AL250" s="982">
        <f t="shared" si="33"/>
        <v>0</v>
      </c>
      <c r="AM250" s="734">
        <v>0</v>
      </c>
      <c r="AN250" s="983">
        <f t="shared" si="34"/>
        <v>0</v>
      </c>
      <c r="AO250" s="735">
        <v>0</v>
      </c>
      <c r="AP250" s="982">
        <f t="shared" si="35"/>
        <v>0</v>
      </c>
      <c r="AQ250" s="984">
        <f t="shared" si="36"/>
        <v>0</v>
      </c>
      <c r="AR250" s="735">
        <v>0</v>
      </c>
      <c r="AS250" s="985">
        <f t="shared" si="37"/>
        <v>0</v>
      </c>
      <c r="AT250" s="735">
        <v>0</v>
      </c>
      <c r="AU250" s="985">
        <f>IFERROR(((MIN((AS250*(VLOOKUP(B250,'Anexo I - Auxiliar'!$A$16:$V$75,8,FALSE))),AT250))),0)</f>
        <v>0</v>
      </c>
      <c r="AV250" s="980">
        <f>IFERROR((VLOOKUP(($B250&amp;$G250),'CALCULADORA IT CON S.SOCIAL'!$AE$4:$AG$94,3,FALSE)),0)</f>
        <v>0</v>
      </c>
      <c r="AW250" s="986">
        <f t="shared" si="38"/>
        <v>0</v>
      </c>
      <c r="AX250" s="987">
        <f>IFERROR((((IF((VLOOKUP(B250,'Anexo I - Auxiliar'!$A$16:$V$75,5,FALSE)=12),(AN250+AQ250+AW250),(AN250+AW250))))+(AK250*AM250)+(AI250*AM250)),0)</f>
        <v>0</v>
      </c>
      <c r="AY250" s="1000">
        <f t="shared" si="31"/>
        <v>0</v>
      </c>
      <c r="AZ250" s="736">
        <v>0</v>
      </c>
      <c r="BA250" s="736">
        <v>0</v>
      </c>
      <c r="BB250" s="711"/>
      <c r="BC250" s="1001">
        <f t="shared" si="32"/>
        <v>0</v>
      </c>
      <c r="BD250" s="737">
        <v>0</v>
      </c>
      <c r="BE250" s="708"/>
    </row>
    <row r="251" spans="1:57" x14ac:dyDescent="0.3">
      <c r="A251" s="741"/>
      <c r="B251" s="743"/>
      <c r="C251" s="743"/>
      <c r="D251" s="743"/>
      <c r="E251" s="744"/>
      <c r="F251" s="430"/>
      <c r="G251" s="430"/>
      <c r="H251" s="726"/>
      <c r="I251" s="726"/>
      <c r="J251" s="727"/>
      <c r="K251" s="728"/>
      <c r="L251" s="742"/>
      <c r="M251" s="730"/>
      <c r="N251" s="731">
        <v>0</v>
      </c>
      <c r="O251" s="732">
        <v>0</v>
      </c>
      <c r="P251" s="978">
        <f>IFERROR((MIN((VLOOKUP($B251,'Anexo I - Auxiliar'!$A$16:$V$75,9,FALSE)*($N251)),$O251)),0)</f>
        <v>0</v>
      </c>
      <c r="Q251" s="732">
        <v>0</v>
      </c>
      <c r="R251" s="733">
        <v>0</v>
      </c>
      <c r="S251" s="978">
        <f>IFERROR((MIN(((VLOOKUP($B251,'Anexo I - Auxiliar'!$A$16:$V$75,10,FALSE)*(N251))*R251),Q251)),0)</f>
        <v>0</v>
      </c>
      <c r="T251" s="732">
        <v>0</v>
      </c>
      <c r="U251" s="979">
        <f>IFERROR((MIN((VLOOKUP($B251,'Anexo I - Auxiliar'!$A$16:$Y$277,12,FALSE)*(N251)),T251)),0)</f>
        <v>0</v>
      </c>
      <c r="V251" s="732">
        <v>0</v>
      </c>
      <c r="W251" s="979">
        <f>IFERROR((MIN((VLOOKUP($B251,'Anexo I - Auxiliar'!$A$16:$Y$277,14,FALSE)*(N251)),V251)),0)</f>
        <v>0</v>
      </c>
      <c r="X251" s="732">
        <v>0</v>
      </c>
      <c r="Y251" s="979">
        <f>IFERROR((MIN((VLOOKUP($B251,'Anexo I - Auxiliar'!$A$16:$Y$277,16,FALSE)*(N251)),X251)),0)</f>
        <v>0</v>
      </c>
      <c r="Z251" s="732">
        <v>0</v>
      </c>
      <c r="AA251" s="979">
        <f>IFERROR((MIN((VLOOKUP($B251,'Anexo I - Auxiliar'!$A$16:$Y$277,18,FALSE)*(N251)),Z251)),0)</f>
        <v>0</v>
      </c>
      <c r="AB251" s="732">
        <v>0</v>
      </c>
      <c r="AC251" s="979">
        <f>IFERROR((MIN((VLOOKUP($B251,'Anexo I - Auxiliar'!$A$16:$Y$277,20,FALSE)*(N251)),AB251)),0)</f>
        <v>0</v>
      </c>
      <c r="AD251" s="732">
        <v>0</v>
      </c>
      <c r="AE251" s="979">
        <f>IFERROR((MIN((VLOOKUP($B251,'Anexo I - Auxiliar'!$A$16:$Y$277,22,FALSE)*(N251)),AD251)),0)</f>
        <v>0</v>
      </c>
      <c r="AF251" s="732">
        <v>0</v>
      </c>
      <c r="AG251" s="979">
        <f>IFERROR((MIN((VLOOKUP($B251,'Anexo I - Auxiliar'!$A$16:$Y$277,24,FALSE)*(N251)),AF251)),0)</f>
        <v>0</v>
      </c>
      <c r="AH251" s="732">
        <v>0</v>
      </c>
      <c r="AI251" s="980">
        <f>IFERROR((MIN((VLOOKUP(($B251&amp;$G251),'CALCULADORA IT CON S.SOCIAL'!$AE$4:$AG$94,2,FALSE)),AH251)),0)</f>
        <v>0</v>
      </c>
      <c r="AJ251" s="732">
        <v>0</v>
      </c>
      <c r="AK251" s="981">
        <f>IFERROR((MIN((((VLOOKUP($B251,'Anexo I - Auxiliar'!$A$16:$AK$277,37,FALSE)))),AJ251)),0)</f>
        <v>0</v>
      </c>
      <c r="AL251" s="982">
        <f t="shared" si="33"/>
        <v>0</v>
      </c>
      <c r="AM251" s="734">
        <v>0</v>
      </c>
      <c r="AN251" s="983">
        <f t="shared" si="34"/>
        <v>0</v>
      </c>
      <c r="AO251" s="735">
        <v>0</v>
      </c>
      <c r="AP251" s="982">
        <f t="shared" si="35"/>
        <v>0</v>
      </c>
      <c r="AQ251" s="984">
        <f t="shared" si="36"/>
        <v>0</v>
      </c>
      <c r="AR251" s="735">
        <v>0</v>
      </c>
      <c r="AS251" s="985">
        <f t="shared" si="37"/>
        <v>0</v>
      </c>
      <c r="AT251" s="735">
        <v>0</v>
      </c>
      <c r="AU251" s="985">
        <f>IFERROR(((MIN((AS251*(VLOOKUP(B251,'Anexo I - Auxiliar'!$A$16:$V$75,8,FALSE))),AT251))),0)</f>
        <v>0</v>
      </c>
      <c r="AV251" s="980">
        <f>IFERROR((VLOOKUP(($B251&amp;$G251),'CALCULADORA IT CON S.SOCIAL'!$AE$4:$AG$94,3,FALSE)),0)</f>
        <v>0</v>
      </c>
      <c r="AW251" s="986">
        <f t="shared" si="38"/>
        <v>0</v>
      </c>
      <c r="AX251" s="987">
        <f>IFERROR((((IF((VLOOKUP(B251,'Anexo I - Auxiliar'!$A$16:$V$75,5,FALSE)=12),(AN251+AQ251+AW251),(AN251+AW251))))+(AK251*AM251)+(AI251*AM251)),0)</f>
        <v>0</v>
      </c>
      <c r="AY251" s="1000">
        <f t="shared" si="31"/>
        <v>0</v>
      </c>
      <c r="AZ251" s="736">
        <v>0</v>
      </c>
      <c r="BA251" s="736">
        <v>0</v>
      </c>
      <c r="BB251" s="711"/>
      <c r="BC251" s="1001">
        <f t="shared" si="32"/>
        <v>0</v>
      </c>
      <c r="BD251" s="737">
        <v>0</v>
      </c>
      <c r="BE251" s="708"/>
    </row>
    <row r="252" spans="1:57" x14ac:dyDescent="0.3">
      <c r="A252" s="741"/>
      <c r="B252" s="743"/>
      <c r="C252" s="743"/>
      <c r="D252" s="743"/>
      <c r="E252" s="744"/>
      <c r="F252" s="430"/>
      <c r="G252" s="430"/>
      <c r="H252" s="726"/>
      <c r="I252" s="726"/>
      <c r="J252" s="727"/>
      <c r="K252" s="728"/>
      <c r="L252" s="742"/>
      <c r="M252" s="730"/>
      <c r="N252" s="731">
        <v>0</v>
      </c>
      <c r="O252" s="732">
        <v>0</v>
      </c>
      <c r="P252" s="978">
        <f>IFERROR((MIN((VLOOKUP($B252,'Anexo I - Auxiliar'!$A$16:$V$75,9,FALSE)*($N252)),$O252)),0)</f>
        <v>0</v>
      </c>
      <c r="Q252" s="732">
        <v>0</v>
      </c>
      <c r="R252" s="733">
        <v>0</v>
      </c>
      <c r="S252" s="978">
        <f>IFERROR((MIN(((VLOOKUP($B252,'Anexo I - Auxiliar'!$A$16:$V$75,10,FALSE)*(N252))*R252),Q252)),0)</f>
        <v>0</v>
      </c>
      <c r="T252" s="732">
        <v>0</v>
      </c>
      <c r="U252" s="979">
        <f>IFERROR((MIN((VLOOKUP($B252,'Anexo I - Auxiliar'!$A$16:$Y$277,12,FALSE)*(N252)),T252)),0)</f>
        <v>0</v>
      </c>
      <c r="V252" s="732">
        <v>0</v>
      </c>
      <c r="W252" s="979">
        <f>IFERROR((MIN((VLOOKUP($B252,'Anexo I - Auxiliar'!$A$16:$Y$277,14,FALSE)*(N252)),V252)),0)</f>
        <v>0</v>
      </c>
      <c r="X252" s="732">
        <v>0</v>
      </c>
      <c r="Y252" s="979">
        <f>IFERROR((MIN((VLOOKUP($B252,'Anexo I - Auxiliar'!$A$16:$Y$277,16,FALSE)*(N252)),X252)),0)</f>
        <v>0</v>
      </c>
      <c r="Z252" s="732">
        <v>0</v>
      </c>
      <c r="AA252" s="979">
        <f>IFERROR((MIN((VLOOKUP($B252,'Anexo I - Auxiliar'!$A$16:$Y$277,18,FALSE)*(N252)),Z252)),0)</f>
        <v>0</v>
      </c>
      <c r="AB252" s="732">
        <v>0</v>
      </c>
      <c r="AC252" s="979">
        <f>IFERROR((MIN((VLOOKUP($B252,'Anexo I - Auxiliar'!$A$16:$Y$277,20,FALSE)*(N252)),AB252)),0)</f>
        <v>0</v>
      </c>
      <c r="AD252" s="732">
        <v>0</v>
      </c>
      <c r="AE252" s="979">
        <f>IFERROR((MIN((VLOOKUP($B252,'Anexo I - Auxiliar'!$A$16:$Y$277,22,FALSE)*(N252)),AD252)),0)</f>
        <v>0</v>
      </c>
      <c r="AF252" s="732">
        <v>0</v>
      </c>
      <c r="AG252" s="979">
        <f>IFERROR((MIN((VLOOKUP($B252,'Anexo I - Auxiliar'!$A$16:$Y$277,24,FALSE)*(N252)),AF252)),0)</f>
        <v>0</v>
      </c>
      <c r="AH252" s="732">
        <v>0</v>
      </c>
      <c r="AI252" s="980">
        <f>IFERROR((MIN((VLOOKUP(($B252&amp;$G252),'CALCULADORA IT CON S.SOCIAL'!$AE$4:$AG$94,2,FALSE)),AH252)),0)</f>
        <v>0</v>
      </c>
      <c r="AJ252" s="732">
        <v>0</v>
      </c>
      <c r="AK252" s="981">
        <f>IFERROR((MIN((((VLOOKUP($B252,'Anexo I - Auxiliar'!$A$16:$AK$277,37,FALSE)))),AJ252)),0)</f>
        <v>0</v>
      </c>
      <c r="AL252" s="982">
        <f t="shared" si="33"/>
        <v>0</v>
      </c>
      <c r="AM252" s="734">
        <v>0</v>
      </c>
      <c r="AN252" s="983">
        <f t="shared" si="34"/>
        <v>0</v>
      </c>
      <c r="AO252" s="735">
        <v>0</v>
      </c>
      <c r="AP252" s="982">
        <f t="shared" si="35"/>
        <v>0</v>
      </c>
      <c r="AQ252" s="984">
        <f t="shared" si="36"/>
        <v>0</v>
      </c>
      <c r="AR252" s="735">
        <v>0</v>
      </c>
      <c r="AS252" s="985">
        <f t="shared" si="37"/>
        <v>0</v>
      </c>
      <c r="AT252" s="735">
        <v>0</v>
      </c>
      <c r="AU252" s="985">
        <f>IFERROR(((MIN((AS252*(VLOOKUP(B252,'Anexo I - Auxiliar'!$A$16:$V$75,8,FALSE))),AT252))),0)</f>
        <v>0</v>
      </c>
      <c r="AV252" s="980">
        <f>IFERROR((VLOOKUP(($B252&amp;$G252),'CALCULADORA IT CON S.SOCIAL'!$AE$4:$AG$94,3,FALSE)),0)</f>
        <v>0</v>
      </c>
      <c r="AW252" s="986">
        <f t="shared" si="38"/>
        <v>0</v>
      </c>
      <c r="AX252" s="987">
        <f>IFERROR((((IF((VLOOKUP(B252,'Anexo I - Auxiliar'!$A$16:$V$75,5,FALSE)=12),(AN252+AQ252+AW252),(AN252+AW252))))+(AK252*AM252)+(AI252*AM252)),0)</f>
        <v>0</v>
      </c>
      <c r="AY252" s="1000">
        <f t="shared" si="31"/>
        <v>0</v>
      </c>
      <c r="AZ252" s="736">
        <v>0</v>
      </c>
      <c r="BA252" s="736">
        <v>0</v>
      </c>
      <c r="BB252" s="711"/>
      <c r="BC252" s="1001">
        <f t="shared" si="32"/>
        <v>0</v>
      </c>
      <c r="BD252" s="737">
        <v>0</v>
      </c>
      <c r="BE252" s="708"/>
    </row>
    <row r="253" spans="1:57" x14ac:dyDescent="0.3">
      <c r="A253" s="741"/>
      <c r="B253" s="743"/>
      <c r="C253" s="743"/>
      <c r="D253" s="743"/>
      <c r="E253" s="744"/>
      <c r="F253" s="430"/>
      <c r="G253" s="430"/>
      <c r="H253" s="726"/>
      <c r="I253" s="726"/>
      <c r="J253" s="727"/>
      <c r="K253" s="728"/>
      <c r="L253" s="742"/>
      <c r="M253" s="730"/>
      <c r="N253" s="731">
        <v>0</v>
      </c>
      <c r="O253" s="732">
        <v>0</v>
      </c>
      <c r="P253" s="978">
        <f>IFERROR((MIN((VLOOKUP($B253,'Anexo I - Auxiliar'!$A$16:$V$75,9,FALSE)*($N253)),$O253)),0)</f>
        <v>0</v>
      </c>
      <c r="Q253" s="732">
        <v>0</v>
      </c>
      <c r="R253" s="733">
        <v>0</v>
      </c>
      <c r="S253" s="978">
        <f>IFERROR((MIN(((VLOOKUP($B253,'Anexo I - Auxiliar'!$A$16:$V$75,10,FALSE)*(N253))*R253),Q253)),0)</f>
        <v>0</v>
      </c>
      <c r="T253" s="732">
        <v>0</v>
      </c>
      <c r="U253" s="979">
        <f>IFERROR((MIN((VLOOKUP($B253,'Anexo I - Auxiliar'!$A$16:$Y$277,12,FALSE)*(N253)),T253)),0)</f>
        <v>0</v>
      </c>
      <c r="V253" s="732">
        <v>0</v>
      </c>
      <c r="W253" s="979">
        <f>IFERROR((MIN((VLOOKUP($B253,'Anexo I - Auxiliar'!$A$16:$Y$277,14,FALSE)*(N253)),V253)),0)</f>
        <v>0</v>
      </c>
      <c r="X253" s="732">
        <v>0</v>
      </c>
      <c r="Y253" s="979">
        <f>IFERROR((MIN((VLOOKUP($B253,'Anexo I - Auxiliar'!$A$16:$Y$277,16,FALSE)*(N253)),X253)),0)</f>
        <v>0</v>
      </c>
      <c r="Z253" s="732">
        <v>0</v>
      </c>
      <c r="AA253" s="979">
        <f>IFERROR((MIN((VLOOKUP($B253,'Anexo I - Auxiliar'!$A$16:$Y$277,18,FALSE)*(N253)),Z253)),0)</f>
        <v>0</v>
      </c>
      <c r="AB253" s="732">
        <v>0</v>
      </c>
      <c r="AC253" s="979">
        <f>IFERROR((MIN((VLOOKUP($B253,'Anexo I - Auxiliar'!$A$16:$Y$277,20,FALSE)*(N253)),AB253)),0)</f>
        <v>0</v>
      </c>
      <c r="AD253" s="732">
        <v>0</v>
      </c>
      <c r="AE253" s="979">
        <f>IFERROR((MIN((VLOOKUP($B253,'Anexo I - Auxiliar'!$A$16:$Y$277,22,FALSE)*(N253)),AD253)),0)</f>
        <v>0</v>
      </c>
      <c r="AF253" s="732">
        <v>0</v>
      </c>
      <c r="AG253" s="979">
        <f>IFERROR((MIN((VLOOKUP($B253,'Anexo I - Auxiliar'!$A$16:$Y$277,24,FALSE)*(N253)),AF253)),0)</f>
        <v>0</v>
      </c>
      <c r="AH253" s="732">
        <v>0</v>
      </c>
      <c r="AI253" s="980">
        <f>IFERROR((MIN((VLOOKUP(($B253&amp;$G253),'CALCULADORA IT CON S.SOCIAL'!$AE$4:$AG$94,2,FALSE)),AH253)),0)</f>
        <v>0</v>
      </c>
      <c r="AJ253" s="732">
        <v>0</v>
      </c>
      <c r="AK253" s="981">
        <f>IFERROR((MIN((((VLOOKUP($B253,'Anexo I - Auxiliar'!$A$16:$AK$277,37,FALSE)))),AJ253)),0)</f>
        <v>0</v>
      </c>
      <c r="AL253" s="982">
        <f t="shared" si="33"/>
        <v>0</v>
      </c>
      <c r="AM253" s="734">
        <v>0</v>
      </c>
      <c r="AN253" s="983">
        <f t="shared" si="34"/>
        <v>0</v>
      </c>
      <c r="AO253" s="735">
        <v>0</v>
      </c>
      <c r="AP253" s="982">
        <f t="shared" si="35"/>
        <v>0</v>
      </c>
      <c r="AQ253" s="984">
        <f t="shared" si="36"/>
        <v>0</v>
      </c>
      <c r="AR253" s="735">
        <v>0</v>
      </c>
      <c r="AS253" s="985">
        <f t="shared" si="37"/>
        <v>0</v>
      </c>
      <c r="AT253" s="735">
        <v>0</v>
      </c>
      <c r="AU253" s="985">
        <f>IFERROR(((MIN((AS253*(VLOOKUP(B253,'Anexo I - Auxiliar'!$A$16:$V$75,8,FALSE))),AT253))),0)</f>
        <v>0</v>
      </c>
      <c r="AV253" s="980">
        <f>IFERROR((VLOOKUP(($B253&amp;$G253),'CALCULADORA IT CON S.SOCIAL'!$AE$4:$AG$94,3,FALSE)),0)</f>
        <v>0</v>
      </c>
      <c r="AW253" s="986">
        <f t="shared" si="38"/>
        <v>0</v>
      </c>
      <c r="AX253" s="987">
        <f>IFERROR((((IF((VLOOKUP(B253,'Anexo I - Auxiliar'!$A$16:$V$75,5,FALSE)=12),(AN253+AQ253+AW253),(AN253+AW253))))+(AK253*AM253)+(AI253*AM253)),0)</f>
        <v>0</v>
      </c>
      <c r="AY253" s="1000">
        <f t="shared" si="31"/>
        <v>0</v>
      </c>
      <c r="AZ253" s="736">
        <v>0</v>
      </c>
      <c r="BA253" s="736">
        <v>0</v>
      </c>
      <c r="BB253" s="711"/>
      <c r="BC253" s="1001">
        <f t="shared" si="32"/>
        <v>0</v>
      </c>
      <c r="BD253" s="737">
        <v>0</v>
      </c>
      <c r="BE253" s="708"/>
    </row>
    <row r="254" spans="1:57" ht="17.25" thickBot="1" x14ac:dyDescent="0.35">
      <c r="A254" s="745"/>
      <c r="B254" s="746"/>
      <c r="C254" s="746"/>
      <c r="D254" s="746"/>
      <c r="E254" s="747"/>
      <c r="F254" s="748"/>
      <c r="G254" s="748"/>
      <c r="H254" s="749"/>
      <c r="I254" s="749"/>
      <c r="J254" s="750"/>
      <c r="K254" s="751"/>
      <c r="L254" s="752"/>
      <c r="M254" s="753"/>
      <c r="N254" s="754">
        <v>0</v>
      </c>
      <c r="O254" s="755">
        <v>0</v>
      </c>
      <c r="P254" s="988">
        <f>IFERROR((MIN((VLOOKUP($B254,'Anexo I - Auxiliar'!$A$16:$V$75,9,FALSE)*($N254)),$O254)),0)</f>
        <v>0</v>
      </c>
      <c r="Q254" s="755">
        <v>0</v>
      </c>
      <c r="R254" s="756">
        <v>0</v>
      </c>
      <c r="S254" s="988">
        <f>IFERROR((MIN(((VLOOKUP($B254,'Anexo I - Auxiliar'!$A$16:$V$75,10,FALSE)*(N254))*R254),Q254)),0)</f>
        <v>0</v>
      </c>
      <c r="T254" s="755">
        <v>0</v>
      </c>
      <c r="U254" s="989">
        <f>IFERROR((MIN((VLOOKUP($B254,'Anexo I - Auxiliar'!$A$16:$Y$277,12,FALSE)*(N254)),T254)),0)</f>
        <v>0</v>
      </c>
      <c r="V254" s="755">
        <v>0</v>
      </c>
      <c r="W254" s="989">
        <f>IFERROR((MIN((VLOOKUP($B254,'Anexo I - Auxiliar'!$A$16:$Y$277,14,FALSE)*(N254)),V254)),0)</f>
        <v>0</v>
      </c>
      <c r="X254" s="755">
        <v>0</v>
      </c>
      <c r="Y254" s="989">
        <f>IFERROR((MIN((VLOOKUP($B254,'Anexo I - Auxiliar'!$A$16:$Y$277,16,FALSE)*(N254)),X254)),0)</f>
        <v>0</v>
      </c>
      <c r="Z254" s="755">
        <v>0</v>
      </c>
      <c r="AA254" s="989">
        <f>IFERROR((MIN((VLOOKUP($B254,'Anexo I - Auxiliar'!$A$16:$Y$277,18,FALSE)*(N254)),Z254)),0)</f>
        <v>0</v>
      </c>
      <c r="AB254" s="755">
        <v>0</v>
      </c>
      <c r="AC254" s="989">
        <f>IFERROR((MIN((VLOOKUP($B254,'Anexo I - Auxiliar'!$A$16:$Y$277,20,FALSE)*(N254)),AB254)),0)</f>
        <v>0</v>
      </c>
      <c r="AD254" s="755">
        <v>0</v>
      </c>
      <c r="AE254" s="989">
        <f>IFERROR((MIN((VLOOKUP($B254,'Anexo I - Auxiliar'!$A$16:$Y$277,22,FALSE)*(N254)),AD254)),0)</f>
        <v>0</v>
      </c>
      <c r="AF254" s="755">
        <v>0</v>
      </c>
      <c r="AG254" s="989">
        <f>IFERROR((MIN((VLOOKUP($B254,'Anexo I - Auxiliar'!$A$16:$Y$277,24,FALSE)*(N254)),AF254)),0)</f>
        <v>0</v>
      </c>
      <c r="AH254" s="755">
        <v>0</v>
      </c>
      <c r="AI254" s="990">
        <f>IFERROR((MIN((VLOOKUP(($B254&amp;$G254),'CALCULADORA IT CON S.SOCIAL'!$AE$4:$AG$94,2,FALSE)),AH254)),0)</f>
        <v>0</v>
      </c>
      <c r="AJ254" s="755">
        <v>0</v>
      </c>
      <c r="AK254" s="991">
        <f>IFERROR((MIN((((VLOOKUP($B254,'Anexo I - Auxiliar'!$A$16:$AK$277,37,FALSE)))),AJ254)),0)</f>
        <v>0</v>
      </c>
      <c r="AL254" s="992">
        <f t="shared" si="33"/>
        <v>0</v>
      </c>
      <c r="AM254" s="757">
        <v>0</v>
      </c>
      <c r="AN254" s="993">
        <f t="shared" si="34"/>
        <v>0</v>
      </c>
      <c r="AO254" s="758">
        <v>0</v>
      </c>
      <c r="AP254" s="992">
        <f t="shared" si="35"/>
        <v>0</v>
      </c>
      <c r="AQ254" s="994">
        <f t="shared" si="36"/>
        <v>0</v>
      </c>
      <c r="AR254" s="758">
        <v>0</v>
      </c>
      <c r="AS254" s="995">
        <f t="shared" si="37"/>
        <v>0</v>
      </c>
      <c r="AT254" s="758">
        <v>0</v>
      </c>
      <c r="AU254" s="995">
        <f>IFERROR(((MIN((AS254*(VLOOKUP(B254,'Anexo I - Auxiliar'!$A$16:$V$75,8,FALSE))),AT254))),0)</f>
        <v>0</v>
      </c>
      <c r="AV254" s="990">
        <f>IFERROR((VLOOKUP(($B254&amp;$G254),'CALCULADORA IT CON S.SOCIAL'!$AE$4:$AG$94,3,FALSE)),0)</f>
        <v>0</v>
      </c>
      <c r="AW254" s="996">
        <f t="shared" si="38"/>
        <v>0</v>
      </c>
      <c r="AX254" s="997">
        <f>IFERROR((((IF((VLOOKUP(B254,'Anexo I - Auxiliar'!$A$16:$V$75,5,FALSE)=12),(AN254+AQ254+AW254),(AN254+AW254))))+(AK254*AM254)+(AI254*AM254)),0)</f>
        <v>0</v>
      </c>
      <c r="AY254" s="1002">
        <f t="shared" si="31"/>
        <v>0</v>
      </c>
      <c r="AZ254" s="759">
        <v>0</v>
      </c>
      <c r="BA254" s="759">
        <v>0</v>
      </c>
      <c r="BB254" s="712"/>
      <c r="BC254" s="1003">
        <f t="shared" si="32"/>
        <v>0</v>
      </c>
      <c r="BD254" s="760">
        <v>0</v>
      </c>
      <c r="BE254" s="761"/>
    </row>
    <row r="256" spans="1:57" x14ac:dyDescent="0.3">
      <c r="AS256" s="1004"/>
      <c r="AT256" s="1004"/>
      <c r="AU256" s="1005"/>
      <c r="AV256" s="1005"/>
      <c r="AW256" s="1005"/>
    </row>
    <row r="258" spans="18:50" x14ac:dyDescent="0.3">
      <c r="R258" s="1006"/>
    </row>
    <row r="259" spans="18:50" x14ac:dyDescent="0.3">
      <c r="AX259" s="1007"/>
    </row>
    <row r="262" spans="18:50" x14ac:dyDescent="0.3">
      <c r="AT262" s="1007"/>
    </row>
  </sheetData>
  <sheetProtection algorithmName="SHA-512" hashValue="nfIQzmPmvF8FcKgHTIyE2jBFdNwQDC2K/G7XEVDmL2kzHzHwqyc4qZ/Zk/fmr4hNc2tpnX5rXkP3d2GMjYxtVA==" saltValue="0Ew4x6PstEPP2OHVfAC0gA==" spinCount="100000" sheet="1" objects="1" scenarios="1" formatCells="0" formatColumns="0" formatRows="0" sort="0" autoFilter="0"/>
  <protectedRanges>
    <protectedRange algorithmName="SHA-512" hashValue="/TZ1tc9yeuz7Ww/k2yzOmE3aOTo5I9/JMmFehE2pmDdOpqJOty0yuCXnRTxCMqG7uOsRVMLxLH8vaSxsLrw//g==" saltValue="6XFtXZ64xCQjF7Y9R4L/Dg==" spinCount="100000" sqref="P17:P254 S17:S254 U17:U254 W17:W254 Y17:Y254 AA17:AA254 AC17:AC254 AE17:AE254 AG17:AG254 AI17:AI254 AK17:AL254 AN17:AN254 AP17:AQ254 AS17:AS254 AU17:AX254 AY17:AY254 BC17:BC254" name="Rango1"/>
  </protectedRanges>
  <autoFilter ref="A16:BB254" xr:uid="{00000000-0009-0000-0000-000007000000}"/>
  <mergeCells count="67">
    <mergeCell ref="AU14:AU16"/>
    <mergeCell ref="AX14:AX16"/>
    <mergeCell ref="AR14:AR16"/>
    <mergeCell ref="AL14:AL16"/>
    <mergeCell ref="AB14:AB16"/>
    <mergeCell ref="AC14:AC16"/>
    <mergeCell ref="AF14:AF16"/>
    <mergeCell ref="AG14:AG16"/>
    <mergeCell ref="AP14:AP16"/>
    <mergeCell ref="AV14:AV16"/>
    <mergeCell ref="AQ14:AQ16"/>
    <mergeCell ref="AK14:AK16"/>
    <mergeCell ref="AJ14:AJ16"/>
    <mergeCell ref="A13:M13"/>
    <mergeCell ref="AD14:AD16"/>
    <mergeCell ref="W14:W16"/>
    <mergeCell ref="X14:X16"/>
    <mergeCell ref="Y14:Y16"/>
    <mergeCell ref="Z14:Z16"/>
    <mergeCell ref="AA14:AA16"/>
    <mergeCell ref="M14:M16"/>
    <mergeCell ref="V14:V16"/>
    <mergeCell ref="O14:O16"/>
    <mergeCell ref="N14:N16"/>
    <mergeCell ref="R14:R16"/>
    <mergeCell ref="S14:S16"/>
    <mergeCell ref="A14:A16"/>
    <mergeCell ref="B14:B16"/>
    <mergeCell ref="C14:C16"/>
    <mergeCell ref="D14:D16"/>
    <mergeCell ref="AE14:AE16"/>
    <mergeCell ref="E6:M6"/>
    <mergeCell ref="E9:M9"/>
    <mergeCell ref="E8:M8"/>
    <mergeCell ref="E7:M7"/>
    <mergeCell ref="Q14:Q16"/>
    <mergeCell ref="G14:G16"/>
    <mergeCell ref="F14:F16"/>
    <mergeCell ref="E14:E16"/>
    <mergeCell ref="I15:J15"/>
    <mergeCell ref="H15:H16"/>
    <mergeCell ref="P14:P16"/>
    <mergeCell ref="L14:L16"/>
    <mergeCell ref="K15:K16"/>
    <mergeCell ref="A11:L11"/>
    <mergeCell ref="A8:C8"/>
    <mergeCell ref="A9:C9"/>
    <mergeCell ref="AW14:AW16"/>
    <mergeCell ref="BC13:BE13"/>
    <mergeCell ref="BC14:BC16"/>
    <mergeCell ref="BD14:BD16"/>
    <mergeCell ref="BE14:BE16"/>
    <mergeCell ref="AY13:BB13"/>
    <mergeCell ref="BB14:BB16"/>
    <mergeCell ref="AY14:AY16"/>
    <mergeCell ref="BA14:BA16"/>
    <mergeCell ref="AZ14:AZ16"/>
    <mergeCell ref="N13:AX13"/>
    <mergeCell ref="AO14:AO16"/>
    <mergeCell ref="AT14:AT16"/>
    <mergeCell ref="AS14:AS16"/>
    <mergeCell ref="U14:U16"/>
    <mergeCell ref="T14:T16"/>
    <mergeCell ref="AH14:AH16"/>
    <mergeCell ref="AI14:AI16"/>
    <mergeCell ref="AN14:AN16"/>
    <mergeCell ref="AM14:AM16"/>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errorStyle="warning" allowBlank="1" showErrorMessage="1" errorTitle="Atención" error="Para un mejor funcionamiento de la herramienta recomendamos elijan una opción de la lista desplegable" xr:uid="{00000000-0002-0000-0700-000000000000}">
          <x14:formula1>
            <xm:f>'Anexo I - Auxiliar'!$AO$2:$AO$16</xm:f>
          </x14:formula1>
          <xm:sqref>G17:G254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P75"/>
  <sheetViews>
    <sheetView topLeftCell="A13" zoomScale="85" zoomScaleNormal="85" workbookViewId="0">
      <selection activeCell="D11" sqref="D11:H11"/>
    </sheetView>
  </sheetViews>
  <sheetFormatPr baseColWidth="10" defaultColWidth="22.28515625" defaultRowHeight="15" x14ac:dyDescent="0.25"/>
  <cols>
    <col min="1" max="1" width="23.28515625" style="954" customWidth="1"/>
    <col min="2" max="2" width="18" style="954" customWidth="1"/>
    <col min="3" max="3" width="14.140625" style="954" customWidth="1"/>
    <col min="4" max="4" width="16" style="954" customWidth="1"/>
    <col min="5" max="5" width="16.85546875" style="954" customWidth="1"/>
    <col min="6" max="6" width="17" style="954" customWidth="1"/>
    <col min="7" max="7" width="18.42578125" style="954" customWidth="1"/>
    <col min="8" max="8" width="15.140625" style="954" customWidth="1"/>
    <col min="9" max="9" width="26.28515625" style="954" customWidth="1"/>
    <col min="10" max="10" width="16.7109375" style="954" customWidth="1"/>
    <col min="11" max="11" width="20.28515625" style="954" customWidth="1"/>
    <col min="12" max="12" width="19.5703125" style="954" customWidth="1"/>
    <col min="13" max="13" width="22.140625" style="954" customWidth="1"/>
    <col min="14" max="14" width="29.42578125" style="954" customWidth="1"/>
    <col min="15" max="15" width="18.85546875" style="954" customWidth="1"/>
    <col min="16" max="16" width="16.42578125" style="954" customWidth="1"/>
    <col min="17" max="17" width="19.7109375" style="954" customWidth="1"/>
    <col min="18" max="18" width="18" style="954" customWidth="1"/>
    <col min="19" max="19" width="19.85546875" style="954" customWidth="1"/>
    <col min="20" max="21" width="21.42578125" style="954" customWidth="1"/>
    <col min="22" max="23" width="20.85546875" style="954" customWidth="1"/>
    <col min="24" max="24" width="18.85546875" style="954" customWidth="1"/>
    <col min="25" max="25" width="20.28515625" style="954" customWidth="1"/>
    <col min="26" max="26" width="17" style="954" customWidth="1"/>
    <col min="27" max="27" width="12.7109375" style="954" customWidth="1"/>
    <col min="28" max="28" width="22.85546875" style="954" customWidth="1"/>
    <col min="29" max="29" width="15.5703125" style="954" customWidth="1"/>
    <col min="30" max="30" width="26.7109375" style="954" customWidth="1"/>
    <col min="31" max="31" width="19.5703125" style="954" customWidth="1"/>
    <col min="32" max="32" width="25.7109375" style="954" customWidth="1"/>
    <col min="33" max="33" width="26.28515625" style="954" customWidth="1"/>
    <col min="34" max="34" width="24.5703125" style="954" customWidth="1"/>
    <col min="35" max="35" width="17.28515625" style="954" customWidth="1"/>
    <col min="36" max="37" width="16.7109375" style="954" customWidth="1"/>
    <col min="38" max="40" width="22.28515625" style="954"/>
    <col min="41" max="41" width="12.28515625" style="954" hidden="1" customWidth="1"/>
    <col min="42" max="42" width="5.7109375" style="954" hidden="1" customWidth="1"/>
    <col min="43" max="16384" width="22.28515625" style="954"/>
  </cols>
  <sheetData>
    <row r="1" spans="1:42" ht="15.75" customHeight="1" thickBot="1" x14ac:dyDescent="0.3">
      <c r="A1" s="899"/>
      <c r="B1" s="899"/>
      <c r="C1" s="899"/>
      <c r="D1" s="899"/>
      <c r="I1" s="671">
        <v>1</v>
      </c>
      <c r="J1" s="671">
        <v>2</v>
      </c>
      <c r="K1" s="671">
        <v>3</v>
      </c>
      <c r="L1" s="671">
        <v>4</v>
      </c>
      <c r="M1" s="671">
        <v>5</v>
      </c>
      <c r="N1" s="671">
        <v>6</v>
      </c>
      <c r="O1" s="671">
        <v>7</v>
      </c>
      <c r="P1" s="671">
        <v>8</v>
      </c>
      <c r="Q1" s="671">
        <v>9</v>
      </c>
      <c r="R1" s="671">
        <v>10</v>
      </c>
      <c r="S1" s="927"/>
      <c r="T1" s="927"/>
      <c r="U1" s="927"/>
      <c r="V1" s="927"/>
      <c r="W1" s="927"/>
      <c r="X1" s="927"/>
      <c r="Y1" s="927"/>
      <c r="Z1" s="927"/>
      <c r="AA1" s="899"/>
      <c r="AB1" s="899"/>
      <c r="AC1" s="899"/>
      <c r="AD1" s="899"/>
      <c r="AE1" s="899"/>
      <c r="AF1" s="899"/>
      <c r="AG1" s="899"/>
      <c r="AH1" s="899"/>
      <c r="AI1" s="899"/>
      <c r="AJ1" s="899"/>
      <c r="AK1" s="899"/>
    </row>
    <row r="2" spans="1:42" ht="15.75" customHeight="1" thickBot="1" x14ac:dyDescent="0.3">
      <c r="A2" s="899"/>
      <c r="B2" s="899"/>
      <c r="C2" s="899"/>
      <c r="D2" s="899"/>
      <c r="E2" s="1476" t="s">
        <v>618</v>
      </c>
      <c r="F2" s="1477"/>
      <c r="G2" s="1477"/>
      <c r="H2" s="1478"/>
      <c r="I2" s="1473" t="s">
        <v>617</v>
      </c>
      <c r="J2" s="1474"/>
      <c r="K2" s="1475"/>
      <c r="L2" s="1479" t="s">
        <v>676</v>
      </c>
      <c r="M2" s="1480"/>
      <c r="N2" s="1480"/>
      <c r="O2" s="1480"/>
      <c r="P2" s="1480"/>
      <c r="Q2" s="1480"/>
      <c r="R2" s="1481"/>
      <c r="S2" s="927"/>
      <c r="T2" s="927"/>
      <c r="U2" s="927"/>
      <c r="V2" s="927"/>
      <c r="W2" s="927"/>
      <c r="X2" s="927"/>
      <c r="Y2" s="927"/>
      <c r="Z2" s="927"/>
      <c r="AA2" s="899"/>
      <c r="AB2" s="899"/>
      <c r="AC2" s="899"/>
      <c r="AD2" s="899"/>
      <c r="AE2" s="899"/>
      <c r="AF2" s="899"/>
      <c r="AG2" s="899"/>
      <c r="AH2" s="899"/>
      <c r="AI2" s="899"/>
      <c r="AJ2" s="899"/>
      <c r="AK2" s="899"/>
      <c r="AO2" s="928" t="s">
        <v>696</v>
      </c>
      <c r="AP2" s="899" t="s">
        <v>629</v>
      </c>
    </row>
    <row r="3" spans="1:42" ht="21.75" thickBot="1" x14ac:dyDescent="0.3">
      <c r="A3" s="899"/>
      <c r="B3" s="899"/>
      <c r="C3" s="929"/>
      <c r="D3" s="929"/>
      <c r="E3" s="1484" t="s">
        <v>616</v>
      </c>
      <c r="F3" s="1485"/>
      <c r="G3" s="1482" t="s">
        <v>615</v>
      </c>
      <c r="H3" s="1483"/>
      <c r="I3" s="672" t="s">
        <v>614</v>
      </c>
      <c r="J3" s="673" t="s">
        <v>613</v>
      </c>
      <c r="K3" s="674" t="s">
        <v>612</v>
      </c>
      <c r="L3" s="1011" t="s">
        <v>891</v>
      </c>
      <c r="M3" s="675" t="s">
        <v>892</v>
      </c>
      <c r="N3" s="675" t="s">
        <v>893</v>
      </c>
      <c r="O3" s="675" t="s">
        <v>894</v>
      </c>
      <c r="P3" s="675" t="s">
        <v>895</v>
      </c>
      <c r="Q3" s="675" t="s">
        <v>896</v>
      </c>
      <c r="R3" s="676" t="s">
        <v>897</v>
      </c>
      <c r="S3" s="927"/>
      <c r="T3" s="927"/>
      <c r="U3" s="927"/>
      <c r="V3" s="927"/>
      <c r="W3" s="927"/>
      <c r="X3" s="927"/>
      <c r="Y3" s="927"/>
      <c r="Z3" s="927"/>
      <c r="AA3" s="899"/>
      <c r="AB3" s="899"/>
      <c r="AC3" s="899"/>
      <c r="AD3" s="899"/>
      <c r="AE3" s="899"/>
      <c r="AF3" s="899"/>
      <c r="AG3" s="899"/>
      <c r="AH3" s="899"/>
      <c r="AI3" s="899"/>
      <c r="AJ3" s="899"/>
      <c r="AK3" s="899"/>
      <c r="AO3" s="928" t="s">
        <v>682</v>
      </c>
      <c r="AP3" s="899" t="s">
        <v>653</v>
      </c>
    </row>
    <row r="4" spans="1:42" x14ac:dyDescent="0.25">
      <c r="A4" s="899"/>
      <c r="B4" s="899"/>
      <c r="C4" s="899"/>
      <c r="D4" s="929"/>
      <c r="E4" s="649" t="s">
        <v>611</v>
      </c>
      <c r="F4" s="650">
        <v>0.29899999999999999</v>
      </c>
      <c r="G4" s="651" t="s">
        <v>610</v>
      </c>
      <c r="H4" s="652">
        <v>1.6500000000000001E-2</v>
      </c>
      <c r="I4" s="918" t="s">
        <v>609</v>
      </c>
      <c r="J4" s="919">
        <v>27000.68</v>
      </c>
      <c r="K4" s="920">
        <v>360.64</v>
      </c>
      <c r="L4" s="677">
        <v>3762.72</v>
      </c>
      <c r="M4" s="678">
        <v>2717.76</v>
      </c>
      <c r="N4" s="678">
        <v>3111.6</v>
      </c>
      <c r="O4" s="678">
        <v>3926.64</v>
      </c>
      <c r="P4" s="678">
        <v>903.24</v>
      </c>
      <c r="Q4" s="678">
        <v>884.28</v>
      </c>
      <c r="R4" s="679">
        <v>2009.16</v>
      </c>
      <c r="S4" s="927"/>
      <c r="T4" s="927"/>
      <c r="U4" s="927"/>
      <c r="V4" s="927"/>
      <c r="W4" s="927"/>
      <c r="X4" s="927"/>
      <c r="Y4" s="927"/>
      <c r="Z4" s="927"/>
      <c r="AA4" s="899"/>
      <c r="AB4" s="899"/>
      <c r="AC4" s="899"/>
      <c r="AD4" s="899"/>
      <c r="AE4" s="899"/>
      <c r="AF4" s="899"/>
      <c r="AG4" s="899"/>
      <c r="AH4" s="899"/>
      <c r="AI4" s="899"/>
      <c r="AJ4" s="899"/>
      <c r="AK4" s="899"/>
      <c r="AO4" s="928" t="s">
        <v>683</v>
      </c>
      <c r="AP4" s="899"/>
    </row>
    <row r="5" spans="1:42" x14ac:dyDescent="0.25">
      <c r="A5" s="899"/>
      <c r="B5" s="899"/>
      <c r="C5" s="899"/>
      <c r="D5" s="929"/>
      <c r="E5" s="653" t="s">
        <v>608</v>
      </c>
      <c r="F5" s="654">
        <v>0.311</v>
      </c>
      <c r="G5" s="655" t="s">
        <v>607</v>
      </c>
      <c r="H5" s="656">
        <v>0.01</v>
      </c>
      <c r="I5" s="921" t="s">
        <v>606</v>
      </c>
      <c r="J5" s="922">
        <v>22350.3</v>
      </c>
      <c r="K5" s="923">
        <v>360.64</v>
      </c>
      <c r="L5" s="680">
        <v>3145.8</v>
      </c>
      <c r="M5" s="681">
        <v>2440.56</v>
      </c>
      <c r="N5" s="681">
        <v>2794.32</v>
      </c>
      <c r="O5" s="681">
        <v>3526.2</v>
      </c>
      <c r="P5" s="681">
        <v>903.24</v>
      </c>
      <c r="Q5" s="681">
        <v>884.28</v>
      </c>
      <c r="R5" s="682">
        <v>1804.32</v>
      </c>
      <c r="S5" s="927"/>
      <c r="T5" s="927"/>
      <c r="U5" s="927"/>
      <c r="V5" s="927"/>
      <c r="W5" s="927"/>
      <c r="X5" s="927"/>
      <c r="Y5" s="927"/>
      <c r="Z5" s="927"/>
      <c r="AA5" s="899"/>
      <c r="AB5" s="899"/>
      <c r="AC5" s="899"/>
      <c r="AD5" s="899"/>
      <c r="AE5" s="899"/>
      <c r="AF5" s="899"/>
      <c r="AG5" s="899"/>
      <c r="AH5" s="899"/>
      <c r="AI5" s="899"/>
      <c r="AJ5" s="899"/>
      <c r="AK5" s="899"/>
      <c r="AO5" s="928" t="s">
        <v>684</v>
      </c>
      <c r="AP5" s="899"/>
    </row>
    <row r="6" spans="1:42" x14ac:dyDescent="0.25">
      <c r="A6" s="899"/>
      <c r="B6" s="899"/>
      <c r="C6" s="899"/>
      <c r="D6" s="899"/>
      <c r="E6" s="653" t="s">
        <v>605</v>
      </c>
      <c r="F6" s="654"/>
      <c r="G6" s="655" t="s">
        <v>604</v>
      </c>
      <c r="H6" s="656">
        <v>1.4999999999999999E-2</v>
      </c>
      <c r="I6" s="921" t="s">
        <v>603</v>
      </c>
      <c r="J6" s="922">
        <v>17487.400000000001</v>
      </c>
      <c r="K6" s="923">
        <v>360.64</v>
      </c>
      <c r="L6" s="680">
        <v>2220.96</v>
      </c>
      <c r="M6" s="681">
        <v>2170.44</v>
      </c>
      <c r="N6" s="681">
        <v>2484.96</v>
      </c>
      <c r="O6" s="681">
        <v>3135.96</v>
      </c>
      <c r="P6" s="681">
        <v>903.24</v>
      </c>
      <c r="Q6" s="681">
        <v>884.28</v>
      </c>
      <c r="R6" s="682">
        <v>1604.52</v>
      </c>
      <c r="S6" s="927"/>
      <c r="T6" s="927"/>
      <c r="U6" s="927"/>
      <c r="V6" s="927"/>
      <c r="W6" s="927"/>
      <c r="X6" s="927"/>
      <c r="Y6" s="927"/>
      <c r="Z6" s="927"/>
      <c r="AA6" s="899"/>
      <c r="AB6" s="899"/>
      <c r="AC6" s="899"/>
      <c r="AD6" s="899"/>
      <c r="AE6" s="899"/>
      <c r="AF6" s="899"/>
      <c r="AG6" s="899"/>
      <c r="AH6" s="899"/>
      <c r="AI6" s="899"/>
      <c r="AJ6" s="899"/>
      <c r="AK6" s="899"/>
      <c r="AO6" s="928" t="s">
        <v>685</v>
      </c>
      <c r="AP6" s="899"/>
    </row>
    <row r="7" spans="1:42" x14ac:dyDescent="0.25">
      <c r="A7" s="899"/>
      <c r="B7" s="916"/>
      <c r="C7" s="899"/>
      <c r="D7" s="899"/>
      <c r="E7" s="653" t="s">
        <v>602</v>
      </c>
      <c r="F7" s="654"/>
      <c r="G7" s="655" t="s">
        <v>601</v>
      </c>
      <c r="H7" s="656">
        <v>0.01</v>
      </c>
      <c r="I7" s="921" t="s">
        <v>600</v>
      </c>
      <c r="J7" s="922">
        <v>14623.7</v>
      </c>
      <c r="K7" s="923">
        <v>360.64</v>
      </c>
      <c r="L7" s="680">
        <v>1022.52</v>
      </c>
      <c r="M7" s="681">
        <v>1925.52</v>
      </c>
      <c r="N7" s="681">
        <v>2204.7600000000002</v>
      </c>
      <c r="O7" s="681">
        <v>2782.56</v>
      </c>
      <c r="P7" s="681">
        <v>903.24</v>
      </c>
      <c r="Q7" s="681">
        <v>884.28</v>
      </c>
      <c r="R7" s="682">
        <v>1423.56</v>
      </c>
      <c r="S7" s="927"/>
      <c r="T7" s="927"/>
      <c r="U7" s="927"/>
      <c r="V7" s="927"/>
      <c r="W7" s="927"/>
      <c r="X7" s="927"/>
      <c r="Y7" s="927"/>
      <c r="Z7" s="927"/>
      <c r="AA7" s="899"/>
      <c r="AB7" s="899"/>
      <c r="AC7" s="899"/>
      <c r="AD7" s="899"/>
      <c r="AE7" s="899"/>
      <c r="AF7" s="899"/>
      <c r="AG7" s="899"/>
      <c r="AH7" s="899"/>
      <c r="AI7" s="899"/>
      <c r="AJ7" s="899"/>
      <c r="AK7" s="899"/>
      <c r="AO7" s="928" t="s">
        <v>686</v>
      </c>
      <c r="AP7" s="899"/>
    </row>
    <row r="8" spans="1:42" ht="15.75" thickBot="1" x14ac:dyDescent="0.3">
      <c r="A8" s="899"/>
      <c r="B8" s="899"/>
      <c r="C8" s="899"/>
      <c r="D8" s="899"/>
      <c r="E8" s="653"/>
      <c r="F8" s="654"/>
      <c r="G8" s="655" t="s">
        <v>599</v>
      </c>
      <c r="H8" s="656">
        <v>1.35E-2</v>
      </c>
      <c r="I8" s="924" t="s">
        <v>598</v>
      </c>
      <c r="J8" s="925">
        <v>13835.08</v>
      </c>
      <c r="K8" s="926">
        <v>360.64</v>
      </c>
      <c r="L8" s="683">
        <v>901.2</v>
      </c>
      <c r="M8" s="684">
        <v>1793.64</v>
      </c>
      <c r="N8" s="684">
        <v>2053.6799999999998</v>
      </c>
      <c r="O8" s="684">
        <v>2591.52</v>
      </c>
      <c r="P8" s="684">
        <v>903.24</v>
      </c>
      <c r="Q8" s="684">
        <v>884.28</v>
      </c>
      <c r="R8" s="685">
        <v>1326.12</v>
      </c>
      <c r="S8" s="927"/>
      <c r="T8" s="927"/>
      <c r="U8" s="927"/>
      <c r="V8" s="927"/>
      <c r="W8" s="927"/>
      <c r="X8" s="927"/>
      <c r="Y8" s="927"/>
      <c r="Z8" s="927"/>
      <c r="AA8" s="899"/>
      <c r="AB8" s="899"/>
      <c r="AC8" s="899"/>
      <c r="AD8" s="899"/>
      <c r="AE8" s="899"/>
      <c r="AF8" s="899"/>
      <c r="AG8" s="929"/>
      <c r="AH8" s="929"/>
      <c r="AI8" s="929"/>
      <c r="AJ8" s="899"/>
      <c r="AK8" s="899"/>
      <c r="AO8" s="928" t="s">
        <v>687</v>
      </c>
      <c r="AP8" s="899"/>
    </row>
    <row r="9" spans="1:42" x14ac:dyDescent="0.25">
      <c r="A9" s="899"/>
      <c r="B9" s="899"/>
      <c r="C9" s="899"/>
      <c r="D9" s="899"/>
      <c r="E9" s="653"/>
      <c r="F9" s="654"/>
      <c r="G9" s="655"/>
      <c r="H9" s="657"/>
      <c r="I9" s="927"/>
      <c r="J9" s="927"/>
      <c r="K9" s="927"/>
      <c r="L9" s="927"/>
      <c r="M9" s="927"/>
      <c r="N9" s="927"/>
      <c r="O9" s="927"/>
      <c r="P9" s="927"/>
      <c r="Q9" s="927"/>
      <c r="R9" s="927"/>
      <c r="S9" s="927"/>
      <c r="T9" s="927"/>
      <c r="U9" s="927"/>
      <c r="V9" s="927"/>
      <c r="W9" s="927"/>
      <c r="X9" s="927"/>
      <c r="Y9" s="927"/>
      <c r="Z9" s="927"/>
      <c r="AA9" s="899"/>
      <c r="AB9" s="899"/>
      <c r="AC9" s="899"/>
      <c r="AD9" s="899"/>
      <c r="AE9" s="899"/>
      <c r="AF9" s="899"/>
      <c r="AG9" s="929"/>
      <c r="AH9" s="929"/>
      <c r="AI9" s="929"/>
      <c r="AJ9" s="899"/>
      <c r="AK9" s="899"/>
      <c r="AO9" s="928" t="s">
        <v>688</v>
      </c>
      <c r="AP9" s="899"/>
    </row>
    <row r="10" spans="1:42" x14ac:dyDescent="0.25">
      <c r="A10" s="899"/>
      <c r="B10" s="899"/>
      <c r="C10" s="899"/>
      <c r="D10" s="899"/>
      <c r="E10" s="653"/>
      <c r="F10" s="654"/>
      <c r="G10" s="655"/>
      <c r="H10" s="657"/>
      <c r="I10" s="927"/>
      <c r="J10" s="927"/>
      <c r="K10" s="927"/>
      <c r="L10" s="927"/>
      <c r="M10" s="927"/>
      <c r="N10" s="927"/>
      <c r="O10" s="927"/>
      <c r="P10" s="927"/>
      <c r="Q10" s="927"/>
      <c r="R10" s="927"/>
      <c r="S10" s="927"/>
      <c r="T10" s="927"/>
      <c r="U10" s="927"/>
      <c r="V10" s="927"/>
      <c r="W10" s="927"/>
      <c r="X10" s="927"/>
      <c r="Y10" s="927"/>
      <c r="Z10" s="927"/>
      <c r="AA10" s="899"/>
      <c r="AB10" s="899"/>
      <c r="AC10" s="899"/>
      <c r="AD10" s="899"/>
      <c r="AE10" s="899"/>
      <c r="AF10" s="899"/>
      <c r="AG10" s="929"/>
      <c r="AH10" s="929"/>
      <c r="AI10" s="929"/>
      <c r="AJ10" s="899"/>
      <c r="AK10" s="899"/>
      <c r="AO10" s="928" t="s">
        <v>689</v>
      </c>
      <c r="AP10" s="899"/>
    </row>
    <row r="11" spans="1:42" x14ac:dyDescent="0.25">
      <c r="A11" s="899"/>
      <c r="B11" s="899"/>
      <c r="C11" s="899"/>
      <c r="D11" s="899"/>
      <c r="E11" s="653"/>
      <c r="F11" s="654"/>
      <c r="G11" s="655"/>
      <c r="H11" s="657"/>
      <c r="I11" s="927"/>
      <c r="J11" s="927"/>
      <c r="K11" s="927"/>
      <c r="L11" s="927"/>
      <c r="M11" s="927"/>
      <c r="N11" s="927"/>
      <c r="O11" s="927"/>
      <c r="P11" s="927"/>
      <c r="Q11" s="927"/>
      <c r="R11" s="927"/>
      <c r="S11" s="927"/>
      <c r="T11" s="899"/>
      <c r="U11" s="899"/>
      <c r="V11" s="899"/>
      <c r="W11" s="899"/>
      <c r="X11" s="899"/>
      <c r="Y11" s="899"/>
      <c r="Z11" s="899"/>
      <c r="AA11" s="899"/>
      <c r="AB11" s="899"/>
      <c r="AC11" s="899"/>
      <c r="AD11" s="899"/>
      <c r="AE11" s="899"/>
      <c r="AF11" s="929"/>
      <c r="AG11" s="929"/>
      <c r="AH11" s="929"/>
      <c r="AI11" s="929"/>
      <c r="AJ11" s="899"/>
      <c r="AK11" s="899"/>
      <c r="AO11" s="928" t="s">
        <v>690</v>
      </c>
      <c r="AP11" s="899"/>
    </row>
    <row r="12" spans="1:42" ht="15.75" thickBot="1" x14ac:dyDescent="0.3">
      <c r="A12" s="899"/>
      <c r="B12" s="899"/>
      <c r="C12" s="899"/>
      <c r="D12" s="899"/>
      <c r="E12" s="658"/>
      <c r="F12" s="659"/>
      <c r="G12" s="660"/>
      <c r="H12" s="661"/>
      <c r="I12" s="929"/>
      <c r="J12" s="899"/>
      <c r="K12" s="899"/>
      <c r="L12" s="899"/>
      <c r="M12" s="899"/>
      <c r="N12" s="899"/>
      <c r="O12" s="899"/>
      <c r="P12" s="899"/>
      <c r="Q12" s="899"/>
      <c r="R12" s="899"/>
      <c r="S12" s="899"/>
      <c r="T12" s="899"/>
      <c r="U12" s="899"/>
      <c r="V12" s="899"/>
      <c r="W12" s="899"/>
      <c r="X12" s="899"/>
      <c r="Y12" s="899"/>
      <c r="Z12" s="899"/>
      <c r="AA12" s="899"/>
      <c r="AB12" s="899"/>
      <c r="AC12" s="899"/>
      <c r="AD12" s="899"/>
      <c r="AE12" s="899"/>
      <c r="AF12" s="899"/>
      <c r="AG12" s="899"/>
      <c r="AH12" s="899"/>
      <c r="AI12" s="899"/>
      <c r="AJ12" s="899"/>
      <c r="AK12" s="899"/>
      <c r="AO12" s="928" t="s">
        <v>691</v>
      </c>
      <c r="AP12" s="899"/>
    </row>
    <row r="13" spans="1:42" ht="15.75" thickBot="1" x14ac:dyDescent="0.3">
      <c r="A13" s="671">
        <v>1</v>
      </c>
      <c r="B13" s="671">
        <v>2</v>
      </c>
      <c r="C13" s="671">
        <v>3</v>
      </c>
      <c r="D13" s="671">
        <v>4</v>
      </c>
      <c r="E13" s="671">
        <v>5</v>
      </c>
      <c r="F13" s="671">
        <v>6</v>
      </c>
      <c r="G13" s="671">
        <v>7</v>
      </c>
      <c r="H13" s="671">
        <v>8</v>
      </c>
      <c r="I13" s="671">
        <v>9</v>
      </c>
      <c r="J13" s="671">
        <v>10</v>
      </c>
      <c r="K13" s="671">
        <v>11</v>
      </c>
      <c r="L13" s="671">
        <v>12</v>
      </c>
      <c r="M13" s="671">
        <v>13</v>
      </c>
      <c r="N13" s="671">
        <v>14</v>
      </c>
      <c r="O13" s="671">
        <v>15</v>
      </c>
      <c r="P13" s="671">
        <v>16</v>
      </c>
      <c r="Q13" s="671">
        <v>17</v>
      </c>
      <c r="R13" s="671">
        <v>18</v>
      </c>
      <c r="S13" s="671">
        <v>19</v>
      </c>
      <c r="T13" s="671">
        <v>20</v>
      </c>
      <c r="U13" s="671">
        <v>21</v>
      </c>
      <c r="V13" s="671">
        <v>22</v>
      </c>
      <c r="W13" s="671">
        <v>23</v>
      </c>
      <c r="X13" s="671">
        <v>24</v>
      </c>
      <c r="Y13" s="671">
        <v>25</v>
      </c>
      <c r="Z13" s="671">
        <v>26</v>
      </c>
      <c r="AA13" s="671">
        <v>27</v>
      </c>
      <c r="AB13" s="671">
        <v>28</v>
      </c>
      <c r="AC13" s="671">
        <v>29</v>
      </c>
      <c r="AD13" s="671">
        <v>30</v>
      </c>
      <c r="AE13" s="671">
        <v>31</v>
      </c>
      <c r="AF13" s="671">
        <v>32</v>
      </c>
      <c r="AG13" s="671">
        <v>33</v>
      </c>
      <c r="AH13" s="671">
        <v>34</v>
      </c>
      <c r="AI13" s="671">
        <v>35</v>
      </c>
      <c r="AJ13" s="671">
        <v>36</v>
      </c>
      <c r="AK13" s="671">
        <v>37</v>
      </c>
      <c r="AO13" s="928" t="s">
        <v>692</v>
      </c>
      <c r="AP13" s="899"/>
    </row>
    <row r="14" spans="1:42" ht="21" customHeight="1" thickBot="1" x14ac:dyDescent="0.3">
      <c r="A14" s="1466" t="s">
        <v>597</v>
      </c>
      <c r="B14" s="1467"/>
      <c r="C14" s="1467"/>
      <c r="D14" s="1467"/>
      <c r="E14" s="1468"/>
      <c r="F14" s="1463" t="s">
        <v>596</v>
      </c>
      <c r="G14" s="1464"/>
      <c r="H14" s="1465"/>
      <c r="I14" s="1469" t="s">
        <v>595</v>
      </c>
      <c r="J14" s="1470"/>
      <c r="K14" s="1471" t="s">
        <v>594</v>
      </c>
      <c r="L14" s="1471"/>
      <c r="M14" s="1471"/>
      <c r="N14" s="1471"/>
      <c r="O14" s="1471"/>
      <c r="P14" s="1471"/>
      <c r="Q14" s="1471"/>
      <c r="R14" s="1471"/>
      <c r="S14" s="1471"/>
      <c r="T14" s="1471"/>
      <c r="U14" s="1471"/>
      <c r="V14" s="1471"/>
      <c r="W14" s="1471"/>
      <c r="X14" s="1472"/>
      <c r="Y14" s="1460" t="s">
        <v>593</v>
      </c>
      <c r="Z14" s="1461"/>
      <c r="AA14" s="1461"/>
      <c r="AB14" s="1461"/>
      <c r="AC14" s="1461"/>
      <c r="AD14" s="1461"/>
      <c r="AE14" s="1461"/>
      <c r="AF14" s="1461"/>
      <c r="AG14" s="1461"/>
      <c r="AH14" s="1461"/>
      <c r="AI14" s="1461"/>
      <c r="AJ14" s="1461"/>
      <c r="AK14" s="1462"/>
      <c r="AO14" s="928" t="s">
        <v>693</v>
      </c>
      <c r="AP14" s="899"/>
    </row>
    <row r="15" spans="1:42" ht="39" thickBot="1" x14ac:dyDescent="0.3">
      <c r="A15" s="930" t="s">
        <v>592</v>
      </c>
      <c r="B15" s="960" t="s">
        <v>591</v>
      </c>
      <c r="C15" s="1459" t="s">
        <v>590</v>
      </c>
      <c r="D15" s="1459"/>
      <c r="E15" s="931" t="s">
        <v>589</v>
      </c>
      <c r="F15" s="932" t="s">
        <v>588</v>
      </c>
      <c r="G15" s="933" t="s">
        <v>587</v>
      </c>
      <c r="H15" s="934" t="s">
        <v>586</v>
      </c>
      <c r="I15" s="935" t="s">
        <v>585</v>
      </c>
      <c r="J15" s="936" t="s">
        <v>584</v>
      </c>
      <c r="K15" s="937" t="s">
        <v>697</v>
      </c>
      <c r="L15" s="938" t="s">
        <v>583</v>
      </c>
      <c r="M15" s="939" t="s">
        <v>697</v>
      </c>
      <c r="N15" s="675" t="s">
        <v>582</v>
      </c>
      <c r="O15" s="939" t="s">
        <v>697</v>
      </c>
      <c r="P15" s="675" t="s">
        <v>581</v>
      </c>
      <c r="Q15" s="939" t="s">
        <v>697</v>
      </c>
      <c r="R15" s="675" t="s">
        <v>580</v>
      </c>
      <c r="S15" s="939" t="s">
        <v>697</v>
      </c>
      <c r="T15" s="675" t="s">
        <v>579</v>
      </c>
      <c r="U15" s="939" t="s">
        <v>697</v>
      </c>
      <c r="V15" s="675" t="s">
        <v>578</v>
      </c>
      <c r="W15" s="939" t="s">
        <v>697</v>
      </c>
      <c r="X15" s="676" t="s">
        <v>577</v>
      </c>
      <c r="Y15" s="940" t="s">
        <v>576</v>
      </c>
      <c r="Z15" s="941" t="s">
        <v>575</v>
      </c>
      <c r="AA15" s="941" t="s">
        <v>574</v>
      </c>
      <c r="AB15" s="941" t="s">
        <v>573</v>
      </c>
      <c r="AC15" s="941" t="s">
        <v>572</v>
      </c>
      <c r="AD15" s="1010" t="s">
        <v>571</v>
      </c>
      <c r="AE15" s="941" t="s">
        <v>570</v>
      </c>
      <c r="AF15" s="1010" t="s">
        <v>680</v>
      </c>
      <c r="AG15" s="941" t="s">
        <v>569</v>
      </c>
      <c r="AH15" s="941" t="s">
        <v>568</v>
      </c>
      <c r="AI15" s="941" t="s">
        <v>567</v>
      </c>
      <c r="AJ15" s="941" t="s">
        <v>566</v>
      </c>
      <c r="AK15" s="942" t="s">
        <v>565</v>
      </c>
      <c r="AO15" s="928" t="s">
        <v>694</v>
      </c>
      <c r="AP15" s="899"/>
    </row>
    <row r="16" spans="1:42" x14ac:dyDescent="0.25">
      <c r="A16" s="662"/>
      <c r="B16" s="762"/>
      <c r="C16" s="663"/>
      <c r="D16" s="763">
        <f t="shared" ref="D16:D47" si="0">IF(C16&gt;=37.5,1,C16/37.5)</f>
        <v>0</v>
      </c>
      <c r="E16" s="664"/>
      <c r="F16" s="764"/>
      <c r="G16" s="765"/>
      <c r="H16" s="766">
        <f t="shared" ref="H16:H47" si="1">IFERROR(((VLOOKUP(F16,$E$4:$F$12,2,FALSE))+(VLOOKUP(G16,$G$4:$H$12,2,FALSE))),0)</f>
        <v>0</v>
      </c>
      <c r="I16" s="767">
        <f>IFERROR(((((VLOOKUP($B16,$I$4:$W$8,2,FALSE))/14)/30)*$D16),0)</f>
        <v>0</v>
      </c>
      <c r="J16" s="768">
        <f>IFERROR(((((VLOOKUP($B16,$I$4:$W$8,3,FALSE))/14)/30)*$D16),0)</f>
        <v>0</v>
      </c>
      <c r="K16" s="769">
        <v>12</v>
      </c>
      <c r="L16" s="770">
        <f>IFERROR(((((VLOOKUP($B16,$I$4:$W$8,4,FALSE)/K16))/30)*$D16),0)</f>
        <v>0</v>
      </c>
      <c r="M16" s="771">
        <v>12</v>
      </c>
      <c r="N16" s="770">
        <f>IFERROR(((((VLOOKUP($B16,$I$4:$W$8,5,FALSE)/M16))/30)*$D16),0)</f>
        <v>0</v>
      </c>
      <c r="O16" s="771">
        <v>12</v>
      </c>
      <c r="P16" s="770">
        <f>IFERROR(((((VLOOKUP($B16,$I$4:$W$8,6,FALSE)/O16))/30)*$D16),0)</f>
        <v>0</v>
      </c>
      <c r="Q16" s="771">
        <v>12</v>
      </c>
      <c r="R16" s="770">
        <f>IFERROR(((((VLOOKUP($B16,$I$4:$W$8,7,FALSE)/Q16))/30)*$D16),0)</f>
        <v>0</v>
      </c>
      <c r="S16" s="771">
        <v>12</v>
      </c>
      <c r="T16" s="770">
        <f>IFERROR(((((VLOOKUP($B16,$I$4:$W$8,8,FALSE)/S16))/30)*$D16),0)</f>
        <v>0</v>
      </c>
      <c r="U16" s="771">
        <v>12</v>
      </c>
      <c r="V16" s="770">
        <f>IFERROR(((((VLOOKUP($B16,$I$4:$W$8,9,FALSE)/U16))/30)*$D16),0)</f>
        <v>0</v>
      </c>
      <c r="W16" s="771">
        <v>12</v>
      </c>
      <c r="X16" s="768">
        <f>IFERROR(((((VLOOKUP($B16,$I$4:$W$8,10,FALSE)/W16))/30)*$D16),0)</f>
        <v>0</v>
      </c>
      <c r="Y16" s="772" t="s">
        <v>564</v>
      </c>
      <c r="Z16" s="772" t="s">
        <v>564</v>
      </c>
      <c r="AA16" s="917">
        <f>IFERROR((_xlfn.DAYS(Z16,Y16)+1),0)</f>
        <v>0</v>
      </c>
      <c r="AB16" s="773">
        <f>IF(E16=12,(SUMIF('Anexo I - Personal'!$B$17:$B$254,'Anexo I - Auxiliar'!A16,'Anexo I - Personal'!$AL$17:$AL$254)+SUMIF('Anexo I - Personal'!$B$17:$B$254,'Anexo I - Auxiliar'!A16,'Anexo I - Personal'!$AP$17:$AP$254)),(SUMIF('Anexo I - Personal'!$B$17:$B$254,'Anexo I - Auxiliar'!A16,'Anexo I - Personal'!$AL$17:$AL$254)))</f>
        <v>0</v>
      </c>
      <c r="AC16" s="773">
        <f>IFERROR(AB16/AA16,0)</f>
        <v>0</v>
      </c>
      <c r="AD16" s="774">
        <v>0</v>
      </c>
      <c r="AE16" s="773">
        <f>AC16*AD16</f>
        <v>0</v>
      </c>
      <c r="AF16" s="775">
        <v>0</v>
      </c>
      <c r="AG16" s="773">
        <f>IFERROR((AC16*AF16),0)</f>
        <v>0</v>
      </c>
      <c r="AH16" s="776">
        <f>IFERROR((IF(E16=12,0,(SUMIF('Anexo I - Personal'!$B$17:$B$254,'Anexo I - Auxiliar'!A16,'Anexo I - Personal'!$AP$17:$AP$254)))),0)</f>
        <v>0</v>
      </c>
      <c r="AI16" s="776">
        <f>IFERROR((SUMIFS('Anexo I - Personal'!$AL$17:$AL$254,'Anexo I - Personal'!$B$17:$B$254,'Anexo I - Auxiliar'!A16,'Anexo I - Personal'!$G$17:$G$254,"*a")),0)</f>
        <v>0</v>
      </c>
      <c r="AJ16" s="776">
        <f t="shared" ref="AJ16:AJ47" si="2">IF(((AH16-AI16)&lt;0),0,AH16-AI16)</f>
        <v>0</v>
      </c>
      <c r="AK16" s="777">
        <f t="shared" ref="AK16:AK47" si="3">IFERROR(($AE16+$AG16+($AJ16)),0)</f>
        <v>0</v>
      </c>
      <c r="AO16" s="928" t="s">
        <v>695</v>
      </c>
      <c r="AP16" s="899"/>
    </row>
    <row r="17" spans="1:41" x14ac:dyDescent="0.25">
      <c r="A17" s="665"/>
      <c r="B17" s="778"/>
      <c r="C17" s="666"/>
      <c r="D17" s="779">
        <f>IF(C17&gt;=37.5,1,C17/37.5)</f>
        <v>0</v>
      </c>
      <c r="E17" s="667"/>
      <c r="F17" s="780"/>
      <c r="G17" s="781"/>
      <c r="H17" s="782">
        <f t="shared" si="1"/>
        <v>0</v>
      </c>
      <c r="I17" s="783">
        <f t="shared" ref="I17:I48" si="4">IFERROR(((((VLOOKUP($B17,$I$3:$W$8,2,FALSE))/14)/30)*$D17),0)</f>
        <v>0</v>
      </c>
      <c r="J17" s="784">
        <f t="shared" ref="J17:J48" si="5">IFERROR(((((VLOOKUP($B17,$I$3:$W$8,3,FALSE))/14)/30)*$D17),0)</f>
        <v>0</v>
      </c>
      <c r="K17" s="785">
        <v>12</v>
      </c>
      <c r="L17" s="786">
        <f t="shared" ref="L17:L75" si="6">IFERROR(((((VLOOKUP($B17,$I$4:$W$8,4,FALSE)/K17))/30)*$D17),0)</f>
        <v>0</v>
      </c>
      <c r="M17" s="787">
        <v>12</v>
      </c>
      <c r="N17" s="786">
        <f t="shared" ref="N17:N75" si="7">IFERROR(((((VLOOKUP($B17,$I$4:$W$8,5,FALSE)/M17))/30)*$D17),0)</f>
        <v>0</v>
      </c>
      <c r="O17" s="787">
        <v>12</v>
      </c>
      <c r="P17" s="786">
        <f t="shared" ref="P17:P75" si="8">IFERROR(((((VLOOKUP($B17,$I$4:$W$8,6,FALSE)/O17))/30)*$D17),0)</f>
        <v>0</v>
      </c>
      <c r="Q17" s="787">
        <v>12</v>
      </c>
      <c r="R17" s="786">
        <f t="shared" ref="R17:R75" si="9">IFERROR(((((VLOOKUP($B17,$I$4:$W$8,7,FALSE)/Q17))/30)*$D17),0)</f>
        <v>0</v>
      </c>
      <c r="S17" s="787">
        <v>12</v>
      </c>
      <c r="T17" s="786">
        <f t="shared" ref="T17:T75" si="10">IFERROR(((((VLOOKUP($B17,$I$4:$W$8,8,FALSE)/S17))/30)*$D17),0)</f>
        <v>0</v>
      </c>
      <c r="U17" s="787">
        <v>12</v>
      </c>
      <c r="V17" s="786">
        <f t="shared" ref="V17:V75" si="11">IFERROR(((((VLOOKUP($B17,$I$4:$W$8,9,FALSE)/U17))/30)*$D17),0)</f>
        <v>0</v>
      </c>
      <c r="W17" s="787">
        <v>12</v>
      </c>
      <c r="X17" s="784">
        <f t="shared" ref="X17:X75" si="12">IFERROR(((((VLOOKUP($B17,$I$4:$W$8,10,FALSE)/W17))/30)*$D17),0)</f>
        <v>0</v>
      </c>
      <c r="Y17" s="772" t="s">
        <v>564</v>
      </c>
      <c r="Z17" s="788" t="s">
        <v>564</v>
      </c>
      <c r="AA17" s="789">
        <f t="shared" ref="AA17:AA75" si="13">IFERROR((_xlfn.DAYS(Z17,Y17)+1),0)</f>
        <v>0</v>
      </c>
      <c r="AB17" s="790">
        <f>IF(E17=12,(SUMIF('Anexo I - Personal'!$B$17:$B$254,'Anexo I - Auxiliar'!A17,'Anexo I - Personal'!$AL$17:$AL$254)+SUMIF('Anexo I - Personal'!$B$17:$B$254,'Anexo I - Auxiliar'!A17,'Anexo I - Personal'!$AP$17:$AP$254)),(SUMIF('Anexo I - Personal'!$B$17:$B$254,'Anexo I - Auxiliar'!A17,'Anexo I - Personal'!$AL$17:$AL$254)))</f>
        <v>0</v>
      </c>
      <c r="AC17" s="791">
        <f>IFERROR(AB17/AA17,0)</f>
        <v>0</v>
      </c>
      <c r="AD17" s="792">
        <v>0</v>
      </c>
      <c r="AE17" s="791">
        <f t="shared" ref="AE17:AE47" si="14">AC17*AD17</f>
        <v>0</v>
      </c>
      <c r="AF17" s="793">
        <v>0</v>
      </c>
      <c r="AG17" s="791">
        <f t="shared" ref="AG17:AG75" si="15">IFERROR((AC17*AF17),0)</f>
        <v>0</v>
      </c>
      <c r="AH17" s="794">
        <f>IFERROR((IF(E17=12,0,(SUMIF('Anexo I - Personal'!$B$17:$B$254,'Anexo I - Auxiliar'!A17,'Anexo I - Personal'!$AP$17:$AP$254)))),0)</f>
        <v>0</v>
      </c>
      <c r="AI17" s="794">
        <f>IFERROR((SUMIFS('Anexo I - Personal'!$AL$17:$AL$254,'Anexo I - Personal'!$B$17:$B$254,'Anexo I - Auxiliar'!A17,'Anexo I - Personal'!$G$17:$G$254,"*a")),0)</f>
        <v>0</v>
      </c>
      <c r="AJ17" s="794">
        <f t="shared" si="2"/>
        <v>0</v>
      </c>
      <c r="AK17" s="795">
        <f t="shared" si="3"/>
        <v>0</v>
      </c>
      <c r="AO17" s="1008"/>
    </row>
    <row r="18" spans="1:41" x14ac:dyDescent="0.25">
      <c r="A18" s="665"/>
      <c r="B18" s="778"/>
      <c r="C18" s="666"/>
      <c r="D18" s="779">
        <f>IF(C18&gt;=37.5,1,C18/37.5)</f>
        <v>0</v>
      </c>
      <c r="E18" s="667"/>
      <c r="F18" s="780"/>
      <c r="G18" s="781"/>
      <c r="H18" s="782">
        <f t="shared" si="1"/>
        <v>0</v>
      </c>
      <c r="I18" s="783">
        <f t="shared" si="4"/>
        <v>0</v>
      </c>
      <c r="J18" s="784">
        <f t="shared" si="5"/>
        <v>0</v>
      </c>
      <c r="K18" s="785">
        <v>12</v>
      </c>
      <c r="L18" s="786">
        <f t="shared" si="6"/>
        <v>0</v>
      </c>
      <c r="M18" s="787">
        <v>12</v>
      </c>
      <c r="N18" s="786">
        <f t="shared" si="7"/>
        <v>0</v>
      </c>
      <c r="O18" s="787">
        <v>12</v>
      </c>
      <c r="P18" s="786">
        <f t="shared" si="8"/>
        <v>0</v>
      </c>
      <c r="Q18" s="787">
        <v>12</v>
      </c>
      <c r="R18" s="786">
        <f t="shared" si="9"/>
        <v>0</v>
      </c>
      <c r="S18" s="787">
        <v>12</v>
      </c>
      <c r="T18" s="786">
        <f t="shared" si="10"/>
        <v>0</v>
      </c>
      <c r="U18" s="787">
        <v>12</v>
      </c>
      <c r="V18" s="786">
        <f t="shared" si="11"/>
        <v>0</v>
      </c>
      <c r="W18" s="787">
        <v>12</v>
      </c>
      <c r="X18" s="784">
        <f t="shared" si="12"/>
        <v>0</v>
      </c>
      <c r="Y18" s="772" t="s">
        <v>564</v>
      </c>
      <c r="Z18" s="788" t="s">
        <v>564</v>
      </c>
      <c r="AA18" s="789">
        <f t="shared" si="13"/>
        <v>0</v>
      </c>
      <c r="AB18" s="790">
        <f>IF(E18=12,(SUMIF('Anexo I - Personal'!$B$17:$B$254,'Anexo I - Auxiliar'!A18,'Anexo I - Personal'!$AL$17:$AL$254)+SUMIF('Anexo I - Personal'!$B$17:$B$254,'Anexo I - Auxiliar'!A18,'Anexo I - Personal'!$AP$17:$AP$254)),(SUMIF('Anexo I - Personal'!$B$17:$B$254,'Anexo I - Auxiliar'!A18,'Anexo I - Personal'!$AL$17:$AL$254)))</f>
        <v>0</v>
      </c>
      <c r="AC18" s="791">
        <f t="shared" ref="AC18:AC75" si="16">IFERROR(AB18/AA18,0)</f>
        <v>0</v>
      </c>
      <c r="AD18" s="792">
        <v>0</v>
      </c>
      <c r="AE18" s="791">
        <f t="shared" si="14"/>
        <v>0</v>
      </c>
      <c r="AF18" s="793">
        <v>0</v>
      </c>
      <c r="AG18" s="791">
        <f t="shared" si="15"/>
        <v>0</v>
      </c>
      <c r="AH18" s="794">
        <f>IFERROR((IF(E18=12,0,(SUMIF('Anexo I - Personal'!$B$17:$B$254,'Anexo I - Auxiliar'!A18,'Anexo I - Personal'!$AP$17:$AP$254)))),0)</f>
        <v>0</v>
      </c>
      <c r="AI18" s="794">
        <f>IFERROR((SUMIFS('Anexo I - Personal'!$AL$17:$AL$254,'Anexo I - Personal'!$B$17:$B$254,'Anexo I - Auxiliar'!A18,'Anexo I - Personal'!$G$17:$G$254,"*a")),0)</f>
        <v>0</v>
      </c>
      <c r="AJ18" s="794">
        <f t="shared" si="2"/>
        <v>0</v>
      </c>
      <c r="AK18" s="795">
        <f t="shared" si="3"/>
        <v>0</v>
      </c>
    </row>
    <row r="19" spans="1:41" x14ac:dyDescent="0.25">
      <c r="A19" s="665"/>
      <c r="B19" s="778"/>
      <c r="C19" s="666"/>
      <c r="D19" s="779">
        <f>IF(C19&gt;=37.5,1,C19/37.5)</f>
        <v>0</v>
      </c>
      <c r="E19" s="667"/>
      <c r="F19" s="780"/>
      <c r="G19" s="781"/>
      <c r="H19" s="782">
        <f t="shared" si="1"/>
        <v>0</v>
      </c>
      <c r="I19" s="783">
        <f t="shared" si="4"/>
        <v>0</v>
      </c>
      <c r="J19" s="784">
        <f t="shared" si="5"/>
        <v>0</v>
      </c>
      <c r="K19" s="785">
        <v>12</v>
      </c>
      <c r="L19" s="786">
        <f t="shared" si="6"/>
        <v>0</v>
      </c>
      <c r="M19" s="787">
        <v>12</v>
      </c>
      <c r="N19" s="786">
        <f t="shared" si="7"/>
        <v>0</v>
      </c>
      <c r="O19" s="787">
        <v>12</v>
      </c>
      <c r="P19" s="786">
        <f t="shared" si="8"/>
        <v>0</v>
      </c>
      <c r="Q19" s="787">
        <v>12</v>
      </c>
      <c r="R19" s="786">
        <f t="shared" si="9"/>
        <v>0</v>
      </c>
      <c r="S19" s="787">
        <v>12</v>
      </c>
      <c r="T19" s="786">
        <f t="shared" si="10"/>
        <v>0</v>
      </c>
      <c r="U19" s="787">
        <v>12</v>
      </c>
      <c r="V19" s="786">
        <f t="shared" si="11"/>
        <v>0</v>
      </c>
      <c r="W19" s="787">
        <v>12</v>
      </c>
      <c r="X19" s="784">
        <f t="shared" si="12"/>
        <v>0</v>
      </c>
      <c r="Y19" s="772" t="s">
        <v>564</v>
      </c>
      <c r="Z19" s="788" t="s">
        <v>564</v>
      </c>
      <c r="AA19" s="789">
        <f t="shared" si="13"/>
        <v>0</v>
      </c>
      <c r="AB19" s="790">
        <f>IF(E19=12,(SUMIF('Anexo I - Personal'!$B$17:$B$254,'Anexo I - Auxiliar'!A19,'Anexo I - Personal'!$AL$17:$AL$254)+SUMIF('Anexo I - Personal'!$B$17:$B$254,'Anexo I - Auxiliar'!A19,'Anexo I - Personal'!$AP$17:$AP$254)),(SUMIF('Anexo I - Personal'!$B$17:$B$254,'Anexo I - Auxiliar'!A19,'Anexo I - Personal'!$AL$17:$AL$254)))</f>
        <v>0</v>
      </c>
      <c r="AC19" s="791">
        <f t="shared" si="16"/>
        <v>0</v>
      </c>
      <c r="AD19" s="792">
        <v>0</v>
      </c>
      <c r="AE19" s="791">
        <f t="shared" si="14"/>
        <v>0</v>
      </c>
      <c r="AF19" s="793">
        <v>0</v>
      </c>
      <c r="AG19" s="791">
        <f t="shared" si="15"/>
        <v>0</v>
      </c>
      <c r="AH19" s="794">
        <f>IFERROR((IF(E19=12,0,(SUMIF('Anexo I - Personal'!$B$17:$B$254,'Anexo I - Auxiliar'!A19,'Anexo I - Personal'!$AP$17:$AP$254)))),0)</f>
        <v>0</v>
      </c>
      <c r="AI19" s="794">
        <f>IFERROR((SUMIFS('Anexo I - Personal'!$AL$17:$AL$254,'Anexo I - Personal'!$B$17:$B$254,'Anexo I - Auxiliar'!A19,'Anexo I - Personal'!$G$17:$G$254,"*a")),0)</f>
        <v>0</v>
      </c>
      <c r="AJ19" s="794">
        <f t="shared" si="2"/>
        <v>0</v>
      </c>
      <c r="AK19" s="795">
        <f t="shared" si="3"/>
        <v>0</v>
      </c>
    </row>
    <row r="20" spans="1:41" x14ac:dyDescent="0.25">
      <c r="A20" s="665"/>
      <c r="B20" s="778"/>
      <c r="C20" s="666"/>
      <c r="D20" s="779">
        <f t="shared" si="0"/>
        <v>0</v>
      </c>
      <c r="E20" s="667"/>
      <c r="F20" s="780"/>
      <c r="G20" s="781"/>
      <c r="H20" s="782">
        <f t="shared" si="1"/>
        <v>0</v>
      </c>
      <c r="I20" s="783">
        <f t="shared" si="4"/>
        <v>0</v>
      </c>
      <c r="J20" s="784">
        <f t="shared" si="5"/>
        <v>0</v>
      </c>
      <c r="K20" s="785">
        <v>12</v>
      </c>
      <c r="L20" s="786">
        <f t="shared" si="6"/>
        <v>0</v>
      </c>
      <c r="M20" s="787">
        <v>12</v>
      </c>
      <c r="N20" s="786">
        <f t="shared" si="7"/>
        <v>0</v>
      </c>
      <c r="O20" s="787">
        <v>12</v>
      </c>
      <c r="P20" s="786">
        <f t="shared" si="8"/>
        <v>0</v>
      </c>
      <c r="Q20" s="787">
        <v>12</v>
      </c>
      <c r="R20" s="786">
        <f t="shared" si="9"/>
        <v>0</v>
      </c>
      <c r="S20" s="787">
        <v>12</v>
      </c>
      <c r="T20" s="786">
        <f t="shared" si="10"/>
        <v>0</v>
      </c>
      <c r="U20" s="787">
        <v>12</v>
      </c>
      <c r="V20" s="786">
        <f t="shared" si="11"/>
        <v>0</v>
      </c>
      <c r="W20" s="787">
        <v>12</v>
      </c>
      <c r="X20" s="784">
        <f t="shared" si="12"/>
        <v>0</v>
      </c>
      <c r="Y20" s="772" t="s">
        <v>564</v>
      </c>
      <c r="Z20" s="788" t="s">
        <v>564</v>
      </c>
      <c r="AA20" s="789">
        <f t="shared" si="13"/>
        <v>0</v>
      </c>
      <c r="AB20" s="790">
        <f>IF(E20=12,(SUMIF('Anexo I - Personal'!$B$17:$B$254,'Anexo I - Auxiliar'!A20,'Anexo I - Personal'!$AL$17:$AL$254)+SUMIF('Anexo I - Personal'!$B$17:$B$254,'Anexo I - Auxiliar'!A20,'Anexo I - Personal'!$AP$17:$AP$254)),(SUMIF('Anexo I - Personal'!$B$17:$B$254,'Anexo I - Auxiliar'!A20,'Anexo I - Personal'!$AL$17:$AL$254)))</f>
        <v>0</v>
      </c>
      <c r="AC20" s="791">
        <f t="shared" si="16"/>
        <v>0</v>
      </c>
      <c r="AD20" s="792">
        <v>0</v>
      </c>
      <c r="AE20" s="791">
        <f t="shared" si="14"/>
        <v>0</v>
      </c>
      <c r="AF20" s="793">
        <v>0</v>
      </c>
      <c r="AG20" s="791">
        <f t="shared" si="15"/>
        <v>0</v>
      </c>
      <c r="AH20" s="794">
        <f>IFERROR((IF(E20=12,0,(SUMIF('Anexo I - Personal'!$B$17:$B$254,'Anexo I - Auxiliar'!A20,'Anexo I - Personal'!$AP$17:$AP$254)))),0)</f>
        <v>0</v>
      </c>
      <c r="AI20" s="794">
        <f>IFERROR((SUMIFS('Anexo I - Personal'!$AL$17:$AL$254,'Anexo I - Personal'!$B$17:$B$254,'Anexo I - Auxiliar'!A20,'Anexo I - Personal'!$G$17:$G$254,"*a")),0)</f>
        <v>0</v>
      </c>
      <c r="AJ20" s="794">
        <f t="shared" si="2"/>
        <v>0</v>
      </c>
      <c r="AK20" s="795">
        <f t="shared" si="3"/>
        <v>0</v>
      </c>
    </row>
    <row r="21" spans="1:41" x14ac:dyDescent="0.25">
      <c r="A21" s="665"/>
      <c r="B21" s="778"/>
      <c r="C21" s="666"/>
      <c r="D21" s="779">
        <f t="shared" si="0"/>
        <v>0</v>
      </c>
      <c r="E21" s="667"/>
      <c r="F21" s="780"/>
      <c r="G21" s="781"/>
      <c r="H21" s="782">
        <f t="shared" si="1"/>
        <v>0</v>
      </c>
      <c r="I21" s="783">
        <f t="shared" si="4"/>
        <v>0</v>
      </c>
      <c r="J21" s="784">
        <f t="shared" si="5"/>
        <v>0</v>
      </c>
      <c r="K21" s="785">
        <v>12</v>
      </c>
      <c r="L21" s="786">
        <f t="shared" si="6"/>
        <v>0</v>
      </c>
      <c r="M21" s="787">
        <v>12</v>
      </c>
      <c r="N21" s="786">
        <f t="shared" si="7"/>
        <v>0</v>
      </c>
      <c r="O21" s="787">
        <v>12</v>
      </c>
      <c r="P21" s="786">
        <f t="shared" si="8"/>
        <v>0</v>
      </c>
      <c r="Q21" s="787">
        <v>12</v>
      </c>
      <c r="R21" s="786">
        <f t="shared" si="9"/>
        <v>0</v>
      </c>
      <c r="S21" s="787">
        <v>12</v>
      </c>
      <c r="T21" s="786">
        <f t="shared" si="10"/>
        <v>0</v>
      </c>
      <c r="U21" s="787">
        <v>12</v>
      </c>
      <c r="V21" s="786">
        <f t="shared" si="11"/>
        <v>0</v>
      </c>
      <c r="W21" s="787">
        <v>12</v>
      </c>
      <c r="X21" s="784">
        <f t="shared" si="12"/>
        <v>0</v>
      </c>
      <c r="Y21" s="772" t="s">
        <v>564</v>
      </c>
      <c r="Z21" s="788" t="s">
        <v>564</v>
      </c>
      <c r="AA21" s="789">
        <f t="shared" si="13"/>
        <v>0</v>
      </c>
      <c r="AB21" s="790">
        <f>IF(E21=12,(SUMIF('Anexo I - Personal'!$B$17:$B$254,'Anexo I - Auxiliar'!A21,'Anexo I - Personal'!$AL$17:$AL$254)+SUMIF('Anexo I - Personal'!$B$17:$B$254,'Anexo I - Auxiliar'!A21,'Anexo I - Personal'!$AP$17:$AP$254)),(SUMIF('Anexo I - Personal'!$B$17:$B$254,'Anexo I - Auxiliar'!A21,'Anexo I - Personal'!$AL$17:$AL$254)))</f>
        <v>0</v>
      </c>
      <c r="AC21" s="791">
        <f t="shared" si="16"/>
        <v>0</v>
      </c>
      <c r="AD21" s="792">
        <v>0</v>
      </c>
      <c r="AE21" s="791">
        <f t="shared" si="14"/>
        <v>0</v>
      </c>
      <c r="AF21" s="793">
        <v>0</v>
      </c>
      <c r="AG21" s="791">
        <f t="shared" si="15"/>
        <v>0</v>
      </c>
      <c r="AH21" s="794">
        <f>IFERROR((IF(E21=12,0,(SUMIF('Anexo I - Personal'!$B$17:$B$254,'Anexo I - Auxiliar'!A21,'Anexo I - Personal'!$AP$17:$AP$254)))),0)</f>
        <v>0</v>
      </c>
      <c r="AI21" s="794">
        <f>IFERROR((SUMIFS('Anexo I - Personal'!$AL$17:$AL$254,'Anexo I - Personal'!$B$17:$B$254,'Anexo I - Auxiliar'!A21,'Anexo I - Personal'!$G$17:$G$254,"*a")),0)</f>
        <v>0</v>
      </c>
      <c r="AJ21" s="794">
        <f t="shared" si="2"/>
        <v>0</v>
      </c>
      <c r="AK21" s="795">
        <f t="shared" si="3"/>
        <v>0</v>
      </c>
    </row>
    <row r="22" spans="1:41" x14ac:dyDescent="0.25">
      <c r="A22" s="665"/>
      <c r="B22" s="778"/>
      <c r="C22" s="666"/>
      <c r="D22" s="779">
        <f t="shared" si="0"/>
        <v>0</v>
      </c>
      <c r="E22" s="667"/>
      <c r="F22" s="780"/>
      <c r="G22" s="781"/>
      <c r="H22" s="782">
        <f t="shared" si="1"/>
        <v>0</v>
      </c>
      <c r="I22" s="783">
        <f t="shared" si="4"/>
        <v>0</v>
      </c>
      <c r="J22" s="784">
        <f t="shared" si="5"/>
        <v>0</v>
      </c>
      <c r="K22" s="785">
        <v>12</v>
      </c>
      <c r="L22" s="786">
        <f t="shared" si="6"/>
        <v>0</v>
      </c>
      <c r="M22" s="787">
        <v>12</v>
      </c>
      <c r="N22" s="786">
        <f t="shared" si="7"/>
        <v>0</v>
      </c>
      <c r="O22" s="787">
        <v>12</v>
      </c>
      <c r="P22" s="786">
        <f t="shared" si="8"/>
        <v>0</v>
      </c>
      <c r="Q22" s="787">
        <v>12</v>
      </c>
      <c r="R22" s="786">
        <f t="shared" si="9"/>
        <v>0</v>
      </c>
      <c r="S22" s="787">
        <v>12</v>
      </c>
      <c r="T22" s="786">
        <f t="shared" si="10"/>
        <v>0</v>
      </c>
      <c r="U22" s="787">
        <v>12</v>
      </c>
      <c r="V22" s="786">
        <f t="shared" si="11"/>
        <v>0</v>
      </c>
      <c r="W22" s="787">
        <v>12</v>
      </c>
      <c r="X22" s="784">
        <f t="shared" si="12"/>
        <v>0</v>
      </c>
      <c r="Y22" s="772" t="s">
        <v>564</v>
      </c>
      <c r="Z22" s="788" t="s">
        <v>564</v>
      </c>
      <c r="AA22" s="789">
        <f t="shared" si="13"/>
        <v>0</v>
      </c>
      <c r="AB22" s="790">
        <f>IF(E22=12,(SUMIF('Anexo I - Personal'!$B$17:$B$254,'Anexo I - Auxiliar'!A22,'Anexo I - Personal'!$AL$17:$AL$254)+SUMIF('Anexo I - Personal'!$B$17:$B$254,'Anexo I - Auxiliar'!A22,'Anexo I - Personal'!$AP$17:$AP$254)),(SUMIF('Anexo I - Personal'!$B$17:$B$254,'Anexo I - Auxiliar'!A22,'Anexo I - Personal'!$AL$17:$AL$254)))</f>
        <v>0</v>
      </c>
      <c r="AC22" s="791">
        <f t="shared" si="16"/>
        <v>0</v>
      </c>
      <c r="AD22" s="792">
        <v>0</v>
      </c>
      <c r="AE22" s="791">
        <f t="shared" si="14"/>
        <v>0</v>
      </c>
      <c r="AF22" s="793">
        <v>0</v>
      </c>
      <c r="AG22" s="791">
        <f>IFERROR((AC22*AF22),0)</f>
        <v>0</v>
      </c>
      <c r="AH22" s="794">
        <f>IFERROR((IF(E22=12,0,(SUMIF('Anexo I - Personal'!$B$17:$B$254,'Anexo I - Auxiliar'!A22,'Anexo I - Personal'!$AP$17:$AP$254)))),0)</f>
        <v>0</v>
      </c>
      <c r="AI22" s="794">
        <f>IFERROR((SUMIFS('Anexo I - Personal'!$AL$17:$AL$254,'Anexo I - Personal'!$B$17:$B$254,'Anexo I - Auxiliar'!A22,'Anexo I - Personal'!$G$17:$G$254,"*a")),0)</f>
        <v>0</v>
      </c>
      <c r="AJ22" s="794">
        <f t="shared" si="2"/>
        <v>0</v>
      </c>
      <c r="AK22" s="795">
        <f t="shared" si="3"/>
        <v>0</v>
      </c>
    </row>
    <row r="23" spans="1:41" x14ac:dyDescent="0.25">
      <c r="A23" s="665"/>
      <c r="B23" s="778"/>
      <c r="C23" s="666"/>
      <c r="D23" s="779">
        <f t="shared" si="0"/>
        <v>0</v>
      </c>
      <c r="E23" s="667"/>
      <c r="F23" s="780"/>
      <c r="G23" s="781"/>
      <c r="H23" s="782">
        <f t="shared" si="1"/>
        <v>0</v>
      </c>
      <c r="I23" s="783">
        <f t="shared" si="4"/>
        <v>0</v>
      </c>
      <c r="J23" s="784">
        <f t="shared" si="5"/>
        <v>0</v>
      </c>
      <c r="K23" s="785">
        <v>12</v>
      </c>
      <c r="L23" s="786">
        <f t="shared" si="6"/>
        <v>0</v>
      </c>
      <c r="M23" s="787">
        <v>12</v>
      </c>
      <c r="N23" s="786">
        <f t="shared" si="7"/>
        <v>0</v>
      </c>
      <c r="O23" s="787">
        <v>12</v>
      </c>
      <c r="P23" s="786">
        <f t="shared" si="8"/>
        <v>0</v>
      </c>
      <c r="Q23" s="787">
        <v>12</v>
      </c>
      <c r="R23" s="786">
        <f t="shared" si="9"/>
        <v>0</v>
      </c>
      <c r="S23" s="787">
        <v>12</v>
      </c>
      <c r="T23" s="786">
        <f t="shared" si="10"/>
        <v>0</v>
      </c>
      <c r="U23" s="787">
        <v>12</v>
      </c>
      <c r="V23" s="786">
        <f t="shared" si="11"/>
        <v>0</v>
      </c>
      <c r="W23" s="787">
        <v>12</v>
      </c>
      <c r="X23" s="784">
        <f t="shared" si="12"/>
        <v>0</v>
      </c>
      <c r="Y23" s="772" t="s">
        <v>564</v>
      </c>
      <c r="Z23" s="788" t="s">
        <v>564</v>
      </c>
      <c r="AA23" s="789">
        <f t="shared" si="13"/>
        <v>0</v>
      </c>
      <c r="AB23" s="790">
        <f>IF(E23=12,(SUMIF('Anexo I - Personal'!$B$17:$B$254,'Anexo I - Auxiliar'!A23,'Anexo I - Personal'!$AL$17:$AL$254)+SUMIF('Anexo I - Personal'!$B$17:$B$254,'Anexo I - Auxiliar'!A23,'Anexo I - Personal'!$AP$17:$AP$254)),(SUMIF('Anexo I - Personal'!$B$17:$B$254,'Anexo I - Auxiliar'!A23,'Anexo I - Personal'!$AL$17:$AL$254)))</f>
        <v>0</v>
      </c>
      <c r="AC23" s="791">
        <f t="shared" si="16"/>
        <v>0</v>
      </c>
      <c r="AD23" s="792">
        <v>0</v>
      </c>
      <c r="AE23" s="791">
        <f t="shared" si="14"/>
        <v>0</v>
      </c>
      <c r="AF23" s="793">
        <v>0</v>
      </c>
      <c r="AG23" s="791">
        <f t="shared" si="15"/>
        <v>0</v>
      </c>
      <c r="AH23" s="794">
        <f>IFERROR((IF(E23=12,0,(SUMIF('Anexo I - Personal'!$B$17:$B$254,'Anexo I - Auxiliar'!A23,'Anexo I - Personal'!$AP$17:$AP$254)))),0)</f>
        <v>0</v>
      </c>
      <c r="AI23" s="794">
        <f>IFERROR((SUMIFS('Anexo I - Personal'!$AL$17:$AL$254,'Anexo I - Personal'!$B$17:$B$254,'Anexo I - Auxiliar'!A23,'Anexo I - Personal'!$G$17:$G$254,"*a")),0)</f>
        <v>0</v>
      </c>
      <c r="AJ23" s="794">
        <f t="shared" si="2"/>
        <v>0</v>
      </c>
      <c r="AK23" s="795">
        <f t="shared" si="3"/>
        <v>0</v>
      </c>
    </row>
    <row r="24" spans="1:41" x14ac:dyDescent="0.25">
      <c r="A24" s="665"/>
      <c r="B24" s="778"/>
      <c r="C24" s="666"/>
      <c r="D24" s="779">
        <f t="shared" si="0"/>
        <v>0</v>
      </c>
      <c r="E24" s="667"/>
      <c r="F24" s="780"/>
      <c r="G24" s="781"/>
      <c r="H24" s="782">
        <f t="shared" si="1"/>
        <v>0</v>
      </c>
      <c r="I24" s="783">
        <f t="shared" si="4"/>
        <v>0</v>
      </c>
      <c r="J24" s="784">
        <f t="shared" si="5"/>
        <v>0</v>
      </c>
      <c r="K24" s="785">
        <v>12</v>
      </c>
      <c r="L24" s="786">
        <f t="shared" si="6"/>
        <v>0</v>
      </c>
      <c r="M24" s="787">
        <v>12</v>
      </c>
      <c r="N24" s="786">
        <f t="shared" si="7"/>
        <v>0</v>
      </c>
      <c r="O24" s="787">
        <v>12</v>
      </c>
      <c r="P24" s="786">
        <f t="shared" si="8"/>
        <v>0</v>
      </c>
      <c r="Q24" s="787">
        <v>12</v>
      </c>
      <c r="R24" s="786">
        <f t="shared" si="9"/>
        <v>0</v>
      </c>
      <c r="S24" s="787">
        <v>12</v>
      </c>
      <c r="T24" s="786">
        <f t="shared" si="10"/>
        <v>0</v>
      </c>
      <c r="U24" s="787">
        <v>12</v>
      </c>
      <c r="V24" s="786">
        <f t="shared" si="11"/>
        <v>0</v>
      </c>
      <c r="W24" s="787">
        <v>12</v>
      </c>
      <c r="X24" s="784">
        <f t="shared" si="12"/>
        <v>0</v>
      </c>
      <c r="Y24" s="772" t="s">
        <v>564</v>
      </c>
      <c r="Z24" s="788" t="s">
        <v>564</v>
      </c>
      <c r="AA24" s="789">
        <f t="shared" si="13"/>
        <v>0</v>
      </c>
      <c r="AB24" s="790">
        <f>IF(E24=12,(SUMIF('Anexo I - Personal'!$B$17:$B$254,'Anexo I - Auxiliar'!A24,'Anexo I - Personal'!$AL$17:$AL$254)+SUMIF('Anexo I - Personal'!$B$17:$B$254,'Anexo I - Auxiliar'!A24,'Anexo I - Personal'!$AP$17:$AP$254)),(SUMIF('Anexo I - Personal'!$B$17:$B$254,'Anexo I - Auxiliar'!A24,'Anexo I - Personal'!$AL$17:$AL$254)))</f>
        <v>0</v>
      </c>
      <c r="AC24" s="791">
        <f t="shared" si="16"/>
        <v>0</v>
      </c>
      <c r="AD24" s="792">
        <v>0</v>
      </c>
      <c r="AE24" s="791">
        <f t="shared" si="14"/>
        <v>0</v>
      </c>
      <c r="AF24" s="793">
        <v>0</v>
      </c>
      <c r="AG24" s="791">
        <f t="shared" si="15"/>
        <v>0</v>
      </c>
      <c r="AH24" s="794">
        <f>IFERROR((IF(E24=12,0,(SUMIF('Anexo I - Personal'!$B$17:$B$254,'Anexo I - Auxiliar'!A24,'Anexo I - Personal'!$AP$17:$AP$254)))),0)</f>
        <v>0</v>
      </c>
      <c r="AI24" s="794">
        <f>IFERROR((SUMIFS('Anexo I - Personal'!$AL$17:$AL$254,'Anexo I - Personal'!$B$17:$B$254,'Anexo I - Auxiliar'!A24,'Anexo I - Personal'!$G$17:$G$254,"*a")),0)</f>
        <v>0</v>
      </c>
      <c r="AJ24" s="794">
        <f t="shared" si="2"/>
        <v>0</v>
      </c>
      <c r="AK24" s="795">
        <f t="shared" si="3"/>
        <v>0</v>
      </c>
    </row>
    <row r="25" spans="1:41" x14ac:dyDescent="0.25">
      <c r="A25" s="665"/>
      <c r="B25" s="778"/>
      <c r="C25" s="666"/>
      <c r="D25" s="779">
        <f t="shared" si="0"/>
        <v>0</v>
      </c>
      <c r="E25" s="667"/>
      <c r="F25" s="780"/>
      <c r="G25" s="781"/>
      <c r="H25" s="782">
        <f t="shared" si="1"/>
        <v>0</v>
      </c>
      <c r="I25" s="783">
        <f t="shared" si="4"/>
        <v>0</v>
      </c>
      <c r="J25" s="784">
        <f t="shared" si="5"/>
        <v>0</v>
      </c>
      <c r="K25" s="785">
        <v>12</v>
      </c>
      <c r="L25" s="786">
        <f t="shared" si="6"/>
        <v>0</v>
      </c>
      <c r="M25" s="787">
        <v>12</v>
      </c>
      <c r="N25" s="786">
        <f t="shared" si="7"/>
        <v>0</v>
      </c>
      <c r="O25" s="787">
        <v>12</v>
      </c>
      <c r="P25" s="786">
        <f t="shared" si="8"/>
        <v>0</v>
      </c>
      <c r="Q25" s="787">
        <v>12</v>
      </c>
      <c r="R25" s="786">
        <f t="shared" si="9"/>
        <v>0</v>
      </c>
      <c r="S25" s="787">
        <v>12</v>
      </c>
      <c r="T25" s="786">
        <f t="shared" si="10"/>
        <v>0</v>
      </c>
      <c r="U25" s="787">
        <v>12</v>
      </c>
      <c r="V25" s="786">
        <f t="shared" si="11"/>
        <v>0</v>
      </c>
      <c r="W25" s="787">
        <v>12</v>
      </c>
      <c r="X25" s="784">
        <f t="shared" si="12"/>
        <v>0</v>
      </c>
      <c r="Y25" s="772" t="s">
        <v>564</v>
      </c>
      <c r="Z25" s="788" t="s">
        <v>564</v>
      </c>
      <c r="AA25" s="789">
        <f t="shared" si="13"/>
        <v>0</v>
      </c>
      <c r="AB25" s="790">
        <f>IF(E25=12,(SUMIF('Anexo I - Personal'!$B$17:$B$254,'Anexo I - Auxiliar'!A25,'Anexo I - Personal'!$AL$17:$AL$254)+SUMIF('Anexo I - Personal'!$B$17:$B$254,'Anexo I - Auxiliar'!A25,'Anexo I - Personal'!$AP$17:$AP$254)),(SUMIF('Anexo I - Personal'!$B$17:$B$254,'Anexo I - Auxiliar'!A25,'Anexo I - Personal'!$AL$17:$AL$254)))</f>
        <v>0</v>
      </c>
      <c r="AC25" s="791">
        <f t="shared" si="16"/>
        <v>0</v>
      </c>
      <c r="AD25" s="792">
        <v>0</v>
      </c>
      <c r="AE25" s="791">
        <f t="shared" si="14"/>
        <v>0</v>
      </c>
      <c r="AF25" s="793">
        <v>0</v>
      </c>
      <c r="AG25" s="791">
        <f t="shared" si="15"/>
        <v>0</v>
      </c>
      <c r="AH25" s="794">
        <f>IFERROR((IF(E25=12,0,(SUMIF('Anexo I - Personal'!$B$17:$B$254,'Anexo I - Auxiliar'!A25,'Anexo I - Personal'!$AP$17:$AP$254)))),0)</f>
        <v>0</v>
      </c>
      <c r="AI25" s="794">
        <f>IFERROR((SUMIFS('Anexo I - Personal'!$AL$17:$AL$254,'Anexo I - Personal'!$B$17:$B$254,'Anexo I - Auxiliar'!A25,'Anexo I - Personal'!$G$17:$G$254,"*a")),0)</f>
        <v>0</v>
      </c>
      <c r="AJ25" s="794">
        <f t="shared" si="2"/>
        <v>0</v>
      </c>
      <c r="AK25" s="795">
        <f t="shared" si="3"/>
        <v>0</v>
      </c>
    </row>
    <row r="26" spans="1:41" x14ac:dyDescent="0.25">
      <c r="A26" s="665"/>
      <c r="B26" s="778"/>
      <c r="C26" s="666"/>
      <c r="D26" s="779">
        <f t="shared" si="0"/>
        <v>0</v>
      </c>
      <c r="E26" s="667"/>
      <c r="F26" s="780"/>
      <c r="G26" s="781"/>
      <c r="H26" s="782">
        <f t="shared" si="1"/>
        <v>0</v>
      </c>
      <c r="I26" s="783">
        <f t="shared" si="4"/>
        <v>0</v>
      </c>
      <c r="J26" s="784">
        <f t="shared" si="5"/>
        <v>0</v>
      </c>
      <c r="K26" s="785">
        <v>12</v>
      </c>
      <c r="L26" s="786">
        <f t="shared" si="6"/>
        <v>0</v>
      </c>
      <c r="M26" s="787">
        <v>12</v>
      </c>
      <c r="N26" s="786">
        <f t="shared" si="7"/>
        <v>0</v>
      </c>
      <c r="O26" s="787">
        <v>12</v>
      </c>
      <c r="P26" s="786">
        <f t="shared" si="8"/>
        <v>0</v>
      </c>
      <c r="Q26" s="787">
        <v>12</v>
      </c>
      <c r="R26" s="786">
        <f t="shared" si="9"/>
        <v>0</v>
      </c>
      <c r="S26" s="787">
        <v>12</v>
      </c>
      <c r="T26" s="786">
        <f t="shared" si="10"/>
        <v>0</v>
      </c>
      <c r="U26" s="787">
        <v>12</v>
      </c>
      <c r="V26" s="786">
        <f t="shared" si="11"/>
        <v>0</v>
      </c>
      <c r="W26" s="787">
        <v>12</v>
      </c>
      <c r="X26" s="784">
        <f t="shared" si="12"/>
        <v>0</v>
      </c>
      <c r="Y26" s="772" t="s">
        <v>564</v>
      </c>
      <c r="Z26" s="788" t="s">
        <v>564</v>
      </c>
      <c r="AA26" s="789">
        <f t="shared" si="13"/>
        <v>0</v>
      </c>
      <c r="AB26" s="790">
        <f>IF(E26=12,(SUMIF('Anexo I - Personal'!$B$17:$B$254,'Anexo I - Auxiliar'!A26,'Anexo I - Personal'!$AL$17:$AL$254)+SUMIF('Anexo I - Personal'!$B$17:$B$254,'Anexo I - Auxiliar'!A26,'Anexo I - Personal'!$AP$17:$AP$254)),(SUMIF('Anexo I - Personal'!$B$17:$B$254,'Anexo I - Auxiliar'!A26,'Anexo I - Personal'!$AL$17:$AL$254)))</f>
        <v>0</v>
      </c>
      <c r="AC26" s="791">
        <f t="shared" si="16"/>
        <v>0</v>
      </c>
      <c r="AD26" s="792">
        <v>0</v>
      </c>
      <c r="AE26" s="791">
        <f t="shared" si="14"/>
        <v>0</v>
      </c>
      <c r="AF26" s="793">
        <v>0</v>
      </c>
      <c r="AG26" s="791">
        <f t="shared" si="15"/>
        <v>0</v>
      </c>
      <c r="AH26" s="794">
        <f>IFERROR((IF(E26=12,0,(SUMIF('Anexo I - Personal'!$B$17:$B$254,'Anexo I - Auxiliar'!A26,'Anexo I - Personal'!$AP$17:$AP$254)))),0)</f>
        <v>0</v>
      </c>
      <c r="AI26" s="794">
        <f>IFERROR((SUMIFS('Anexo I - Personal'!$AL$17:$AL$254,'Anexo I - Personal'!$B$17:$B$254,'Anexo I - Auxiliar'!A26,'Anexo I - Personal'!$G$17:$G$254,"*a")),0)</f>
        <v>0</v>
      </c>
      <c r="AJ26" s="794">
        <f t="shared" si="2"/>
        <v>0</v>
      </c>
      <c r="AK26" s="795">
        <f t="shared" si="3"/>
        <v>0</v>
      </c>
    </row>
    <row r="27" spans="1:41" x14ac:dyDescent="0.25">
      <c r="A27" s="665"/>
      <c r="B27" s="778"/>
      <c r="C27" s="666"/>
      <c r="D27" s="779">
        <f t="shared" si="0"/>
        <v>0</v>
      </c>
      <c r="E27" s="667"/>
      <c r="F27" s="780"/>
      <c r="G27" s="781"/>
      <c r="H27" s="782">
        <f t="shared" si="1"/>
        <v>0</v>
      </c>
      <c r="I27" s="783">
        <f t="shared" si="4"/>
        <v>0</v>
      </c>
      <c r="J27" s="784">
        <f t="shared" si="5"/>
        <v>0</v>
      </c>
      <c r="K27" s="785">
        <v>12</v>
      </c>
      <c r="L27" s="786">
        <f t="shared" si="6"/>
        <v>0</v>
      </c>
      <c r="M27" s="787">
        <v>12</v>
      </c>
      <c r="N27" s="786">
        <f t="shared" si="7"/>
        <v>0</v>
      </c>
      <c r="O27" s="787">
        <v>12</v>
      </c>
      <c r="P27" s="786">
        <f t="shared" si="8"/>
        <v>0</v>
      </c>
      <c r="Q27" s="787">
        <v>12</v>
      </c>
      <c r="R27" s="786">
        <f t="shared" si="9"/>
        <v>0</v>
      </c>
      <c r="S27" s="787">
        <v>12</v>
      </c>
      <c r="T27" s="786">
        <f t="shared" si="10"/>
        <v>0</v>
      </c>
      <c r="U27" s="787">
        <v>12</v>
      </c>
      <c r="V27" s="786">
        <f t="shared" si="11"/>
        <v>0</v>
      </c>
      <c r="W27" s="787">
        <v>12</v>
      </c>
      <c r="X27" s="784">
        <f t="shared" si="12"/>
        <v>0</v>
      </c>
      <c r="Y27" s="772" t="s">
        <v>564</v>
      </c>
      <c r="Z27" s="788" t="s">
        <v>564</v>
      </c>
      <c r="AA27" s="789">
        <f t="shared" si="13"/>
        <v>0</v>
      </c>
      <c r="AB27" s="790">
        <f>IF(E27=12,(SUMIF('Anexo I - Personal'!$B$17:$B$254,'Anexo I - Auxiliar'!A27,'Anexo I - Personal'!$AL$17:$AL$254)+SUMIF('Anexo I - Personal'!$B$17:$B$254,'Anexo I - Auxiliar'!A27,'Anexo I - Personal'!$AP$17:$AP$254)),(SUMIF('Anexo I - Personal'!$B$17:$B$254,'Anexo I - Auxiliar'!A27,'Anexo I - Personal'!$AL$17:$AL$254)))</f>
        <v>0</v>
      </c>
      <c r="AC27" s="791">
        <f t="shared" si="16"/>
        <v>0</v>
      </c>
      <c r="AD27" s="792">
        <v>0</v>
      </c>
      <c r="AE27" s="791">
        <f t="shared" si="14"/>
        <v>0</v>
      </c>
      <c r="AF27" s="793">
        <v>0</v>
      </c>
      <c r="AG27" s="791">
        <f t="shared" si="15"/>
        <v>0</v>
      </c>
      <c r="AH27" s="794">
        <f>IFERROR((IF(E27=12,0,(SUMIF('Anexo I - Personal'!$B$17:$B$254,'Anexo I - Auxiliar'!A27,'Anexo I - Personal'!$AP$17:$AP$254)))),0)</f>
        <v>0</v>
      </c>
      <c r="AI27" s="794">
        <f>IFERROR((SUMIFS('Anexo I - Personal'!$AL$17:$AL$254,'Anexo I - Personal'!$B$17:$B$254,'Anexo I - Auxiliar'!A27,'Anexo I - Personal'!$G$17:$G$254,"*a")),0)</f>
        <v>0</v>
      </c>
      <c r="AJ27" s="794">
        <f t="shared" si="2"/>
        <v>0</v>
      </c>
      <c r="AK27" s="795">
        <f t="shared" si="3"/>
        <v>0</v>
      </c>
    </row>
    <row r="28" spans="1:41" x14ac:dyDescent="0.25">
      <c r="A28" s="665"/>
      <c r="B28" s="778"/>
      <c r="C28" s="666"/>
      <c r="D28" s="779">
        <f t="shared" si="0"/>
        <v>0</v>
      </c>
      <c r="E28" s="667"/>
      <c r="F28" s="780"/>
      <c r="G28" s="781"/>
      <c r="H28" s="782">
        <f t="shared" si="1"/>
        <v>0</v>
      </c>
      <c r="I28" s="783">
        <f t="shared" si="4"/>
        <v>0</v>
      </c>
      <c r="J28" s="784">
        <f t="shared" si="5"/>
        <v>0</v>
      </c>
      <c r="K28" s="785">
        <v>12</v>
      </c>
      <c r="L28" s="786">
        <f t="shared" si="6"/>
        <v>0</v>
      </c>
      <c r="M28" s="787">
        <v>12</v>
      </c>
      <c r="N28" s="786">
        <f t="shared" si="7"/>
        <v>0</v>
      </c>
      <c r="O28" s="787">
        <v>12</v>
      </c>
      <c r="P28" s="786">
        <f t="shared" si="8"/>
        <v>0</v>
      </c>
      <c r="Q28" s="787">
        <v>12</v>
      </c>
      <c r="R28" s="786">
        <f t="shared" si="9"/>
        <v>0</v>
      </c>
      <c r="S28" s="787">
        <v>12</v>
      </c>
      <c r="T28" s="786">
        <f t="shared" si="10"/>
        <v>0</v>
      </c>
      <c r="U28" s="787">
        <v>12</v>
      </c>
      <c r="V28" s="786">
        <f t="shared" si="11"/>
        <v>0</v>
      </c>
      <c r="W28" s="787">
        <v>12</v>
      </c>
      <c r="X28" s="784">
        <f t="shared" si="12"/>
        <v>0</v>
      </c>
      <c r="Y28" s="772" t="s">
        <v>564</v>
      </c>
      <c r="Z28" s="788" t="s">
        <v>564</v>
      </c>
      <c r="AA28" s="789">
        <f t="shared" si="13"/>
        <v>0</v>
      </c>
      <c r="AB28" s="790">
        <f>IF(E28=12,(SUMIF('Anexo I - Personal'!$B$17:$B$254,'Anexo I - Auxiliar'!A28,'Anexo I - Personal'!$AL$17:$AL$254)+SUMIF('Anexo I - Personal'!$B$17:$B$254,'Anexo I - Auxiliar'!A28,'Anexo I - Personal'!$AP$17:$AP$254)),(SUMIF('Anexo I - Personal'!$B$17:$B$254,'Anexo I - Auxiliar'!A28,'Anexo I - Personal'!$AL$17:$AL$254)))</f>
        <v>0</v>
      </c>
      <c r="AC28" s="791">
        <f t="shared" si="16"/>
        <v>0</v>
      </c>
      <c r="AD28" s="792">
        <v>0</v>
      </c>
      <c r="AE28" s="791">
        <f t="shared" si="14"/>
        <v>0</v>
      </c>
      <c r="AF28" s="793">
        <v>0</v>
      </c>
      <c r="AG28" s="791">
        <f t="shared" si="15"/>
        <v>0</v>
      </c>
      <c r="AH28" s="794">
        <f>IFERROR((IF(E28=12,0,(SUMIF('Anexo I - Personal'!$B$17:$B$254,'Anexo I - Auxiliar'!A28,'Anexo I - Personal'!$AP$17:$AP$254)))),0)</f>
        <v>0</v>
      </c>
      <c r="AI28" s="794">
        <f>IFERROR((SUMIFS('Anexo I - Personal'!$AL$17:$AL$254,'Anexo I - Personal'!$B$17:$B$254,'Anexo I - Auxiliar'!A28,'Anexo I - Personal'!$G$17:$G$254,"*a")),0)</f>
        <v>0</v>
      </c>
      <c r="AJ28" s="794">
        <f t="shared" si="2"/>
        <v>0</v>
      </c>
      <c r="AK28" s="795">
        <f t="shared" si="3"/>
        <v>0</v>
      </c>
    </row>
    <row r="29" spans="1:41" x14ac:dyDescent="0.25">
      <c r="A29" s="665"/>
      <c r="B29" s="778"/>
      <c r="C29" s="666"/>
      <c r="D29" s="779">
        <f t="shared" si="0"/>
        <v>0</v>
      </c>
      <c r="E29" s="667"/>
      <c r="F29" s="780"/>
      <c r="G29" s="781"/>
      <c r="H29" s="782">
        <f t="shared" si="1"/>
        <v>0</v>
      </c>
      <c r="I29" s="783">
        <f t="shared" si="4"/>
        <v>0</v>
      </c>
      <c r="J29" s="784">
        <f t="shared" si="5"/>
        <v>0</v>
      </c>
      <c r="K29" s="785">
        <v>12</v>
      </c>
      <c r="L29" s="786">
        <f t="shared" si="6"/>
        <v>0</v>
      </c>
      <c r="M29" s="787">
        <v>12</v>
      </c>
      <c r="N29" s="786">
        <f t="shared" si="7"/>
        <v>0</v>
      </c>
      <c r="O29" s="787">
        <v>12</v>
      </c>
      <c r="P29" s="786">
        <f t="shared" si="8"/>
        <v>0</v>
      </c>
      <c r="Q29" s="787">
        <v>12</v>
      </c>
      <c r="R29" s="786">
        <f t="shared" si="9"/>
        <v>0</v>
      </c>
      <c r="S29" s="787">
        <v>12</v>
      </c>
      <c r="T29" s="786">
        <f t="shared" si="10"/>
        <v>0</v>
      </c>
      <c r="U29" s="787">
        <v>12</v>
      </c>
      <c r="V29" s="786">
        <f t="shared" si="11"/>
        <v>0</v>
      </c>
      <c r="W29" s="787">
        <v>12</v>
      </c>
      <c r="X29" s="784">
        <f t="shared" si="12"/>
        <v>0</v>
      </c>
      <c r="Y29" s="772" t="s">
        <v>564</v>
      </c>
      <c r="Z29" s="788" t="s">
        <v>564</v>
      </c>
      <c r="AA29" s="789">
        <f t="shared" si="13"/>
        <v>0</v>
      </c>
      <c r="AB29" s="790">
        <f>IF(E29=12,(SUMIF('Anexo I - Personal'!$B$17:$B$254,'Anexo I - Auxiliar'!A29,'Anexo I - Personal'!$AL$17:$AL$254)+SUMIF('Anexo I - Personal'!$B$17:$B$254,'Anexo I - Auxiliar'!A29,'Anexo I - Personal'!$AP$17:$AP$254)),(SUMIF('Anexo I - Personal'!$B$17:$B$254,'Anexo I - Auxiliar'!A29,'Anexo I - Personal'!$AL$17:$AL$254)))</f>
        <v>0</v>
      </c>
      <c r="AC29" s="791">
        <f t="shared" si="16"/>
        <v>0</v>
      </c>
      <c r="AD29" s="792">
        <v>0</v>
      </c>
      <c r="AE29" s="791">
        <f t="shared" si="14"/>
        <v>0</v>
      </c>
      <c r="AF29" s="793">
        <v>0</v>
      </c>
      <c r="AG29" s="791">
        <f t="shared" si="15"/>
        <v>0</v>
      </c>
      <c r="AH29" s="794">
        <f>IFERROR((IF(E29=12,0,(SUMIF('Anexo I - Personal'!$B$17:$B$254,'Anexo I - Auxiliar'!A29,'Anexo I - Personal'!$AP$17:$AP$254)))),0)</f>
        <v>0</v>
      </c>
      <c r="AI29" s="794">
        <f>IFERROR((SUMIFS('Anexo I - Personal'!$AL$17:$AL$254,'Anexo I - Personal'!$B$17:$B$254,'Anexo I - Auxiliar'!A29,'Anexo I - Personal'!$G$17:$G$254,"*a")),0)</f>
        <v>0</v>
      </c>
      <c r="AJ29" s="794">
        <f t="shared" si="2"/>
        <v>0</v>
      </c>
      <c r="AK29" s="795">
        <f t="shared" si="3"/>
        <v>0</v>
      </c>
    </row>
    <row r="30" spans="1:41" x14ac:dyDescent="0.25">
      <c r="A30" s="665"/>
      <c r="B30" s="778"/>
      <c r="C30" s="666"/>
      <c r="D30" s="779">
        <f t="shared" si="0"/>
        <v>0</v>
      </c>
      <c r="E30" s="667"/>
      <c r="F30" s="780"/>
      <c r="G30" s="781"/>
      <c r="H30" s="782">
        <f t="shared" si="1"/>
        <v>0</v>
      </c>
      <c r="I30" s="783">
        <f t="shared" si="4"/>
        <v>0</v>
      </c>
      <c r="J30" s="784">
        <f t="shared" si="5"/>
        <v>0</v>
      </c>
      <c r="K30" s="785">
        <v>12</v>
      </c>
      <c r="L30" s="786">
        <f t="shared" si="6"/>
        <v>0</v>
      </c>
      <c r="M30" s="787">
        <v>12</v>
      </c>
      <c r="N30" s="786">
        <f t="shared" si="7"/>
        <v>0</v>
      </c>
      <c r="O30" s="787">
        <v>12</v>
      </c>
      <c r="P30" s="786">
        <f t="shared" si="8"/>
        <v>0</v>
      </c>
      <c r="Q30" s="787">
        <v>12</v>
      </c>
      <c r="R30" s="786">
        <f t="shared" si="9"/>
        <v>0</v>
      </c>
      <c r="S30" s="787">
        <v>12</v>
      </c>
      <c r="T30" s="786">
        <f t="shared" si="10"/>
        <v>0</v>
      </c>
      <c r="U30" s="787">
        <v>12</v>
      </c>
      <c r="V30" s="786">
        <f t="shared" si="11"/>
        <v>0</v>
      </c>
      <c r="W30" s="787">
        <v>12</v>
      </c>
      <c r="X30" s="784">
        <f t="shared" si="12"/>
        <v>0</v>
      </c>
      <c r="Y30" s="772" t="s">
        <v>564</v>
      </c>
      <c r="Z30" s="788" t="s">
        <v>564</v>
      </c>
      <c r="AA30" s="789">
        <f t="shared" si="13"/>
        <v>0</v>
      </c>
      <c r="AB30" s="790">
        <f>IF(E30=12,(SUMIF('Anexo I - Personal'!$B$17:$B$254,'Anexo I - Auxiliar'!A30,'Anexo I - Personal'!$AL$17:$AL$254)+SUMIF('Anexo I - Personal'!$B$17:$B$254,'Anexo I - Auxiliar'!A30,'Anexo I - Personal'!$AP$17:$AP$254)),(SUMIF('Anexo I - Personal'!$B$17:$B$254,'Anexo I - Auxiliar'!A30,'Anexo I - Personal'!$AL$17:$AL$254)))</f>
        <v>0</v>
      </c>
      <c r="AC30" s="791">
        <f t="shared" si="16"/>
        <v>0</v>
      </c>
      <c r="AD30" s="792">
        <v>0</v>
      </c>
      <c r="AE30" s="791">
        <f t="shared" si="14"/>
        <v>0</v>
      </c>
      <c r="AF30" s="793">
        <v>0</v>
      </c>
      <c r="AG30" s="791">
        <f t="shared" si="15"/>
        <v>0</v>
      </c>
      <c r="AH30" s="794">
        <f>IFERROR((IF(E30=12,0,(SUMIF('Anexo I - Personal'!$B$17:$B$254,'Anexo I - Auxiliar'!A30,'Anexo I - Personal'!$AP$17:$AP$254)))),0)</f>
        <v>0</v>
      </c>
      <c r="AI30" s="794">
        <f>IFERROR((SUMIFS('Anexo I - Personal'!$AL$17:$AL$254,'Anexo I - Personal'!$B$17:$B$254,'Anexo I - Auxiliar'!A30,'Anexo I - Personal'!$G$17:$G$254,"*a")),0)</f>
        <v>0</v>
      </c>
      <c r="AJ30" s="794">
        <f t="shared" si="2"/>
        <v>0</v>
      </c>
      <c r="AK30" s="795">
        <f t="shared" si="3"/>
        <v>0</v>
      </c>
    </row>
    <row r="31" spans="1:41" x14ac:dyDescent="0.25">
      <c r="A31" s="665"/>
      <c r="B31" s="778"/>
      <c r="C31" s="666"/>
      <c r="D31" s="779">
        <f t="shared" si="0"/>
        <v>0</v>
      </c>
      <c r="E31" s="667"/>
      <c r="F31" s="780"/>
      <c r="G31" s="781"/>
      <c r="H31" s="782">
        <f t="shared" si="1"/>
        <v>0</v>
      </c>
      <c r="I31" s="783">
        <f t="shared" si="4"/>
        <v>0</v>
      </c>
      <c r="J31" s="784">
        <f t="shared" si="5"/>
        <v>0</v>
      </c>
      <c r="K31" s="785">
        <v>12</v>
      </c>
      <c r="L31" s="786">
        <f t="shared" si="6"/>
        <v>0</v>
      </c>
      <c r="M31" s="787">
        <v>12</v>
      </c>
      <c r="N31" s="786">
        <f t="shared" si="7"/>
        <v>0</v>
      </c>
      <c r="O31" s="787">
        <v>12</v>
      </c>
      <c r="P31" s="786">
        <f t="shared" si="8"/>
        <v>0</v>
      </c>
      <c r="Q31" s="787">
        <v>12</v>
      </c>
      <c r="R31" s="786">
        <f t="shared" si="9"/>
        <v>0</v>
      </c>
      <c r="S31" s="787">
        <v>12</v>
      </c>
      <c r="T31" s="786">
        <f t="shared" si="10"/>
        <v>0</v>
      </c>
      <c r="U31" s="787">
        <v>12</v>
      </c>
      <c r="V31" s="786">
        <f t="shared" si="11"/>
        <v>0</v>
      </c>
      <c r="W31" s="787">
        <v>12</v>
      </c>
      <c r="X31" s="784">
        <f t="shared" si="12"/>
        <v>0</v>
      </c>
      <c r="Y31" s="772" t="s">
        <v>564</v>
      </c>
      <c r="Z31" s="788" t="s">
        <v>564</v>
      </c>
      <c r="AA31" s="789">
        <f t="shared" si="13"/>
        <v>0</v>
      </c>
      <c r="AB31" s="790">
        <f>IF(E31=12,(SUMIF('Anexo I - Personal'!$B$17:$B$254,'Anexo I - Auxiliar'!A31,'Anexo I - Personal'!$AL$17:$AL$254)+SUMIF('Anexo I - Personal'!$B$17:$B$254,'Anexo I - Auxiliar'!A31,'Anexo I - Personal'!$AP$17:$AP$254)),(SUMIF('Anexo I - Personal'!$B$17:$B$254,'Anexo I - Auxiliar'!A31,'Anexo I - Personal'!$AL$17:$AL$254)))</f>
        <v>0</v>
      </c>
      <c r="AC31" s="791">
        <f t="shared" si="16"/>
        <v>0</v>
      </c>
      <c r="AD31" s="792">
        <v>0</v>
      </c>
      <c r="AE31" s="791">
        <f t="shared" si="14"/>
        <v>0</v>
      </c>
      <c r="AF31" s="793">
        <v>0</v>
      </c>
      <c r="AG31" s="791">
        <f t="shared" si="15"/>
        <v>0</v>
      </c>
      <c r="AH31" s="794">
        <f>IFERROR((IF(E31=12,0,(SUMIF('Anexo I - Personal'!$B$17:$B$254,'Anexo I - Auxiliar'!A31,'Anexo I - Personal'!$AP$17:$AP$254)))),0)</f>
        <v>0</v>
      </c>
      <c r="AI31" s="794">
        <f>IFERROR((SUMIFS('Anexo I - Personal'!$AL$17:$AL$254,'Anexo I - Personal'!$B$17:$B$254,'Anexo I - Auxiliar'!A31,'Anexo I - Personal'!$G$17:$G$254,"*a")),0)</f>
        <v>0</v>
      </c>
      <c r="AJ31" s="794">
        <f t="shared" si="2"/>
        <v>0</v>
      </c>
      <c r="AK31" s="795">
        <f t="shared" si="3"/>
        <v>0</v>
      </c>
    </row>
    <row r="32" spans="1:41" x14ac:dyDescent="0.25">
      <c r="A32" s="665"/>
      <c r="B32" s="778"/>
      <c r="C32" s="666"/>
      <c r="D32" s="779">
        <f t="shared" si="0"/>
        <v>0</v>
      </c>
      <c r="E32" s="667"/>
      <c r="F32" s="780"/>
      <c r="G32" s="781"/>
      <c r="H32" s="782">
        <f t="shared" si="1"/>
        <v>0</v>
      </c>
      <c r="I32" s="783">
        <f t="shared" si="4"/>
        <v>0</v>
      </c>
      <c r="J32" s="784">
        <f t="shared" si="5"/>
        <v>0</v>
      </c>
      <c r="K32" s="785">
        <v>12</v>
      </c>
      <c r="L32" s="786">
        <f t="shared" si="6"/>
        <v>0</v>
      </c>
      <c r="M32" s="787">
        <v>12</v>
      </c>
      <c r="N32" s="786">
        <f t="shared" si="7"/>
        <v>0</v>
      </c>
      <c r="O32" s="787">
        <v>12</v>
      </c>
      <c r="P32" s="786">
        <f t="shared" si="8"/>
        <v>0</v>
      </c>
      <c r="Q32" s="787">
        <v>12</v>
      </c>
      <c r="R32" s="786">
        <f t="shared" si="9"/>
        <v>0</v>
      </c>
      <c r="S32" s="787">
        <v>12</v>
      </c>
      <c r="T32" s="786">
        <f t="shared" si="10"/>
        <v>0</v>
      </c>
      <c r="U32" s="787">
        <v>12</v>
      </c>
      <c r="V32" s="786">
        <f t="shared" si="11"/>
        <v>0</v>
      </c>
      <c r="W32" s="787">
        <v>12</v>
      </c>
      <c r="X32" s="784">
        <f t="shared" si="12"/>
        <v>0</v>
      </c>
      <c r="Y32" s="772" t="s">
        <v>564</v>
      </c>
      <c r="Z32" s="788" t="s">
        <v>564</v>
      </c>
      <c r="AA32" s="789">
        <f t="shared" si="13"/>
        <v>0</v>
      </c>
      <c r="AB32" s="790">
        <f>IF(E32=12,(SUMIF('Anexo I - Personal'!$B$17:$B$254,'Anexo I - Auxiliar'!A32,'Anexo I - Personal'!$AL$17:$AL$254)+SUMIF('Anexo I - Personal'!$B$17:$B$254,'Anexo I - Auxiliar'!A32,'Anexo I - Personal'!$AP$17:$AP$254)),(SUMIF('Anexo I - Personal'!$B$17:$B$254,'Anexo I - Auxiliar'!A32,'Anexo I - Personal'!$AL$17:$AL$254)))</f>
        <v>0</v>
      </c>
      <c r="AC32" s="791">
        <f t="shared" si="16"/>
        <v>0</v>
      </c>
      <c r="AD32" s="792">
        <v>0</v>
      </c>
      <c r="AE32" s="791">
        <f t="shared" si="14"/>
        <v>0</v>
      </c>
      <c r="AF32" s="793">
        <v>0</v>
      </c>
      <c r="AG32" s="791">
        <f t="shared" si="15"/>
        <v>0</v>
      </c>
      <c r="AH32" s="794">
        <f>IFERROR((IF(E32=12,0,(SUMIF('Anexo I - Personal'!$B$17:$B$254,'Anexo I - Auxiliar'!A32,'Anexo I - Personal'!$AP$17:$AP$254)))),0)</f>
        <v>0</v>
      </c>
      <c r="AI32" s="794">
        <f>IFERROR((SUMIFS('Anexo I - Personal'!$AL$17:$AL$254,'Anexo I - Personal'!$B$17:$B$254,'Anexo I - Auxiliar'!A32,'Anexo I - Personal'!$G$17:$G$254,"*a")),0)</f>
        <v>0</v>
      </c>
      <c r="AJ32" s="794">
        <f t="shared" si="2"/>
        <v>0</v>
      </c>
      <c r="AK32" s="795">
        <f t="shared" si="3"/>
        <v>0</v>
      </c>
    </row>
    <row r="33" spans="1:37" x14ac:dyDescent="0.25">
      <c r="A33" s="665"/>
      <c r="B33" s="778"/>
      <c r="C33" s="666"/>
      <c r="D33" s="779">
        <f t="shared" si="0"/>
        <v>0</v>
      </c>
      <c r="E33" s="667"/>
      <c r="F33" s="780"/>
      <c r="G33" s="781"/>
      <c r="H33" s="782">
        <f t="shared" si="1"/>
        <v>0</v>
      </c>
      <c r="I33" s="783">
        <f t="shared" si="4"/>
        <v>0</v>
      </c>
      <c r="J33" s="784">
        <f t="shared" si="5"/>
        <v>0</v>
      </c>
      <c r="K33" s="785">
        <v>12</v>
      </c>
      <c r="L33" s="786">
        <f t="shared" si="6"/>
        <v>0</v>
      </c>
      <c r="M33" s="787">
        <v>12</v>
      </c>
      <c r="N33" s="786">
        <f t="shared" si="7"/>
        <v>0</v>
      </c>
      <c r="O33" s="787">
        <v>12</v>
      </c>
      <c r="P33" s="786">
        <f t="shared" si="8"/>
        <v>0</v>
      </c>
      <c r="Q33" s="787">
        <v>12</v>
      </c>
      <c r="R33" s="786">
        <f t="shared" si="9"/>
        <v>0</v>
      </c>
      <c r="S33" s="787">
        <v>12</v>
      </c>
      <c r="T33" s="786">
        <f t="shared" si="10"/>
        <v>0</v>
      </c>
      <c r="U33" s="787">
        <v>12</v>
      </c>
      <c r="V33" s="786">
        <f t="shared" si="11"/>
        <v>0</v>
      </c>
      <c r="W33" s="787">
        <v>12</v>
      </c>
      <c r="X33" s="784">
        <f t="shared" si="12"/>
        <v>0</v>
      </c>
      <c r="Y33" s="772" t="s">
        <v>564</v>
      </c>
      <c r="Z33" s="788" t="s">
        <v>564</v>
      </c>
      <c r="AA33" s="789">
        <f t="shared" si="13"/>
        <v>0</v>
      </c>
      <c r="AB33" s="790">
        <f>IF(E33=12,(SUMIF('Anexo I - Personal'!$B$17:$B$254,'Anexo I - Auxiliar'!A33,'Anexo I - Personal'!$AL$17:$AL$254)+SUMIF('Anexo I - Personal'!$B$17:$B$254,'Anexo I - Auxiliar'!A33,'Anexo I - Personal'!$AP$17:$AP$254)),(SUMIF('Anexo I - Personal'!$B$17:$B$254,'Anexo I - Auxiliar'!A33,'Anexo I - Personal'!$AL$17:$AL$254)))</f>
        <v>0</v>
      </c>
      <c r="AC33" s="791">
        <f t="shared" si="16"/>
        <v>0</v>
      </c>
      <c r="AD33" s="792">
        <v>0</v>
      </c>
      <c r="AE33" s="791">
        <f t="shared" si="14"/>
        <v>0</v>
      </c>
      <c r="AF33" s="793">
        <v>0</v>
      </c>
      <c r="AG33" s="791">
        <f t="shared" si="15"/>
        <v>0</v>
      </c>
      <c r="AH33" s="794">
        <f>IFERROR((IF(E33=12,0,(SUMIF('Anexo I - Personal'!$B$17:$B$254,'Anexo I - Auxiliar'!A33,'Anexo I - Personal'!$AP$17:$AP$254)))),0)</f>
        <v>0</v>
      </c>
      <c r="AI33" s="794">
        <f>IFERROR((SUMIFS('Anexo I - Personal'!$AL$17:$AL$254,'Anexo I - Personal'!$B$17:$B$254,'Anexo I - Auxiliar'!A33,'Anexo I - Personal'!$G$17:$G$254,"*a")),0)</f>
        <v>0</v>
      </c>
      <c r="AJ33" s="794">
        <f t="shared" si="2"/>
        <v>0</v>
      </c>
      <c r="AK33" s="795">
        <f t="shared" si="3"/>
        <v>0</v>
      </c>
    </row>
    <row r="34" spans="1:37" x14ac:dyDescent="0.25">
      <c r="A34" s="665"/>
      <c r="B34" s="778"/>
      <c r="C34" s="666"/>
      <c r="D34" s="779">
        <f t="shared" si="0"/>
        <v>0</v>
      </c>
      <c r="E34" s="667"/>
      <c r="F34" s="780"/>
      <c r="G34" s="781"/>
      <c r="H34" s="782">
        <f t="shared" si="1"/>
        <v>0</v>
      </c>
      <c r="I34" s="783">
        <f t="shared" si="4"/>
        <v>0</v>
      </c>
      <c r="J34" s="784">
        <f t="shared" si="5"/>
        <v>0</v>
      </c>
      <c r="K34" s="785">
        <v>12</v>
      </c>
      <c r="L34" s="786">
        <f t="shared" si="6"/>
        <v>0</v>
      </c>
      <c r="M34" s="787">
        <v>12</v>
      </c>
      <c r="N34" s="786">
        <f t="shared" si="7"/>
        <v>0</v>
      </c>
      <c r="O34" s="787">
        <v>12</v>
      </c>
      <c r="P34" s="786">
        <f t="shared" si="8"/>
        <v>0</v>
      </c>
      <c r="Q34" s="787">
        <v>12</v>
      </c>
      <c r="R34" s="786">
        <f t="shared" si="9"/>
        <v>0</v>
      </c>
      <c r="S34" s="787">
        <v>12</v>
      </c>
      <c r="T34" s="786">
        <f t="shared" si="10"/>
        <v>0</v>
      </c>
      <c r="U34" s="787">
        <v>12</v>
      </c>
      <c r="V34" s="786">
        <f t="shared" si="11"/>
        <v>0</v>
      </c>
      <c r="W34" s="787">
        <v>12</v>
      </c>
      <c r="X34" s="784">
        <f t="shared" si="12"/>
        <v>0</v>
      </c>
      <c r="Y34" s="772" t="s">
        <v>564</v>
      </c>
      <c r="Z34" s="788" t="s">
        <v>564</v>
      </c>
      <c r="AA34" s="789">
        <f t="shared" si="13"/>
        <v>0</v>
      </c>
      <c r="AB34" s="790">
        <f>IF(E34=12,(SUMIF('Anexo I - Personal'!$B$17:$B$254,'Anexo I - Auxiliar'!A34,'Anexo I - Personal'!$AL$17:$AL$254)+SUMIF('Anexo I - Personal'!$B$17:$B$254,'Anexo I - Auxiliar'!A34,'Anexo I - Personal'!$AP$17:$AP$254)),(SUMIF('Anexo I - Personal'!$B$17:$B$254,'Anexo I - Auxiliar'!A34,'Anexo I - Personal'!$AL$17:$AL$254)))</f>
        <v>0</v>
      </c>
      <c r="AC34" s="791">
        <f t="shared" si="16"/>
        <v>0</v>
      </c>
      <c r="AD34" s="792">
        <v>0</v>
      </c>
      <c r="AE34" s="791">
        <f t="shared" si="14"/>
        <v>0</v>
      </c>
      <c r="AF34" s="793">
        <v>0</v>
      </c>
      <c r="AG34" s="791">
        <f t="shared" si="15"/>
        <v>0</v>
      </c>
      <c r="AH34" s="794">
        <f>IFERROR((IF(E34=12,0,(SUMIF('Anexo I - Personal'!$B$17:$B$254,'Anexo I - Auxiliar'!A34,'Anexo I - Personal'!$AP$17:$AP$254)))),0)</f>
        <v>0</v>
      </c>
      <c r="AI34" s="794">
        <f>IFERROR((SUMIFS('Anexo I - Personal'!$AL$17:$AL$254,'Anexo I - Personal'!$B$17:$B$254,'Anexo I - Auxiliar'!A34,'Anexo I - Personal'!$G$17:$G$254,"*a")),0)</f>
        <v>0</v>
      </c>
      <c r="AJ34" s="794">
        <f t="shared" si="2"/>
        <v>0</v>
      </c>
      <c r="AK34" s="795">
        <f t="shared" si="3"/>
        <v>0</v>
      </c>
    </row>
    <row r="35" spans="1:37" x14ac:dyDescent="0.25">
      <c r="A35" s="665"/>
      <c r="B35" s="778"/>
      <c r="C35" s="666"/>
      <c r="D35" s="779">
        <f t="shared" si="0"/>
        <v>0</v>
      </c>
      <c r="E35" s="667"/>
      <c r="F35" s="780"/>
      <c r="G35" s="781"/>
      <c r="H35" s="782">
        <f t="shared" si="1"/>
        <v>0</v>
      </c>
      <c r="I35" s="783">
        <f t="shared" si="4"/>
        <v>0</v>
      </c>
      <c r="J35" s="784">
        <f t="shared" si="5"/>
        <v>0</v>
      </c>
      <c r="K35" s="785">
        <v>12</v>
      </c>
      <c r="L35" s="786">
        <f t="shared" si="6"/>
        <v>0</v>
      </c>
      <c r="M35" s="787">
        <v>12</v>
      </c>
      <c r="N35" s="786">
        <f t="shared" si="7"/>
        <v>0</v>
      </c>
      <c r="O35" s="787">
        <v>12</v>
      </c>
      <c r="P35" s="786">
        <f t="shared" si="8"/>
        <v>0</v>
      </c>
      <c r="Q35" s="787">
        <v>12</v>
      </c>
      <c r="R35" s="786">
        <f t="shared" si="9"/>
        <v>0</v>
      </c>
      <c r="S35" s="787">
        <v>12</v>
      </c>
      <c r="T35" s="786">
        <f t="shared" si="10"/>
        <v>0</v>
      </c>
      <c r="U35" s="787">
        <v>12</v>
      </c>
      <c r="V35" s="786">
        <f t="shared" si="11"/>
        <v>0</v>
      </c>
      <c r="W35" s="787">
        <v>12</v>
      </c>
      <c r="X35" s="784">
        <f t="shared" si="12"/>
        <v>0</v>
      </c>
      <c r="Y35" s="772" t="s">
        <v>564</v>
      </c>
      <c r="Z35" s="788" t="s">
        <v>564</v>
      </c>
      <c r="AA35" s="789">
        <f t="shared" si="13"/>
        <v>0</v>
      </c>
      <c r="AB35" s="790">
        <f>IF(E35=12,(SUMIF('Anexo I - Personal'!$B$17:$B$254,'Anexo I - Auxiliar'!A35,'Anexo I - Personal'!$AL$17:$AL$254)+SUMIF('Anexo I - Personal'!$B$17:$B$254,'Anexo I - Auxiliar'!A35,'Anexo I - Personal'!$AP$17:$AP$254)),(SUMIF('Anexo I - Personal'!$B$17:$B$254,'Anexo I - Auxiliar'!A35,'Anexo I - Personal'!$AL$17:$AL$254)))</f>
        <v>0</v>
      </c>
      <c r="AC35" s="791">
        <f t="shared" si="16"/>
        <v>0</v>
      </c>
      <c r="AD35" s="792">
        <v>0</v>
      </c>
      <c r="AE35" s="791">
        <f t="shared" si="14"/>
        <v>0</v>
      </c>
      <c r="AF35" s="793">
        <v>0</v>
      </c>
      <c r="AG35" s="791">
        <f t="shared" si="15"/>
        <v>0</v>
      </c>
      <c r="AH35" s="794">
        <f>IFERROR((IF(E35=12,0,(SUMIF('Anexo I - Personal'!$B$17:$B$254,'Anexo I - Auxiliar'!A35,'Anexo I - Personal'!$AP$17:$AP$254)))),0)</f>
        <v>0</v>
      </c>
      <c r="AI35" s="794">
        <f>IFERROR((SUMIFS('Anexo I - Personal'!$AL$17:$AL$254,'Anexo I - Personal'!$B$17:$B$254,'Anexo I - Auxiliar'!A35,'Anexo I - Personal'!$G$17:$G$254,"*a")),0)</f>
        <v>0</v>
      </c>
      <c r="AJ35" s="794">
        <f t="shared" si="2"/>
        <v>0</v>
      </c>
      <c r="AK35" s="795">
        <f t="shared" si="3"/>
        <v>0</v>
      </c>
    </row>
    <row r="36" spans="1:37" x14ac:dyDescent="0.25">
      <c r="A36" s="665"/>
      <c r="B36" s="778"/>
      <c r="C36" s="666"/>
      <c r="D36" s="779">
        <f t="shared" si="0"/>
        <v>0</v>
      </c>
      <c r="E36" s="667"/>
      <c r="F36" s="780"/>
      <c r="G36" s="781"/>
      <c r="H36" s="782">
        <f t="shared" si="1"/>
        <v>0</v>
      </c>
      <c r="I36" s="783">
        <f t="shared" si="4"/>
        <v>0</v>
      </c>
      <c r="J36" s="784">
        <f t="shared" si="5"/>
        <v>0</v>
      </c>
      <c r="K36" s="785">
        <v>12</v>
      </c>
      <c r="L36" s="786">
        <f t="shared" si="6"/>
        <v>0</v>
      </c>
      <c r="M36" s="787">
        <v>12</v>
      </c>
      <c r="N36" s="786">
        <f t="shared" si="7"/>
        <v>0</v>
      </c>
      <c r="O36" s="787">
        <v>12</v>
      </c>
      <c r="P36" s="786">
        <f t="shared" si="8"/>
        <v>0</v>
      </c>
      <c r="Q36" s="787">
        <v>12</v>
      </c>
      <c r="R36" s="786">
        <f t="shared" si="9"/>
        <v>0</v>
      </c>
      <c r="S36" s="787">
        <v>12</v>
      </c>
      <c r="T36" s="786">
        <f t="shared" si="10"/>
        <v>0</v>
      </c>
      <c r="U36" s="787">
        <v>12</v>
      </c>
      <c r="V36" s="786">
        <f t="shared" si="11"/>
        <v>0</v>
      </c>
      <c r="W36" s="787">
        <v>12</v>
      </c>
      <c r="X36" s="784">
        <f t="shared" si="12"/>
        <v>0</v>
      </c>
      <c r="Y36" s="772" t="s">
        <v>564</v>
      </c>
      <c r="Z36" s="788" t="s">
        <v>564</v>
      </c>
      <c r="AA36" s="789">
        <f t="shared" si="13"/>
        <v>0</v>
      </c>
      <c r="AB36" s="790">
        <f>IF(E36=12,(SUMIF('Anexo I - Personal'!$B$17:$B$254,'Anexo I - Auxiliar'!A36,'Anexo I - Personal'!$AL$17:$AL$254)+SUMIF('Anexo I - Personal'!$B$17:$B$254,'Anexo I - Auxiliar'!A36,'Anexo I - Personal'!$AP$17:$AP$254)),(SUMIF('Anexo I - Personal'!$B$17:$B$254,'Anexo I - Auxiliar'!A36,'Anexo I - Personal'!$AL$17:$AL$254)))</f>
        <v>0</v>
      </c>
      <c r="AC36" s="791">
        <f t="shared" si="16"/>
        <v>0</v>
      </c>
      <c r="AD36" s="792">
        <v>0</v>
      </c>
      <c r="AE36" s="791">
        <f t="shared" si="14"/>
        <v>0</v>
      </c>
      <c r="AF36" s="793">
        <v>0</v>
      </c>
      <c r="AG36" s="791">
        <f t="shared" si="15"/>
        <v>0</v>
      </c>
      <c r="AH36" s="794">
        <f>IFERROR((IF(E36=12,0,(SUMIF('Anexo I - Personal'!$B$17:$B$254,'Anexo I - Auxiliar'!A36,'Anexo I - Personal'!$AP$17:$AP$254)))),0)</f>
        <v>0</v>
      </c>
      <c r="AI36" s="794">
        <f>IFERROR((SUMIFS('Anexo I - Personal'!$AL$17:$AL$254,'Anexo I - Personal'!$B$17:$B$254,'Anexo I - Auxiliar'!A36,'Anexo I - Personal'!$G$17:$G$254,"*a")),0)</f>
        <v>0</v>
      </c>
      <c r="AJ36" s="794">
        <f t="shared" si="2"/>
        <v>0</v>
      </c>
      <c r="AK36" s="795">
        <f t="shared" si="3"/>
        <v>0</v>
      </c>
    </row>
    <row r="37" spans="1:37" x14ac:dyDescent="0.25">
      <c r="A37" s="665"/>
      <c r="B37" s="778"/>
      <c r="C37" s="666"/>
      <c r="D37" s="779">
        <f t="shared" si="0"/>
        <v>0</v>
      </c>
      <c r="E37" s="667"/>
      <c r="F37" s="780"/>
      <c r="G37" s="781"/>
      <c r="H37" s="782">
        <f t="shared" si="1"/>
        <v>0</v>
      </c>
      <c r="I37" s="783">
        <f t="shared" si="4"/>
        <v>0</v>
      </c>
      <c r="J37" s="784">
        <f t="shared" si="5"/>
        <v>0</v>
      </c>
      <c r="K37" s="785">
        <v>12</v>
      </c>
      <c r="L37" s="786">
        <f t="shared" si="6"/>
        <v>0</v>
      </c>
      <c r="M37" s="787">
        <v>12</v>
      </c>
      <c r="N37" s="786">
        <f t="shared" si="7"/>
        <v>0</v>
      </c>
      <c r="O37" s="787">
        <v>12</v>
      </c>
      <c r="P37" s="786">
        <f t="shared" si="8"/>
        <v>0</v>
      </c>
      <c r="Q37" s="787">
        <v>12</v>
      </c>
      <c r="R37" s="786">
        <f t="shared" si="9"/>
        <v>0</v>
      </c>
      <c r="S37" s="787">
        <v>12</v>
      </c>
      <c r="T37" s="786">
        <f t="shared" si="10"/>
        <v>0</v>
      </c>
      <c r="U37" s="787">
        <v>12</v>
      </c>
      <c r="V37" s="786">
        <f t="shared" si="11"/>
        <v>0</v>
      </c>
      <c r="W37" s="787">
        <v>12</v>
      </c>
      <c r="X37" s="784">
        <f t="shared" si="12"/>
        <v>0</v>
      </c>
      <c r="Y37" s="772" t="s">
        <v>564</v>
      </c>
      <c r="Z37" s="788" t="s">
        <v>564</v>
      </c>
      <c r="AA37" s="789">
        <f t="shared" si="13"/>
        <v>0</v>
      </c>
      <c r="AB37" s="790">
        <f>IF(E37=12,(SUMIF('Anexo I - Personal'!$B$17:$B$254,'Anexo I - Auxiliar'!A37,'Anexo I - Personal'!$AL$17:$AL$254)+SUMIF('Anexo I - Personal'!$B$17:$B$254,'Anexo I - Auxiliar'!A37,'Anexo I - Personal'!$AP$17:$AP$254)),(SUMIF('Anexo I - Personal'!$B$17:$B$254,'Anexo I - Auxiliar'!A37,'Anexo I - Personal'!$AL$17:$AL$254)))</f>
        <v>0</v>
      </c>
      <c r="AC37" s="791">
        <f t="shared" si="16"/>
        <v>0</v>
      </c>
      <c r="AD37" s="792">
        <v>0</v>
      </c>
      <c r="AE37" s="791">
        <f t="shared" si="14"/>
        <v>0</v>
      </c>
      <c r="AF37" s="793">
        <v>0</v>
      </c>
      <c r="AG37" s="791">
        <f t="shared" si="15"/>
        <v>0</v>
      </c>
      <c r="AH37" s="794">
        <f>IFERROR((IF(E37=12,0,(SUMIF('Anexo I - Personal'!$B$17:$B$254,'Anexo I - Auxiliar'!A37,'Anexo I - Personal'!$AP$17:$AP$254)))),0)</f>
        <v>0</v>
      </c>
      <c r="AI37" s="794">
        <f>IFERROR((SUMIFS('Anexo I - Personal'!$AL$17:$AL$254,'Anexo I - Personal'!$B$17:$B$254,'Anexo I - Auxiliar'!A37,'Anexo I - Personal'!$G$17:$G$254,"*a")),0)</f>
        <v>0</v>
      </c>
      <c r="AJ37" s="794">
        <f t="shared" si="2"/>
        <v>0</v>
      </c>
      <c r="AK37" s="795">
        <f t="shared" si="3"/>
        <v>0</v>
      </c>
    </row>
    <row r="38" spans="1:37" x14ac:dyDescent="0.25">
      <c r="A38" s="665"/>
      <c r="B38" s="778"/>
      <c r="C38" s="666"/>
      <c r="D38" s="779">
        <f t="shared" si="0"/>
        <v>0</v>
      </c>
      <c r="E38" s="667"/>
      <c r="F38" s="780"/>
      <c r="G38" s="781"/>
      <c r="H38" s="782">
        <f t="shared" si="1"/>
        <v>0</v>
      </c>
      <c r="I38" s="783">
        <f t="shared" si="4"/>
        <v>0</v>
      </c>
      <c r="J38" s="784">
        <f t="shared" si="5"/>
        <v>0</v>
      </c>
      <c r="K38" s="785">
        <v>12</v>
      </c>
      <c r="L38" s="786">
        <f t="shared" si="6"/>
        <v>0</v>
      </c>
      <c r="M38" s="787">
        <v>12</v>
      </c>
      <c r="N38" s="786">
        <f t="shared" si="7"/>
        <v>0</v>
      </c>
      <c r="O38" s="787">
        <v>12</v>
      </c>
      <c r="P38" s="786">
        <f t="shared" si="8"/>
        <v>0</v>
      </c>
      <c r="Q38" s="787">
        <v>12</v>
      </c>
      <c r="R38" s="786">
        <f t="shared" si="9"/>
        <v>0</v>
      </c>
      <c r="S38" s="787">
        <v>12</v>
      </c>
      <c r="T38" s="786">
        <f t="shared" si="10"/>
        <v>0</v>
      </c>
      <c r="U38" s="787">
        <v>12</v>
      </c>
      <c r="V38" s="786">
        <f t="shared" si="11"/>
        <v>0</v>
      </c>
      <c r="W38" s="787">
        <v>12</v>
      </c>
      <c r="X38" s="784">
        <f t="shared" si="12"/>
        <v>0</v>
      </c>
      <c r="Y38" s="772" t="s">
        <v>564</v>
      </c>
      <c r="Z38" s="788" t="s">
        <v>564</v>
      </c>
      <c r="AA38" s="789">
        <f t="shared" si="13"/>
        <v>0</v>
      </c>
      <c r="AB38" s="790">
        <f>IF(E38=12,(SUMIF('Anexo I - Personal'!$B$17:$B$254,'Anexo I - Auxiliar'!A38,'Anexo I - Personal'!$AL$17:$AL$254)+SUMIF('Anexo I - Personal'!$B$17:$B$254,'Anexo I - Auxiliar'!A38,'Anexo I - Personal'!$AP$17:$AP$254)),(SUMIF('Anexo I - Personal'!$B$17:$B$254,'Anexo I - Auxiliar'!A38,'Anexo I - Personal'!$AL$17:$AL$254)))</f>
        <v>0</v>
      </c>
      <c r="AC38" s="791">
        <f t="shared" si="16"/>
        <v>0</v>
      </c>
      <c r="AD38" s="792">
        <v>0</v>
      </c>
      <c r="AE38" s="791">
        <f t="shared" si="14"/>
        <v>0</v>
      </c>
      <c r="AF38" s="793">
        <v>0</v>
      </c>
      <c r="AG38" s="791">
        <f t="shared" si="15"/>
        <v>0</v>
      </c>
      <c r="AH38" s="794">
        <f>IFERROR((IF(E38=12,0,(SUMIF('Anexo I - Personal'!$B$17:$B$254,'Anexo I - Auxiliar'!A38,'Anexo I - Personal'!$AP$17:$AP$254)))),0)</f>
        <v>0</v>
      </c>
      <c r="AI38" s="794">
        <f>IFERROR((SUMIFS('Anexo I - Personal'!$AL$17:$AL$254,'Anexo I - Personal'!$B$17:$B$254,'Anexo I - Auxiliar'!A38,'Anexo I - Personal'!$G$17:$G$254,"*a")),0)</f>
        <v>0</v>
      </c>
      <c r="AJ38" s="794">
        <f t="shared" si="2"/>
        <v>0</v>
      </c>
      <c r="AK38" s="795">
        <f t="shared" si="3"/>
        <v>0</v>
      </c>
    </row>
    <row r="39" spans="1:37" x14ac:dyDescent="0.25">
      <c r="A39" s="665"/>
      <c r="B39" s="778"/>
      <c r="C39" s="666"/>
      <c r="D39" s="779">
        <f t="shared" si="0"/>
        <v>0</v>
      </c>
      <c r="E39" s="667"/>
      <c r="F39" s="780"/>
      <c r="G39" s="781"/>
      <c r="H39" s="782">
        <f t="shared" si="1"/>
        <v>0</v>
      </c>
      <c r="I39" s="783">
        <f t="shared" si="4"/>
        <v>0</v>
      </c>
      <c r="J39" s="784">
        <f t="shared" si="5"/>
        <v>0</v>
      </c>
      <c r="K39" s="785">
        <v>12</v>
      </c>
      <c r="L39" s="786">
        <f t="shared" si="6"/>
        <v>0</v>
      </c>
      <c r="M39" s="787">
        <v>12</v>
      </c>
      <c r="N39" s="786">
        <f t="shared" si="7"/>
        <v>0</v>
      </c>
      <c r="O39" s="787">
        <v>12</v>
      </c>
      <c r="P39" s="786">
        <f t="shared" si="8"/>
        <v>0</v>
      </c>
      <c r="Q39" s="787">
        <v>12</v>
      </c>
      <c r="R39" s="786">
        <f t="shared" si="9"/>
        <v>0</v>
      </c>
      <c r="S39" s="787">
        <v>12</v>
      </c>
      <c r="T39" s="786">
        <f t="shared" si="10"/>
        <v>0</v>
      </c>
      <c r="U39" s="787">
        <v>12</v>
      </c>
      <c r="V39" s="786">
        <f t="shared" si="11"/>
        <v>0</v>
      </c>
      <c r="W39" s="787">
        <v>12</v>
      </c>
      <c r="X39" s="784">
        <f t="shared" si="12"/>
        <v>0</v>
      </c>
      <c r="Y39" s="772" t="s">
        <v>564</v>
      </c>
      <c r="Z39" s="788" t="s">
        <v>564</v>
      </c>
      <c r="AA39" s="789">
        <f t="shared" si="13"/>
        <v>0</v>
      </c>
      <c r="AB39" s="790">
        <f>IF(E39=12,(SUMIF('Anexo I - Personal'!$B$17:$B$254,'Anexo I - Auxiliar'!A39,'Anexo I - Personal'!$AL$17:$AL$254)+SUMIF('Anexo I - Personal'!$B$17:$B$254,'Anexo I - Auxiliar'!A39,'Anexo I - Personal'!$AP$17:$AP$254)),(SUMIF('Anexo I - Personal'!$B$17:$B$254,'Anexo I - Auxiliar'!A39,'Anexo I - Personal'!$AL$17:$AL$254)))</f>
        <v>0</v>
      </c>
      <c r="AC39" s="791">
        <f t="shared" si="16"/>
        <v>0</v>
      </c>
      <c r="AD39" s="792">
        <v>0</v>
      </c>
      <c r="AE39" s="791">
        <f t="shared" si="14"/>
        <v>0</v>
      </c>
      <c r="AF39" s="793">
        <v>0</v>
      </c>
      <c r="AG39" s="791">
        <f t="shared" si="15"/>
        <v>0</v>
      </c>
      <c r="AH39" s="794">
        <f>IFERROR((IF(E39=12,0,(SUMIF('Anexo I - Personal'!$B$17:$B$254,'Anexo I - Auxiliar'!A39,'Anexo I - Personal'!$AP$17:$AP$254)))),0)</f>
        <v>0</v>
      </c>
      <c r="AI39" s="794">
        <f>IFERROR((SUMIFS('Anexo I - Personal'!$AL$17:$AL$254,'Anexo I - Personal'!$B$17:$B$254,'Anexo I - Auxiliar'!A39,'Anexo I - Personal'!$G$17:$G$254,"*a")),0)</f>
        <v>0</v>
      </c>
      <c r="AJ39" s="794">
        <f t="shared" si="2"/>
        <v>0</v>
      </c>
      <c r="AK39" s="795">
        <f t="shared" si="3"/>
        <v>0</v>
      </c>
    </row>
    <row r="40" spans="1:37" x14ac:dyDescent="0.25">
      <c r="A40" s="665"/>
      <c r="B40" s="778"/>
      <c r="C40" s="666"/>
      <c r="D40" s="779">
        <f t="shared" si="0"/>
        <v>0</v>
      </c>
      <c r="E40" s="667"/>
      <c r="F40" s="780"/>
      <c r="G40" s="781"/>
      <c r="H40" s="782">
        <f t="shared" si="1"/>
        <v>0</v>
      </c>
      <c r="I40" s="783">
        <f t="shared" si="4"/>
        <v>0</v>
      </c>
      <c r="J40" s="784">
        <f t="shared" si="5"/>
        <v>0</v>
      </c>
      <c r="K40" s="785">
        <v>12</v>
      </c>
      <c r="L40" s="786">
        <f t="shared" si="6"/>
        <v>0</v>
      </c>
      <c r="M40" s="787">
        <v>12</v>
      </c>
      <c r="N40" s="786">
        <f t="shared" si="7"/>
        <v>0</v>
      </c>
      <c r="O40" s="787">
        <v>12</v>
      </c>
      <c r="P40" s="786">
        <f t="shared" si="8"/>
        <v>0</v>
      </c>
      <c r="Q40" s="787">
        <v>12</v>
      </c>
      <c r="R40" s="786">
        <f t="shared" si="9"/>
        <v>0</v>
      </c>
      <c r="S40" s="787">
        <v>12</v>
      </c>
      <c r="T40" s="786">
        <f t="shared" si="10"/>
        <v>0</v>
      </c>
      <c r="U40" s="787">
        <v>12</v>
      </c>
      <c r="V40" s="786">
        <f t="shared" si="11"/>
        <v>0</v>
      </c>
      <c r="W40" s="787">
        <v>12</v>
      </c>
      <c r="X40" s="784">
        <f t="shared" si="12"/>
        <v>0</v>
      </c>
      <c r="Y40" s="772" t="s">
        <v>564</v>
      </c>
      <c r="Z40" s="788" t="s">
        <v>564</v>
      </c>
      <c r="AA40" s="789">
        <f t="shared" si="13"/>
        <v>0</v>
      </c>
      <c r="AB40" s="790">
        <f>IF(E40=12,(SUMIF('Anexo I - Personal'!$B$17:$B$254,'Anexo I - Auxiliar'!A40,'Anexo I - Personal'!$AL$17:$AL$254)+SUMIF('Anexo I - Personal'!$B$17:$B$254,'Anexo I - Auxiliar'!A40,'Anexo I - Personal'!$AP$17:$AP$254)),(SUMIF('Anexo I - Personal'!$B$17:$B$254,'Anexo I - Auxiliar'!A40,'Anexo I - Personal'!$AL$17:$AL$254)))</f>
        <v>0</v>
      </c>
      <c r="AC40" s="791">
        <f t="shared" si="16"/>
        <v>0</v>
      </c>
      <c r="AD40" s="792">
        <v>0</v>
      </c>
      <c r="AE40" s="791">
        <f t="shared" si="14"/>
        <v>0</v>
      </c>
      <c r="AF40" s="793">
        <v>0</v>
      </c>
      <c r="AG40" s="791">
        <f t="shared" si="15"/>
        <v>0</v>
      </c>
      <c r="AH40" s="794">
        <f>IFERROR((IF(E40=12,0,(SUMIF('Anexo I - Personal'!$B$17:$B$254,'Anexo I - Auxiliar'!A40,'Anexo I - Personal'!$AP$17:$AP$254)))),0)</f>
        <v>0</v>
      </c>
      <c r="AI40" s="794">
        <f>IFERROR((SUMIFS('Anexo I - Personal'!$AL$17:$AL$254,'Anexo I - Personal'!$B$17:$B$254,'Anexo I - Auxiliar'!A40,'Anexo I - Personal'!$G$17:$G$254,"*a")),0)</f>
        <v>0</v>
      </c>
      <c r="AJ40" s="794">
        <f t="shared" si="2"/>
        <v>0</v>
      </c>
      <c r="AK40" s="795">
        <f t="shared" si="3"/>
        <v>0</v>
      </c>
    </row>
    <row r="41" spans="1:37" x14ac:dyDescent="0.25">
      <c r="A41" s="665"/>
      <c r="B41" s="778"/>
      <c r="C41" s="666"/>
      <c r="D41" s="779">
        <f t="shared" si="0"/>
        <v>0</v>
      </c>
      <c r="E41" s="667"/>
      <c r="F41" s="780"/>
      <c r="G41" s="781"/>
      <c r="H41" s="782">
        <f t="shared" si="1"/>
        <v>0</v>
      </c>
      <c r="I41" s="783">
        <f t="shared" si="4"/>
        <v>0</v>
      </c>
      <c r="J41" s="784">
        <f t="shared" si="5"/>
        <v>0</v>
      </c>
      <c r="K41" s="785">
        <v>12</v>
      </c>
      <c r="L41" s="786">
        <f t="shared" si="6"/>
        <v>0</v>
      </c>
      <c r="M41" s="787">
        <v>12</v>
      </c>
      <c r="N41" s="786">
        <f t="shared" si="7"/>
        <v>0</v>
      </c>
      <c r="O41" s="787">
        <v>12</v>
      </c>
      <c r="P41" s="786">
        <f t="shared" si="8"/>
        <v>0</v>
      </c>
      <c r="Q41" s="787">
        <v>12</v>
      </c>
      <c r="R41" s="786">
        <f t="shared" si="9"/>
        <v>0</v>
      </c>
      <c r="S41" s="787">
        <v>12</v>
      </c>
      <c r="T41" s="786">
        <f t="shared" si="10"/>
        <v>0</v>
      </c>
      <c r="U41" s="787">
        <v>12</v>
      </c>
      <c r="V41" s="786">
        <f t="shared" si="11"/>
        <v>0</v>
      </c>
      <c r="W41" s="787">
        <v>12</v>
      </c>
      <c r="X41" s="784">
        <f t="shared" si="12"/>
        <v>0</v>
      </c>
      <c r="Y41" s="772" t="s">
        <v>564</v>
      </c>
      <c r="Z41" s="788" t="s">
        <v>564</v>
      </c>
      <c r="AA41" s="789">
        <f t="shared" si="13"/>
        <v>0</v>
      </c>
      <c r="AB41" s="790">
        <f>IF(E41=12,(SUMIF('Anexo I - Personal'!$B$17:$B$254,'Anexo I - Auxiliar'!A41,'Anexo I - Personal'!$AL$17:$AL$254)+SUMIF('Anexo I - Personal'!$B$17:$B$254,'Anexo I - Auxiliar'!A41,'Anexo I - Personal'!$AP$17:$AP$254)),(SUMIF('Anexo I - Personal'!$B$17:$B$254,'Anexo I - Auxiliar'!A41,'Anexo I - Personal'!$AL$17:$AL$254)))</f>
        <v>0</v>
      </c>
      <c r="AC41" s="791">
        <f t="shared" si="16"/>
        <v>0</v>
      </c>
      <c r="AD41" s="792">
        <v>0</v>
      </c>
      <c r="AE41" s="791">
        <f t="shared" si="14"/>
        <v>0</v>
      </c>
      <c r="AF41" s="793">
        <v>0</v>
      </c>
      <c r="AG41" s="791">
        <f t="shared" si="15"/>
        <v>0</v>
      </c>
      <c r="AH41" s="794">
        <f>IFERROR((IF(E41=12,0,(SUMIF('Anexo I - Personal'!$B$17:$B$254,'Anexo I - Auxiliar'!A41,'Anexo I - Personal'!$AP$17:$AP$254)))),0)</f>
        <v>0</v>
      </c>
      <c r="AI41" s="794">
        <f>IFERROR((SUMIFS('Anexo I - Personal'!$AL$17:$AL$254,'Anexo I - Personal'!$B$17:$B$254,'Anexo I - Auxiliar'!A41,'Anexo I - Personal'!$G$17:$G$254,"*a")),0)</f>
        <v>0</v>
      </c>
      <c r="AJ41" s="794">
        <f t="shared" si="2"/>
        <v>0</v>
      </c>
      <c r="AK41" s="795">
        <f t="shared" si="3"/>
        <v>0</v>
      </c>
    </row>
    <row r="42" spans="1:37" x14ac:dyDescent="0.25">
      <c r="A42" s="665"/>
      <c r="B42" s="778"/>
      <c r="C42" s="666"/>
      <c r="D42" s="779">
        <f t="shared" si="0"/>
        <v>0</v>
      </c>
      <c r="E42" s="667"/>
      <c r="F42" s="780"/>
      <c r="G42" s="781"/>
      <c r="H42" s="782">
        <f t="shared" si="1"/>
        <v>0</v>
      </c>
      <c r="I42" s="783">
        <f t="shared" si="4"/>
        <v>0</v>
      </c>
      <c r="J42" s="784">
        <f t="shared" si="5"/>
        <v>0</v>
      </c>
      <c r="K42" s="785">
        <v>12</v>
      </c>
      <c r="L42" s="786">
        <f t="shared" si="6"/>
        <v>0</v>
      </c>
      <c r="M42" s="787">
        <v>12</v>
      </c>
      <c r="N42" s="786">
        <f t="shared" si="7"/>
        <v>0</v>
      </c>
      <c r="O42" s="787">
        <v>12</v>
      </c>
      <c r="P42" s="786">
        <f t="shared" si="8"/>
        <v>0</v>
      </c>
      <c r="Q42" s="787">
        <v>12</v>
      </c>
      <c r="R42" s="786">
        <f t="shared" si="9"/>
        <v>0</v>
      </c>
      <c r="S42" s="787">
        <v>12</v>
      </c>
      <c r="T42" s="786">
        <f t="shared" si="10"/>
        <v>0</v>
      </c>
      <c r="U42" s="787">
        <v>12</v>
      </c>
      <c r="V42" s="786">
        <f t="shared" si="11"/>
        <v>0</v>
      </c>
      <c r="W42" s="787">
        <v>12</v>
      </c>
      <c r="X42" s="784">
        <f t="shared" si="12"/>
        <v>0</v>
      </c>
      <c r="Y42" s="772" t="s">
        <v>564</v>
      </c>
      <c r="Z42" s="788" t="s">
        <v>564</v>
      </c>
      <c r="AA42" s="789">
        <f t="shared" si="13"/>
        <v>0</v>
      </c>
      <c r="AB42" s="790">
        <f>IF(E42=12,(SUMIF('Anexo I - Personal'!$B$17:$B$254,'Anexo I - Auxiliar'!A42,'Anexo I - Personal'!$AL$17:$AL$254)+SUMIF('Anexo I - Personal'!$B$17:$B$254,'Anexo I - Auxiliar'!A42,'Anexo I - Personal'!$AP$17:$AP$254)),(SUMIF('Anexo I - Personal'!$B$17:$B$254,'Anexo I - Auxiliar'!A42,'Anexo I - Personal'!$AL$17:$AL$254)))</f>
        <v>0</v>
      </c>
      <c r="AC42" s="791">
        <f t="shared" si="16"/>
        <v>0</v>
      </c>
      <c r="AD42" s="792">
        <v>0</v>
      </c>
      <c r="AE42" s="791">
        <f t="shared" si="14"/>
        <v>0</v>
      </c>
      <c r="AF42" s="793">
        <v>0</v>
      </c>
      <c r="AG42" s="791">
        <f t="shared" si="15"/>
        <v>0</v>
      </c>
      <c r="AH42" s="794">
        <f>IFERROR((IF(E42=12,0,(SUMIF('Anexo I - Personal'!$B$17:$B$254,'Anexo I - Auxiliar'!A42,'Anexo I - Personal'!$AP$17:$AP$254)))),0)</f>
        <v>0</v>
      </c>
      <c r="AI42" s="794">
        <f>IFERROR((SUMIFS('Anexo I - Personal'!$AL$17:$AL$254,'Anexo I - Personal'!$B$17:$B$254,'Anexo I - Auxiliar'!A42,'Anexo I - Personal'!$G$17:$G$254,"*a")),0)</f>
        <v>0</v>
      </c>
      <c r="AJ42" s="794">
        <f t="shared" si="2"/>
        <v>0</v>
      </c>
      <c r="AK42" s="795">
        <f t="shared" si="3"/>
        <v>0</v>
      </c>
    </row>
    <row r="43" spans="1:37" x14ac:dyDescent="0.25">
      <c r="A43" s="665"/>
      <c r="B43" s="778"/>
      <c r="C43" s="666"/>
      <c r="D43" s="779">
        <f t="shared" si="0"/>
        <v>0</v>
      </c>
      <c r="E43" s="667"/>
      <c r="F43" s="780"/>
      <c r="G43" s="781"/>
      <c r="H43" s="782">
        <f t="shared" si="1"/>
        <v>0</v>
      </c>
      <c r="I43" s="783">
        <f t="shared" si="4"/>
        <v>0</v>
      </c>
      <c r="J43" s="784">
        <f t="shared" si="5"/>
        <v>0</v>
      </c>
      <c r="K43" s="785">
        <v>12</v>
      </c>
      <c r="L43" s="786">
        <f t="shared" si="6"/>
        <v>0</v>
      </c>
      <c r="M43" s="787">
        <v>12</v>
      </c>
      <c r="N43" s="786">
        <f t="shared" si="7"/>
        <v>0</v>
      </c>
      <c r="O43" s="787">
        <v>12</v>
      </c>
      <c r="P43" s="786">
        <f t="shared" si="8"/>
        <v>0</v>
      </c>
      <c r="Q43" s="787">
        <v>12</v>
      </c>
      <c r="R43" s="786">
        <f t="shared" si="9"/>
        <v>0</v>
      </c>
      <c r="S43" s="787">
        <v>12</v>
      </c>
      <c r="T43" s="786">
        <f t="shared" si="10"/>
        <v>0</v>
      </c>
      <c r="U43" s="787">
        <v>12</v>
      </c>
      <c r="V43" s="786">
        <f t="shared" si="11"/>
        <v>0</v>
      </c>
      <c r="W43" s="787">
        <v>12</v>
      </c>
      <c r="X43" s="784">
        <f t="shared" si="12"/>
        <v>0</v>
      </c>
      <c r="Y43" s="772" t="s">
        <v>564</v>
      </c>
      <c r="Z43" s="788" t="s">
        <v>564</v>
      </c>
      <c r="AA43" s="789">
        <f t="shared" si="13"/>
        <v>0</v>
      </c>
      <c r="AB43" s="790">
        <f>IF(E43=12,(SUMIF('Anexo I - Personal'!$B$17:$B$254,'Anexo I - Auxiliar'!A43,'Anexo I - Personal'!$AL$17:$AL$254)+SUMIF('Anexo I - Personal'!$B$17:$B$254,'Anexo I - Auxiliar'!A43,'Anexo I - Personal'!$AP$17:$AP$254)),(SUMIF('Anexo I - Personal'!$B$17:$B$254,'Anexo I - Auxiliar'!A43,'Anexo I - Personal'!$AL$17:$AL$254)))</f>
        <v>0</v>
      </c>
      <c r="AC43" s="791">
        <f t="shared" si="16"/>
        <v>0</v>
      </c>
      <c r="AD43" s="792">
        <v>0</v>
      </c>
      <c r="AE43" s="791">
        <f t="shared" si="14"/>
        <v>0</v>
      </c>
      <c r="AF43" s="793">
        <v>0</v>
      </c>
      <c r="AG43" s="791">
        <f t="shared" si="15"/>
        <v>0</v>
      </c>
      <c r="AH43" s="794">
        <f>IFERROR((IF(E43=12,0,(SUMIF('Anexo I - Personal'!$B$17:$B$254,'Anexo I - Auxiliar'!A43,'Anexo I - Personal'!$AP$17:$AP$254)))),0)</f>
        <v>0</v>
      </c>
      <c r="AI43" s="794">
        <f>IFERROR((SUMIFS('Anexo I - Personal'!$AL$17:$AL$254,'Anexo I - Personal'!$B$17:$B$254,'Anexo I - Auxiliar'!A43,'Anexo I - Personal'!$G$17:$G$254,"*a")),0)</f>
        <v>0</v>
      </c>
      <c r="AJ43" s="794">
        <f t="shared" si="2"/>
        <v>0</v>
      </c>
      <c r="AK43" s="795">
        <f t="shared" si="3"/>
        <v>0</v>
      </c>
    </row>
    <row r="44" spans="1:37" x14ac:dyDescent="0.25">
      <c r="A44" s="665"/>
      <c r="B44" s="778"/>
      <c r="C44" s="666"/>
      <c r="D44" s="779">
        <f t="shared" si="0"/>
        <v>0</v>
      </c>
      <c r="E44" s="667"/>
      <c r="F44" s="780"/>
      <c r="G44" s="781"/>
      <c r="H44" s="782">
        <f t="shared" si="1"/>
        <v>0</v>
      </c>
      <c r="I44" s="783">
        <f t="shared" si="4"/>
        <v>0</v>
      </c>
      <c r="J44" s="784">
        <f t="shared" si="5"/>
        <v>0</v>
      </c>
      <c r="K44" s="785">
        <v>12</v>
      </c>
      <c r="L44" s="786">
        <f t="shared" si="6"/>
        <v>0</v>
      </c>
      <c r="M44" s="787">
        <v>12</v>
      </c>
      <c r="N44" s="786">
        <f t="shared" si="7"/>
        <v>0</v>
      </c>
      <c r="O44" s="787">
        <v>12</v>
      </c>
      <c r="P44" s="786">
        <f t="shared" si="8"/>
        <v>0</v>
      </c>
      <c r="Q44" s="787">
        <v>12</v>
      </c>
      <c r="R44" s="786">
        <f t="shared" si="9"/>
        <v>0</v>
      </c>
      <c r="S44" s="787">
        <v>12</v>
      </c>
      <c r="T44" s="786">
        <f t="shared" si="10"/>
        <v>0</v>
      </c>
      <c r="U44" s="787">
        <v>12</v>
      </c>
      <c r="V44" s="786">
        <f t="shared" si="11"/>
        <v>0</v>
      </c>
      <c r="W44" s="787">
        <v>12</v>
      </c>
      <c r="X44" s="784">
        <f t="shared" si="12"/>
        <v>0</v>
      </c>
      <c r="Y44" s="772" t="s">
        <v>564</v>
      </c>
      <c r="Z44" s="788" t="s">
        <v>564</v>
      </c>
      <c r="AA44" s="789">
        <f t="shared" si="13"/>
        <v>0</v>
      </c>
      <c r="AB44" s="790">
        <f>IF(E44=12,(SUMIF('Anexo I - Personal'!$B$17:$B$254,'Anexo I - Auxiliar'!A44,'Anexo I - Personal'!$AL$17:$AL$254)+SUMIF('Anexo I - Personal'!$B$17:$B$254,'Anexo I - Auxiliar'!A44,'Anexo I - Personal'!$AP$17:$AP$254)),(SUMIF('Anexo I - Personal'!$B$17:$B$254,'Anexo I - Auxiliar'!A44,'Anexo I - Personal'!$AL$17:$AL$254)))</f>
        <v>0</v>
      </c>
      <c r="AC44" s="791">
        <f t="shared" si="16"/>
        <v>0</v>
      </c>
      <c r="AD44" s="792">
        <v>0</v>
      </c>
      <c r="AE44" s="791">
        <f t="shared" si="14"/>
        <v>0</v>
      </c>
      <c r="AF44" s="793">
        <v>0</v>
      </c>
      <c r="AG44" s="791">
        <f t="shared" si="15"/>
        <v>0</v>
      </c>
      <c r="AH44" s="794">
        <f>IFERROR((IF(E44=12,0,(SUMIF('Anexo I - Personal'!$B$17:$B$254,'Anexo I - Auxiliar'!A44,'Anexo I - Personal'!$AP$17:$AP$254)))),0)</f>
        <v>0</v>
      </c>
      <c r="AI44" s="794">
        <f>IFERROR((SUMIFS('Anexo I - Personal'!$AL$17:$AL$254,'Anexo I - Personal'!$B$17:$B$254,'Anexo I - Auxiliar'!A44,'Anexo I - Personal'!$G$17:$G$254,"*a")),0)</f>
        <v>0</v>
      </c>
      <c r="AJ44" s="794">
        <f t="shared" si="2"/>
        <v>0</v>
      </c>
      <c r="AK44" s="795">
        <f t="shared" si="3"/>
        <v>0</v>
      </c>
    </row>
    <row r="45" spans="1:37" x14ac:dyDescent="0.25">
      <c r="A45" s="665"/>
      <c r="B45" s="778"/>
      <c r="C45" s="666"/>
      <c r="D45" s="779">
        <f t="shared" si="0"/>
        <v>0</v>
      </c>
      <c r="E45" s="667"/>
      <c r="F45" s="780"/>
      <c r="G45" s="781"/>
      <c r="H45" s="782">
        <f t="shared" si="1"/>
        <v>0</v>
      </c>
      <c r="I45" s="783">
        <f t="shared" si="4"/>
        <v>0</v>
      </c>
      <c r="J45" s="784">
        <f t="shared" si="5"/>
        <v>0</v>
      </c>
      <c r="K45" s="785">
        <v>12</v>
      </c>
      <c r="L45" s="786">
        <f t="shared" si="6"/>
        <v>0</v>
      </c>
      <c r="M45" s="787">
        <v>12</v>
      </c>
      <c r="N45" s="786">
        <f t="shared" si="7"/>
        <v>0</v>
      </c>
      <c r="O45" s="787">
        <v>12</v>
      </c>
      <c r="P45" s="786">
        <f t="shared" si="8"/>
        <v>0</v>
      </c>
      <c r="Q45" s="787">
        <v>12</v>
      </c>
      <c r="R45" s="786">
        <f t="shared" si="9"/>
        <v>0</v>
      </c>
      <c r="S45" s="787">
        <v>12</v>
      </c>
      <c r="T45" s="786">
        <f t="shared" si="10"/>
        <v>0</v>
      </c>
      <c r="U45" s="787">
        <v>12</v>
      </c>
      <c r="V45" s="786">
        <f t="shared" si="11"/>
        <v>0</v>
      </c>
      <c r="W45" s="787">
        <v>12</v>
      </c>
      <c r="X45" s="784">
        <f t="shared" si="12"/>
        <v>0</v>
      </c>
      <c r="Y45" s="772" t="s">
        <v>564</v>
      </c>
      <c r="Z45" s="788" t="s">
        <v>564</v>
      </c>
      <c r="AA45" s="789">
        <f t="shared" si="13"/>
        <v>0</v>
      </c>
      <c r="AB45" s="790">
        <f>IF(E45=12,(SUMIF('Anexo I - Personal'!$B$17:$B$254,'Anexo I - Auxiliar'!A45,'Anexo I - Personal'!$AL$17:$AL$254)+SUMIF('Anexo I - Personal'!$B$17:$B$254,'Anexo I - Auxiliar'!A45,'Anexo I - Personal'!$AP$17:$AP$254)),(SUMIF('Anexo I - Personal'!$B$17:$B$254,'Anexo I - Auxiliar'!A45,'Anexo I - Personal'!$AL$17:$AL$254)))</f>
        <v>0</v>
      </c>
      <c r="AC45" s="791">
        <f t="shared" si="16"/>
        <v>0</v>
      </c>
      <c r="AD45" s="792">
        <v>0</v>
      </c>
      <c r="AE45" s="791">
        <f t="shared" si="14"/>
        <v>0</v>
      </c>
      <c r="AF45" s="793">
        <v>0</v>
      </c>
      <c r="AG45" s="791">
        <f t="shared" si="15"/>
        <v>0</v>
      </c>
      <c r="AH45" s="794">
        <f>IFERROR((IF(E45=12,0,(SUMIF('Anexo I - Personal'!$B$17:$B$254,'Anexo I - Auxiliar'!A45,'Anexo I - Personal'!$AP$17:$AP$254)))),0)</f>
        <v>0</v>
      </c>
      <c r="AI45" s="794">
        <f>IFERROR((SUMIFS('Anexo I - Personal'!$AL$17:$AL$254,'Anexo I - Personal'!$B$17:$B$254,'Anexo I - Auxiliar'!A45,'Anexo I - Personal'!$G$17:$G$254,"*a")),0)</f>
        <v>0</v>
      </c>
      <c r="AJ45" s="794">
        <f t="shared" si="2"/>
        <v>0</v>
      </c>
      <c r="AK45" s="795">
        <f t="shared" si="3"/>
        <v>0</v>
      </c>
    </row>
    <row r="46" spans="1:37" x14ac:dyDescent="0.25">
      <c r="A46" s="665"/>
      <c r="B46" s="778"/>
      <c r="C46" s="666"/>
      <c r="D46" s="779">
        <f t="shared" si="0"/>
        <v>0</v>
      </c>
      <c r="E46" s="667"/>
      <c r="F46" s="780"/>
      <c r="G46" s="781"/>
      <c r="H46" s="782">
        <f t="shared" si="1"/>
        <v>0</v>
      </c>
      <c r="I46" s="783">
        <f t="shared" si="4"/>
        <v>0</v>
      </c>
      <c r="J46" s="784">
        <f t="shared" si="5"/>
        <v>0</v>
      </c>
      <c r="K46" s="785">
        <v>12</v>
      </c>
      <c r="L46" s="786">
        <f t="shared" si="6"/>
        <v>0</v>
      </c>
      <c r="M46" s="787">
        <v>12</v>
      </c>
      <c r="N46" s="786">
        <f t="shared" si="7"/>
        <v>0</v>
      </c>
      <c r="O46" s="787">
        <v>12</v>
      </c>
      <c r="P46" s="786">
        <f t="shared" si="8"/>
        <v>0</v>
      </c>
      <c r="Q46" s="787">
        <v>12</v>
      </c>
      <c r="R46" s="786">
        <f t="shared" si="9"/>
        <v>0</v>
      </c>
      <c r="S46" s="787">
        <v>12</v>
      </c>
      <c r="T46" s="786">
        <f t="shared" si="10"/>
        <v>0</v>
      </c>
      <c r="U46" s="787">
        <v>12</v>
      </c>
      <c r="V46" s="786">
        <f t="shared" si="11"/>
        <v>0</v>
      </c>
      <c r="W46" s="787">
        <v>12</v>
      </c>
      <c r="X46" s="784">
        <f t="shared" si="12"/>
        <v>0</v>
      </c>
      <c r="Y46" s="772" t="s">
        <v>564</v>
      </c>
      <c r="Z46" s="788" t="s">
        <v>564</v>
      </c>
      <c r="AA46" s="789">
        <f t="shared" si="13"/>
        <v>0</v>
      </c>
      <c r="AB46" s="790">
        <f>IF(E46=12,(SUMIF('Anexo I - Personal'!$B$17:$B$254,'Anexo I - Auxiliar'!A46,'Anexo I - Personal'!$AL$17:$AL$254)+SUMIF('Anexo I - Personal'!$B$17:$B$254,'Anexo I - Auxiliar'!A46,'Anexo I - Personal'!$AP$17:$AP$254)),(SUMIF('Anexo I - Personal'!$B$17:$B$254,'Anexo I - Auxiliar'!A46,'Anexo I - Personal'!$AL$17:$AL$254)))</f>
        <v>0</v>
      </c>
      <c r="AC46" s="791">
        <f t="shared" si="16"/>
        <v>0</v>
      </c>
      <c r="AD46" s="792">
        <v>0</v>
      </c>
      <c r="AE46" s="791">
        <f t="shared" si="14"/>
        <v>0</v>
      </c>
      <c r="AF46" s="793">
        <v>0</v>
      </c>
      <c r="AG46" s="791">
        <f t="shared" si="15"/>
        <v>0</v>
      </c>
      <c r="AH46" s="794">
        <f>IFERROR((IF(E46=12,0,(SUMIF('Anexo I - Personal'!$B$17:$B$254,'Anexo I - Auxiliar'!A46,'Anexo I - Personal'!$AP$17:$AP$254)))),0)</f>
        <v>0</v>
      </c>
      <c r="AI46" s="794">
        <f>IFERROR((SUMIFS('Anexo I - Personal'!$AL$17:$AL$254,'Anexo I - Personal'!$B$17:$B$254,'Anexo I - Auxiliar'!A46,'Anexo I - Personal'!$G$17:$G$254,"*a")),0)</f>
        <v>0</v>
      </c>
      <c r="AJ46" s="794">
        <f t="shared" si="2"/>
        <v>0</v>
      </c>
      <c r="AK46" s="795">
        <f t="shared" si="3"/>
        <v>0</v>
      </c>
    </row>
    <row r="47" spans="1:37" x14ac:dyDescent="0.25">
      <c r="A47" s="665"/>
      <c r="B47" s="778"/>
      <c r="C47" s="666"/>
      <c r="D47" s="779">
        <f t="shared" si="0"/>
        <v>0</v>
      </c>
      <c r="E47" s="667"/>
      <c r="F47" s="780"/>
      <c r="G47" s="781"/>
      <c r="H47" s="782">
        <f t="shared" si="1"/>
        <v>0</v>
      </c>
      <c r="I47" s="783">
        <f t="shared" si="4"/>
        <v>0</v>
      </c>
      <c r="J47" s="784">
        <f t="shared" si="5"/>
        <v>0</v>
      </c>
      <c r="K47" s="785">
        <v>12</v>
      </c>
      <c r="L47" s="786">
        <f t="shared" si="6"/>
        <v>0</v>
      </c>
      <c r="M47" s="787">
        <v>12</v>
      </c>
      <c r="N47" s="786">
        <f t="shared" si="7"/>
        <v>0</v>
      </c>
      <c r="O47" s="787">
        <v>12</v>
      </c>
      <c r="P47" s="786">
        <f t="shared" si="8"/>
        <v>0</v>
      </c>
      <c r="Q47" s="787">
        <v>12</v>
      </c>
      <c r="R47" s="786">
        <f t="shared" si="9"/>
        <v>0</v>
      </c>
      <c r="S47" s="787">
        <v>12</v>
      </c>
      <c r="T47" s="786">
        <f t="shared" si="10"/>
        <v>0</v>
      </c>
      <c r="U47" s="787">
        <v>12</v>
      </c>
      <c r="V47" s="786">
        <f t="shared" si="11"/>
        <v>0</v>
      </c>
      <c r="W47" s="787">
        <v>12</v>
      </c>
      <c r="X47" s="784">
        <f t="shared" si="12"/>
        <v>0</v>
      </c>
      <c r="Y47" s="772" t="s">
        <v>564</v>
      </c>
      <c r="Z47" s="788" t="s">
        <v>564</v>
      </c>
      <c r="AA47" s="789">
        <f t="shared" si="13"/>
        <v>0</v>
      </c>
      <c r="AB47" s="790">
        <f>IF(E47=12,(SUMIF('Anexo I - Personal'!$B$17:$B$254,'Anexo I - Auxiliar'!A47,'Anexo I - Personal'!$AL$17:$AL$254)+SUMIF('Anexo I - Personal'!$B$17:$B$254,'Anexo I - Auxiliar'!A47,'Anexo I - Personal'!$AP$17:$AP$254)),(SUMIF('Anexo I - Personal'!$B$17:$B$254,'Anexo I - Auxiliar'!A47,'Anexo I - Personal'!$AL$17:$AL$254)))</f>
        <v>0</v>
      </c>
      <c r="AC47" s="791">
        <f t="shared" si="16"/>
        <v>0</v>
      </c>
      <c r="AD47" s="792">
        <v>0</v>
      </c>
      <c r="AE47" s="791">
        <f t="shared" si="14"/>
        <v>0</v>
      </c>
      <c r="AF47" s="793">
        <v>0</v>
      </c>
      <c r="AG47" s="791">
        <f t="shared" si="15"/>
        <v>0</v>
      </c>
      <c r="AH47" s="794">
        <f>IFERROR((IF(E47=12,0,(SUMIF('Anexo I - Personal'!$B$17:$B$254,'Anexo I - Auxiliar'!A47,'Anexo I - Personal'!$AP$17:$AP$254)))),0)</f>
        <v>0</v>
      </c>
      <c r="AI47" s="794">
        <f>IFERROR((SUMIFS('Anexo I - Personal'!$AL$17:$AL$254,'Anexo I - Personal'!$B$17:$B$254,'Anexo I - Auxiliar'!A47,'Anexo I - Personal'!$G$17:$G$254,"*a")),0)</f>
        <v>0</v>
      </c>
      <c r="AJ47" s="794">
        <f t="shared" si="2"/>
        <v>0</v>
      </c>
      <c r="AK47" s="795">
        <f t="shared" si="3"/>
        <v>0</v>
      </c>
    </row>
    <row r="48" spans="1:37" x14ac:dyDescent="0.25">
      <c r="A48" s="665"/>
      <c r="B48" s="778"/>
      <c r="C48" s="666"/>
      <c r="D48" s="779">
        <f t="shared" ref="D48:D75" si="17">IF(C48&gt;=37.5,1,C48/37.5)</f>
        <v>0</v>
      </c>
      <c r="E48" s="667"/>
      <c r="F48" s="780"/>
      <c r="G48" s="781"/>
      <c r="H48" s="782">
        <f t="shared" ref="H48:H75" si="18">IFERROR(((VLOOKUP(F48,$E$4:$F$12,2,FALSE))+(VLOOKUP(G48,$G$4:$H$12,2,FALSE))),0)</f>
        <v>0</v>
      </c>
      <c r="I48" s="783">
        <f t="shared" si="4"/>
        <v>0</v>
      </c>
      <c r="J48" s="784">
        <f t="shared" si="5"/>
        <v>0</v>
      </c>
      <c r="K48" s="785">
        <v>12</v>
      </c>
      <c r="L48" s="786">
        <f t="shared" si="6"/>
        <v>0</v>
      </c>
      <c r="M48" s="787">
        <v>12</v>
      </c>
      <c r="N48" s="786">
        <f t="shared" si="7"/>
        <v>0</v>
      </c>
      <c r="O48" s="787">
        <v>12</v>
      </c>
      <c r="P48" s="786">
        <f t="shared" si="8"/>
        <v>0</v>
      </c>
      <c r="Q48" s="787">
        <v>12</v>
      </c>
      <c r="R48" s="786">
        <f t="shared" si="9"/>
        <v>0</v>
      </c>
      <c r="S48" s="787">
        <v>12</v>
      </c>
      <c r="T48" s="786">
        <f t="shared" si="10"/>
        <v>0</v>
      </c>
      <c r="U48" s="787">
        <v>12</v>
      </c>
      <c r="V48" s="786">
        <f t="shared" si="11"/>
        <v>0</v>
      </c>
      <c r="W48" s="787">
        <v>12</v>
      </c>
      <c r="X48" s="784">
        <f t="shared" si="12"/>
        <v>0</v>
      </c>
      <c r="Y48" s="772" t="s">
        <v>564</v>
      </c>
      <c r="Z48" s="788" t="s">
        <v>564</v>
      </c>
      <c r="AA48" s="789">
        <f t="shared" si="13"/>
        <v>0</v>
      </c>
      <c r="AB48" s="790">
        <f>IF(E48=12,(SUMIF('Anexo I - Personal'!$B$17:$B$254,'Anexo I - Auxiliar'!A48,'Anexo I - Personal'!$AL$17:$AL$254)+SUMIF('Anexo I - Personal'!$B$17:$B$254,'Anexo I - Auxiliar'!A48,'Anexo I - Personal'!$AP$17:$AP$254)),(SUMIF('Anexo I - Personal'!$B$17:$B$254,'Anexo I - Auxiliar'!A48,'Anexo I - Personal'!$AL$17:$AL$254)))</f>
        <v>0</v>
      </c>
      <c r="AC48" s="791">
        <f t="shared" si="16"/>
        <v>0</v>
      </c>
      <c r="AD48" s="792">
        <v>0</v>
      </c>
      <c r="AE48" s="791">
        <f t="shared" ref="AE48:AE75" si="19">AC48*AD48</f>
        <v>0</v>
      </c>
      <c r="AF48" s="793">
        <v>0</v>
      </c>
      <c r="AG48" s="791">
        <f t="shared" si="15"/>
        <v>0</v>
      </c>
      <c r="AH48" s="794">
        <f>IFERROR((IF(E48=12,0,(SUMIF('Anexo I - Personal'!$B$17:$B$254,'Anexo I - Auxiliar'!A48,'Anexo I - Personal'!$AP$17:$AP$254)))),0)</f>
        <v>0</v>
      </c>
      <c r="AI48" s="794">
        <f>IFERROR((SUMIFS('Anexo I - Personal'!$AL$17:$AL$254,'Anexo I - Personal'!$B$17:$B$254,'Anexo I - Auxiliar'!A48,'Anexo I - Personal'!$G$17:$G$254,"*a")),0)</f>
        <v>0</v>
      </c>
      <c r="AJ48" s="794">
        <f t="shared" ref="AJ48:AJ75" si="20">IF(((AH48-AI48)&lt;0),0,AH48-AI48)</f>
        <v>0</v>
      </c>
      <c r="AK48" s="795">
        <f t="shared" ref="AK48:AK75" si="21">IFERROR(($AE48+$AG48+($AJ48)),0)</f>
        <v>0</v>
      </c>
    </row>
    <row r="49" spans="1:37" x14ac:dyDescent="0.25">
      <c r="A49" s="665"/>
      <c r="B49" s="778"/>
      <c r="C49" s="666"/>
      <c r="D49" s="779">
        <f t="shared" si="17"/>
        <v>0</v>
      </c>
      <c r="E49" s="667"/>
      <c r="F49" s="780"/>
      <c r="G49" s="781"/>
      <c r="H49" s="782">
        <f t="shared" si="18"/>
        <v>0</v>
      </c>
      <c r="I49" s="783">
        <f t="shared" ref="I49:I75" si="22">IFERROR(((((VLOOKUP($B49,$I$3:$W$8,2,FALSE))/14)/30)*$D49),0)</f>
        <v>0</v>
      </c>
      <c r="J49" s="784">
        <f t="shared" ref="J49:J75" si="23">IFERROR(((((VLOOKUP($B49,$I$3:$W$8,3,FALSE))/14)/30)*$D49),0)</f>
        <v>0</v>
      </c>
      <c r="K49" s="785">
        <v>12</v>
      </c>
      <c r="L49" s="786">
        <f t="shared" si="6"/>
        <v>0</v>
      </c>
      <c r="M49" s="787">
        <v>12</v>
      </c>
      <c r="N49" s="786">
        <f t="shared" si="7"/>
        <v>0</v>
      </c>
      <c r="O49" s="787">
        <v>12</v>
      </c>
      <c r="P49" s="786">
        <f t="shared" si="8"/>
        <v>0</v>
      </c>
      <c r="Q49" s="787">
        <v>12</v>
      </c>
      <c r="R49" s="786">
        <f t="shared" si="9"/>
        <v>0</v>
      </c>
      <c r="S49" s="787">
        <v>12</v>
      </c>
      <c r="T49" s="786">
        <f t="shared" si="10"/>
        <v>0</v>
      </c>
      <c r="U49" s="787">
        <v>12</v>
      </c>
      <c r="V49" s="786">
        <f t="shared" si="11"/>
        <v>0</v>
      </c>
      <c r="W49" s="787">
        <v>12</v>
      </c>
      <c r="X49" s="784">
        <f t="shared" si="12"/>
        <v>0</v>
      </c>
      <c r="Y49" s="772" t="s">
        <v>564</v>
      </c>
      <c r="Z49" s="788" t="s">
        <v>564</v>
      </c>
      <c r="AA49" s="789">
        <f t="shared" si="13"/>
        <v>0</v>
      </c>
      <c r="AB49" s="790">
        <f>IF(E49=12,(SUMIF('Anexo I - Personal'!$B$17:$B$254,'Anexo I - Auxiliar'!A49,'Anexo I - Personal'!$AL$17:$AL$254)+SUMIF('Anexo I - Personal'!$B$17:$B$254,'Anexo I - Auxiliar'!A49,'Anexo I - Personal'!$AP$17:$AP$254)),(SUMIF('Anexo I - Personal'!$B$17:$B$254,'Anexo I - Auxiliar'!A49,'Anexo I - Personal'!$AL$17:$AL$254)))</f>
        <v>0</v>
      </c>
      <c r="AC49" s="791">
        <f t="shared" si="16"/>
        <v>0</v>
      </c>
      <c r="AD49" s="792">
        <v>0</v>
      </c>
      <c r="AE49" s="791">
        <f t="shared" si="19"/>
        <v>0</v>
      </c>
      <c r="AF49" s="793">
        <v>0</v>
      </c>
      <c r="AG49" s="791">
        <f t="shared" si="15"/>
        <v>0</v>
      </c>
      <c r="AH49" s="794">
        <f>IFERROR((IF(E49=12,0,(SUMIF('Anexo I - Personal'!$B$17:$B$254,'Anexo I - Auxiliar'!A49,'Anexo I - Personal'!$AP$17:$AP$254)))),0)</f>
        <v>0</v>
      </c>
      <c r="AI49" s="794">
        <f>IFERROR((SUMIFS('Anexo I - Personal'!$AL$17:$AL$254,'Anexo I - Personal'!$B$17:$B$254,'Anexo I - Auxiliar'!A49,'Anexo I - Personal'!$G$17:$G$254,"*a")),0)</f>
        <v>0</v>
      </c>
      <c r="AJ49" s="794">
        <f t="shared" si="20"/>
        <v>0</v>
      </c>
      <c r="AK49" s="795">
        <f t="shared" si="21"/>
        <v>0</v>
      </c>
    </row>
    <row r="50" spans="1:37" x14ac:dyDescent="0.25">
      <c r="A50" s="665"/>
      <c r="B50" s="778"/>
      <c r="C50" s="666"/>
      <c r="D50" s="779">
        <f t="shared" si="17"/>
        <v>0</v>
      </c>
      <c r="E50" s="667"/>
      <c r="F50" s="780"/>
      <c r="G50" s="781"/>
      <c r="H50" s="782">
        <f t="shared" si="18"/>
        <v>0</v>
      </c>
      <c r="I50" s="783">
        <f t="shared" si="22"/>
        <v>0</v>
      </c>
      <c r="J50" s="784">
        <f t="shared" si="23"/>
        <v>0</v>
      </c>
      <c r="K50" s="785">
        <v>12</v>
      </c>
      <c r="L50" s="786">
        <f t="shared" si="6"/>
        <v>0</v>
      </c>
      <c r="M50" s="787">
        <v>12</v>
      </c>
      <c r="N50" s="786">
        <f t="shared" si="7"/>
        <v>0</v>
      </c>
      <c r="O50" s="787">
        <v>12</v>
      </c>
      <c r="P50" s="786">
        <f t="shared" si="8"/>
        <v>0</v>
      </c>
      <c r="Q50" s="787">
        <v>12</v>
      </c>
      <c r="R50" s="786">
        <f t="shared" si="9"/>
        <v>0</v>
      </c>
      <c r="S50" s="787">
        <v>12</v>
      </c>
      <c r="T50" s="786">
        <f t="shared" si="10"/>
        <v>0</v>
      </c>
      <c r="U50" s="787">
        <v>12</v>
      </c>
      <c r="V50" s="786">
        <f t="shared" si="11"/>
        <v>0</v>
      </c>
      <c r="W50" s="787">
        <v>12</v>
      </c>
      <c r="X50" s="784">
        <f t="shared" si="12"/>
        <v>0</v>
      </c>
      <c r="Y50" s="772" t="s">
        <v>564</v>
      </c>
      <c r="Z50" s="788" t="s">
        <v>564</v>
      </c>
      <c r="AA50" s="789">
        <f t="shared" si="13"/>
        <v>0</v>
      </c>
      <c r="AB50" s="790">
        <f>IF(E50=12,(SUMIF('Anexo I - Personal'!$B$17:$B$254,'Anexo I - Auxiliar'!A50,'Anexo I - Personal'!$AL$17:$AL$254)+SUMIF('Anexo I - Personal'!$B$17:$B$254,'Anexo I - Auxiliar'!A50,'Anexo I - Personal'!$AP$17:$AP$254)),(SUMIF('Anexo I - Personal'!$B$17:$B$254,'Anexo I - Auxiliar'!A50,'Anexo I - Personal'!$AL$17:$AL$254)))</f>
        <v>0</v>
      </c>
      <c r="AC50" s="791">
        <f t="shared" si="16"/>
        <v>0</v>
      </c>
      <c r="AD50" s="792">
        <v>0</v>
      </c>
      <c r="AE50" s="791">
        <f t="shared" si="19"/>
        <v>0</v>
      </c>
      <c r="AF50" s="793">
        <v>0</v>
      </c>
      <c r="AG50" s="791">
        <f t="shared" si="15"/>
        <v>0</v>
      </c>
      <c r="AH50" s="794">
        <f>IFERROR((IF(E50=12,0,(SUMIF('Anexo I - Personal'!$B$17:$B$254,'Anexo I - Auxiliar'!A50,'Anexo I - Personal'!$AP$17:$AP$254)))),0)</f>
        <v>0</v>
      </c>
      <c r="AI50" s="794">
        <f>IFERROR((SUMIFS('Anexo I - Personal'!$AL$17:$AL$254,'Anexo I - Personal'!$B$17:$B$254,'Anexo I - Auxiliar'!A50,'Anexo I - Personal'!$G$17:$G$254,"*a")),0)</f>
        <v>0</v>
      </c>
      <c r="AJ50" s="794">
        <f t="shared" si="20"/>
        <v>0</v>
      </c>
      <c r="AK50" s="795">
        <f t="shared" si="21"/>
        <v>0</v>
      </c>
    </row>
    <row r="51" spans="1:37" x14ac:dyDescent="0.25">
      <c r="A51" s="665"/>
      <c r="B51" s="778"/>
      <c r="C51" s="666"/>
      <c r="D51" s="779">
        <f t="shared" si="17"/>
        <v>0</v>
      </c>
      <c r="E51" s="667"/>
      <c r="F51" s="780"/>
      <c r="G51" s="781"/>
      <c r="H51" s="782">
        <f t="shared" si="18"/>
        <v>0</v>
      </c>
      <c r="I51" s="783">
        <f t="shared" si="22"/>
        <v>0</v>
      </c>
      <c r="J51" s="784">
        <f t="shared" si="23"/>
        <v>0</v>
      </c>
      <c r="K51" s="785">
        <v>12</v>
      </c>
      <c r="L51" s="786">
        <f t="shared" si="6"/>
        <v>0</v>
      </c>
      <c r="M51" s="787">
        <v>12</v>
      </c>
      <c r="N51" s="786">
        <f t="shared" si="7"/>
        <v>0</v>
      </c>
      <c r="O51" s="787">
        <v>12</v>
      </c>
      <c r="P51" s="786">
        <f t="shared" si="8"/>
        <v>0</v>
      </c>
      <c r="Q51" s="787">
        <v>12</v>
      </c>
      <c r="R51" s="786">
        <f t="shared" si="9"/>
        <v>0</v>
      </c>
      <c r="S51" s="787">
        <v>12</v>
      </c>
      <c r="T51" s="786">
        <f t="shared" si="10"/>
        <v>0</v>
      </c>
      <c r="U51" s="787">
        <v>12</v>
      </c>
      <c r="V51" s="786">
        <f t="shared" si="11"/>
        <v>0</v>
      </c>
      <c r="W51" s="787">
        <v>12</v>
      </c>
      <c r="X51" s="784">
        <f t="shared" si="12"/>
        <v>0</v>
      </c>
      <c r="Y51" s="772" t="s">
        <v>564</v>
      </c>
      <c r="Z51" s="788" t="s">
        <v>564</v>
      </c>
      <c r="AA51" s="789">
        <f t="shared" si="13"/>
        <v>0</v>
      </c>
      <c r="AB51" s="790">
        <f>IF(E51=12,(SUMIF('Anexo I - Personal'!$B$17:$B$254,'Anexo I - Auxiliar'!A51,'Anexo I - Personal'!$AL$17:$AL$254)+SUMIF('Anexo I - Personal'!$B$17:$B$254,'Anexo I - Auxiliar'!A51,'Anexo I - Personal'!$AP$17:$AP$254)),(SUMIF('Anexo I - Personal'!$B$17:$B$254,'Anexo I - Auxiliar'!A51,'Anexo I - Personal'!$AL$17:$AL$254)))</f>
        <v>0</v>
      </c>
      <c r="AC51" s="791">
        <f t="shared" si="16"/>
        <v>0</v>
      </c>
      <c r="AD51" s="792">
        <v>0</v>
      </c>
      <c r="AE51" s="791">
        <f t="shared" si="19"/>
        <v>0</v>
      </c>
      <c r="AF51" s="793">
        <v>0</v>
      </c>
      <c r="AG51" s="791">
        <f t="shared" si="15"/>
        <v>0</v>
      </c>
      <c r="AH51" s="794">
        <f>IFERROR((IF(E51=12,0,(SUMIF('Anexo I - Personal'!$B$17:$B$254,'Anexo I - Auxiliar'!A51,'Anexo I - Personal'!$AP$17:$AP$254)))),0)</f>
        <v>0</v>
      </c>
      <c r="AI51" s="794">
        <f>IFERROR((SUMIFS('Anexo I - Personal'!$AL$17:$AL$254,'Anexo I - Personal'!$B$17:$B$254,'Anexo I - Auxiliar'!A51,'Anexo I - Personal'!$G$17:$G$254,"*a")),0)</f>
        <v>0</v>
      </c>
      <c r="AJ51" s="794">
        <f t="shared" si="20"/>
        <v>0</v>
      </c>
      <c r="AK51" s="795">
        <f t="shared" si="21"/>
        <v>0</v>
      </c>
    </row>
    <row r="52" spans="1:37" x14ac:dyDescent="0.25">
      <c r="A52" s="665"/>
      <c r="B52" s="778"/>
      <c r="C52" s="666"/>
      <c r="D52" s="779">
        <f t="shared" si="17"/>
        <v>0</v>
      </c>
      <c r="E52" s="667"/>
      <c r="F52" s="780"/>
      <c r="G52" s="781"/>
      <c r="H52" s="782">
        <f t="shared" si="18"/>
        <v>0</v>
      </c>
      <c r="I52" s="783">
        <f t="shared" si="22"/>
        <v>0</v>
      </c>
      <c r="J52" s="784">
        <f t="shared" si="23"/>
        <v>0</v>
      </c>
      <c r="K52" s="785">
        <v>12</v>
      </c>
      <c r="L52" s="786">
        <f t="shared" si="6"/>
        <v>0</v>
      </c>
      <c r="M52" s="787">
        <v>12</v>
      </c>
      <c r="N52" s="786">
        <f t="shared" si="7"/>
        <v>0</v>
      </c>
      <c r="O52" s="787">
        <v>12</v>
      </c>
      <c r="P52" s="786">
        <f t="shared" si="8"/>
        <v>0</v>
      </c>
      <c r="Q52" s="787">
        <v>12</v>
      </c>
      <c r="R52" s="786">
        <f t="shared" si="9"/>
        <v>0</v>
      </c>
      <c r="S52" s="787">
        <v>12</v>
      </c>
      <c r="T52" s="786">
        <f t="shared" si="10"/>
        <v>0</v>
      </c>
      <c r="U52" s="787">
        <v>12</v>
      </c>
      <c r="V52" s="786">
        <f t="shared" si="11"/>
        <v>0</v>
      </c>
      <c r="W52" s="787">
        <v>12</v>
      </c>
      <c r="X52" s="784">
        <f t="shared" si="12"/>
        <v>0</v>
      </c>
      <c r="Y52" s="772" t="s">
        <v>564</v>
      </c>
      <c r="Z52" s="788" t="s">
        <v>564</v>
      </c>
      <c r="AA52" s="789">
        <f t="shared" si="13"/>
        <v>0</v>
      </c>
      <c r="AB52" s="790">
        <f>IF(E52=12,(SUMIF('Anexo I - Personal'!$B$17:$B$254,'Anexo I - Auxiliar'!A52,'Anexo I - Personal'!$AL$17:$AL$254)+SUMIF('Anexo I - Personal'!$B$17:$B$254,'Anexo I - Auxiliar'!A52,'Anexo I - Personal'!$AP$17:$AP$254)),(SUMIF('Anexo I - Personal'!$B$17:$B$254,'Anexo I - Auxiliar'!A52,'Anexo I - Personal'!$AL$17:$AL$254)))</f>
        <v>0</v>
      </c>
      <c r="AC52" s="791">
        <f t="shared" si="16"/>
        <v>0</v>
      </c>
      <c r="AD52" s="792">
        <v>0</v>
      </c>
      <c r="AE52" s="791">
        <f t="shared" si="19"/>
        <v>0</v>
      </c>
      <c r="AF52" s="793">
        <v>0</v>
      </c>
      <c r="AG52" s="791">
        <f t="shared" si="15"/>
        <v>0</v>
      </c>
      <c r="AH52" s="794">
        <f>IFERROR((IF(E52=12,0,(SUMIF('Anexo I - Personal'!$B$17:$B$254,'Anexo I - Auxiliar'!A52,'Anexo I - Personal'!$AP$17:$AP$254)))),0)</f>
        <v>0</v>
      </c>
      <c r="AI52" s="794">
        <f>IFERROR((SUMIFS('Anexo I - Personal'!$AL$17:$AL$254,'Anexo I - Personal'!$B$17:$B$254,'Anexo I - Auxiliar'!A52,'Anexo I - Personal'!$G$17:$G$254,"*a")),0)</f>
        <v>0</v>
      </c>
      <c r="AJ52" s="794">
        <f t="shared" si="20"/>
        <v>0</v>
      </c>
      <c r="AK52" s="795">
        <f t="shared" si="21"/>
        <v>0</v>
      </c>
    </row>
    <row r="53" spans="1:37" x14ac:dyDescent="0.25">
      <c r="A53" s="665"/>
      <c r="B53" s="778"/>
      <c r="C53" s="666"/>
      <c r="D53" s="779">
        <f t="shared" si="17"/>
        <v>0</v>
      </c>
      <c r="E53" s="667"/>
      <c r="F53" s="780"/>
      <c r="G53" s="796"/>
      <c r="H53" s="782">
        <f t="shared" si="18"/>
        <v>0</v>
      </c>
      <c r="I53" s="783">
        <f t="shared" si="22"/>
        <v>0</v>
      </c>
      <c r="J53" s="784">
        <f t="shared" si="23"/>
        <v>0</v>
      </c>
      <c r="K53" s="785">
        <v>12</v>
      </c>
      <c r="L53" s="786">
        <f t="shared" si="6"/>
        <v>0</v>
      </c>
      <c r="M53" s="787">
        <v>12</v>
      </c>
      <c r="N53" s="786">
        <f t="shared" si="7"/>
        <v>0</v>
      </c>
      <c r="O53" s="787">
        <v>12</v>
      </c>
      <c r="P53" s="786">
        <f t="shared" si="8"/>
        <v>0</v>
      </c>
      <c r="Q53" s="787">
        <v>12</v>
      </c>
      <c r="R53" s="786">
        <f t="shared" si="9"/>
        <v>0</v>
      </c>
      <c r="S53" s="787">
        <v>12</v>
      </c>
      <c r="T53" s="786">
        <f t="shared" si="10"/>
        <v>0</v>
      </c>
      <c r="U53" s="787">
        <v>12</v>
      </c>
      <c r="V53" s="786">
        <f t="shared" si="11"/>
        <v>0</v>
      </c>
      <c r="W53" s="787">
        <v>12</v>
      </c>
      <c r="X53" s="784">
        <f t="shared" si="12"/>
        <v>0</v>
      </c>
      <c r="Y53" s="772" t="s">
        <v>564</v>
      </c>
      <c r="Z53" s="788" t="s">
        <v>564</v>
      </c>
      <c r="AA53" s="789">
        <f t="shared" si="13"/>
        <v>0</v>
      </c>
      <c r="AB53" s="790">
        <f>IF(E53=12,(SUMIF('Anexo I - Personal'!$B$17:$B$254,'Anexo I - Auxiliar'!A53,'Anexo I - Personal'!$AL$17:$AL$254)+SUMIF('Anexo I - Personal'!$B$17:$B$254,'Anexo I - Auxiliar'!A53,'Anexo I - Personal'!$AP$17:$AP$254)),(SUMIF('Anexo I - Personal'!$B$17:$B$254,'Anexo I - Auxiliar'!A53,'Anexo I - Personal'!$AL$17:$AL$254)))</f>
        <v>0</v>
      </c>
      <c r="AC53" s="791">
        <f t="shared" si="16"/>
        <v>0</v>
      </c>
      <c r="AD53" s="792">
        <v>0</v>
      </c>
      <c r="AE53" s="791">
        <f t="shared" si="19"/>
        <v>0</v>
      </c>
      <c r="AF53" s="793">
        <v>0</v>
      </c>
      <c r="AG53" s="791">
        <f t="shared" si="15"/>
        <v>0</v>
      </c>
      <c r="AH53" s="794">
        <f>IFERROR((IF(E53=12,0,(SUMIF('Anexo I - Personal'!$B$17:$B$254,'Anexo I - Auxiliar'!A53,'Anexo I - Personal'!$AP$17:$AP$254)))),0)</f>
        <v>0</v>
      </c>
      <c r="AI53" s="794">
        <f>IFERROR((SUMIFS('Anexo I - Personal'!$AL$17:$AL$254,'Anexo I - Personal'!$B$17:$B$254,'Anexo I - Auxiliar'!A53,'Anexo I - Personal'!$G$17:$G$254,"*a")),0)</f>
        <v>0</v>
      </c>
      <c r="AJ53" s="794">
        <f t="shared" si="20"/>
        <v>0</v>
      </c>
      <c r="AK53" s="795">
        <f t="shared" si="21"/>
        <v>0</v>
      </c>
    </row>
    <row r="54" spans="1:37" x14ac:dyDescent="0.25">
      <c r="A54" s="665"/>
      <c r="B54" s="778"/>
      <c r="C54" s="666"/>
      <c r="D54" s="779">
        <f t="shared" si="17"/>
        <v>0</v>
      </c>
      <c r="E54" s="667"/>
      <c r="F54" s="780"/>
      <c r="G54" s="796"/>
      <c r="H54" s="782">
        <f t="shared" si="18"/>
        <v>0</v>
      </c>
      <c r="I54" s="783">
        <f t="shared" si="22"/>
        <v>0</v>
      </c>
      <c r="J54" s="784">
        <f t="shared" si="23"/>
        <v>0</v>
      </c>
      <c r="K54" s="785">
        <v>12</v>
      </c>
      <c r="L54" s="786">
        <f t="shared" si="6"/>
        <v>0</v>
      </c>
      <c r="M54" s="787">
        <v>12</v>
      </c>
      <c r="N54" s="786">
        <f t="shared" si="7"/>
        <v>0</v>
      </c>
      <c r="O54" s="787">
        <v>12</v>
      </c>
      <c r="P54" s="786">
        <f t="shared" si="8"/>
        <v>0</v>
      </c>
      <c r="Q54" s="787">
        <v>12</v>
      </c>
      <c r="R54" s="786">
        <f t="shared" si="9"/>
        <v>0</v>
      </c>
      <c r="S54" s="787">
        <v>12</v>
      </c>
      <c r="T54" s="786">
        <f t="shared" si="10"/>
        <v>0</v>
      </c>
      <c r="U54" s="787">
        <v>12</v>
      </c>
      <c r="V54" s="786">
        <f t="shared" si="11"/>
        <v>0</v>
      </c>
      <c r="W54" s="787">
        <v>12</v>
      </c>
      <c r="X54" s="784">
        <f t="shared" si="12"/>
        <v>0</v>
      </c>
      <c r="Y54" s="772" t="s">
        <v>564</v>
      </c>
      <c r="Z54" s="788" t="s">
        <v>564</v>
      </c>
      <c r="AA54" s="789">
        <f t="shared" si="13"/>
        <v>0</v>
      </c>
      <c r="AB54" s="790">
        <f>IF(E54=12,(SUMIF('Anexo I - Personal'!$B$17:$B$254,'Anexo I - Auxiliar'!A54,'Anexo I - Personal'!$AL$17:$AL$254)+SUMIF('Anexo I - Personal'!$B$17:$B$254,'Anexo I - Auxiliar'!A54,'Anexo I - Personal'!$AP$17:$AP$254)),(SUMIF('Anexo I - Personal'!$B$17:$B$254,'Anexo I - Auxiliar'!A54,'Anexo I - Personal'!$AL$17:$AL$254)))</f>
        <v>0</v>
      </c>
      <c r="AC54" s="791">
        <f t="shared" si="16"/>
        <v>0</v>
      </c>
      <c r="AD54" s="792">
        <v>0</v>
      </c>
      <c r="AE54" s="791">
        <f t="shared" si="19"/>
        <v>0</v>
      </c>
      <c r="AF54" s="793">
        <v>0</v>
      </c>
      <c r="AG54" s="791">
        <f t="shared" si="15"/>
        <v>0</v>
      </c>
      <c r="AH54" s="794">
        <f>IFERROR((IF(E54=12,0,(SUMIF('Anexo I - Personal'!$B$17:$B$254,'Anexo I - Auxiliar'!A54,'Anexo I - Personal'!$AP$17:$AP$254)))),0)</f>
        <v>0</v>
      </c>
      <c r="AI54" s="794">
        <f>IFERROR((SUMIFS('Anexo I - Personal'!$AL$17:$AL$254,'Anexo I - Personal'!$B$17:$B$254,'Anexo I - Auxiliar'!A54,'Anexo I - Personal'!$G$17:$G$254,"*a")),0)</f>
        <v>0</v>
      </c>
      <c r="AJ54" s="794">
        <f t="shared" si="20"/>
        <v>0</v>
      </c>
      <c r="AK54" s="795">
        <f t="shared" si="21"/>
        <v>0</v>
      </c>
    </row>
    <row r="55" spans="1:37" x14ac:dyDescent="0.25">
      <c r="A55" s="665"/>
      <c r="B55" s="778"/>
      <c r="C55" s="666"/>
      <c r="D55" s="779">
        <f t="shared" si="17"/>
        <v>0</v>
      </c>
      <c r="E55" s="667"/>
      <c r="F55" s="780"/>
      <c r="G55" s="796"/>
      <c r="H55" s="782">
        <f t="shared" si="18"/>
        <v>0</v>
      </c>
      <c r="I55" s="783">
        <f t="shared" si="22"/>
        <v>0</v>
      </c>
      <c r="J55" s="784">
        <f t="shared" si="23"/>
        <v>0</v>
      </c>
      <c r="K55" s="785">
        <v>12</v>
      </c>
      <c r="L55" s="786">
        <f t="shared" si="6"/>
        <v>0</v>
      </c>
      <c r="M55" s="787">
        <v>12</v>
      </c>
      <c r="N55" s="786">
        <f t="shared" si="7"/>
        <v>0</v>
      </c>
      <c r="O55" s="787">
        <v>12</v>
      </c>
      <c r="P55" s="786">
        <f t="shared" si="8"/>
        <v>0</v>
      </c>
      <c r="Q55" s="787">
        <v>12</v>
      </c>
      <c r="R55" s="786">
        <f t="shared" si="9"/>
        <v>0</v>
      </c>
      <c r="S55" s="787">
        <v>12</v>
      </c>
      <c r="T55" s="786">
        <f t="shared" si="10"/>
        <v>0</v>
      </c>
      <c r="U55" s="787">
        <v>12</v>
      </c>
      <c r="V55" s="786">
        <f t="shared" si="11"/>
        <v>0</v>
      </c>
      <c r="W55" s="787">
        <v>12</v>
      </c>
      <c r="X55" s="784">
        <f t="shared" si="12"/>
        <v>0</v>
      </c>
      <c r="Y55" s="772" t="s">
        <v>564</v>
      </c>
      <c r="Z55" s="788" t="s">
        <v>564</v>
      </c>
      <c r="AA55" s="789">
        <f t="shared" si="13"/>
        <v>0</v>
      </c>
      <c r="AB55" s="790">
        <f>IF(E55=12,(SUMIF('Anexo I - Personal'!$B$17:$B$254,'Anexo I - Auxiliar'!A55,'Anexo I - Personal'!$AL$17:$AL$254)+SUMIF('Anexo I - Personal'!$B$17:$B$254,'Anexo I - Auxiliar'!A55,'Anexo I - Personal'!$AP$17:$AP$254)),(SUMIF('Anexo I - Personal'!$B$17:$B$254,'Anexo I - Auxiliar'!A55,'Anexo I - Personal'!$AL$17:$AL$254)))</f>
        <v>0</v>
      </c>
      <c r="AC55" s="791">
        <f t="shared" si="16"/>
        <v>0</v>
      </c>
      <c r="AD55" s="792">
        <v>0</v>
      </c>
      <c r="AE55" s="791">
        <f t="shared" si="19"/>
        <v>0</v>
      </c>
      <c r="AF55" s="793">
        <v>0</v>
      </c>
      <c r="AG55" s="791">
        <f t="shared" si="15"/>
        <v>0</v>
      </c>
      <c r="AH55" s="794">
        <f>IFERROR((IF(E55=12,0,(SUMIF('Anexo I - Personal'!$B$17:$B$254,'Anexo I - Auxiliar'!A55,'Anexo I - Personal'!$AP$17:$AP$254)))),0)</f>
        <v>0</v>
      </c>
      <c r="AI55" s="794">
        <f>IFERROR((SUMIFS('Anexo I - Personal'!$AL$17:$AL$254,'Anexo I - Personal'!$B$17:$B$254,'Anexo I - Auxiliar'!A55,'Anexo I - Personal'!$G$17:$G$254,"*a")),0)</f>
        <v>0</v>
      </c>
      <c r="AJ55" s="794">
        <f t="shared" si="20"/>
        <v>0</v>
      </c>
      <c r="AK55" s="795">
        <f t="shared" si="21"/>
        <v>0</v>
      </c>
    </row>
    <row r="56" spans="1:37" x14ac:dyDescent="0.25">
      <c r="A56" s="665"/>
      <c r="B56" s="778"/>
      <c r="C56" s="666"/>
      <c r="D56" s="779">
        <f t="shared" si="17"/>
        <v>0</v>
      </c>
      <c r="E56" s="667"/>
      <c r="F56" s="780"/>
      <c r="G56" s="796"/>
      <c r="H56" s="782">
        <f t="shared" si="18"/>
        <v>0</v>
      </c>
      <c r="I56" s="783">
        <f t="shared" si="22"/>
        <v>0</v>
      </c>
      <c r="J56" s="784">
        <f t="shared" si="23"/>
        <v>0</v>
      </c>
      <c r="K56" s="785">
        <v>12</v>
      </c>
      <c r="L56" s="786">
        <f t="shared" si="6"/>
        <v>0</v>
      </c>
      <c r="M56" s="787">
        <v>12</v>
      </c>
      <c r="N56" s="786">
        <f t="shared" si="7"/>
        <v>0</v>
      </c>
      <c r="O56" s="787">
        <v>12</v>
      </c>
      <c r="P56" s="786">
        <f t="shared" si="8"/>
        <v>0</v>
      </c>
      <c r="Q56" s="787">
        <v>12</v>
      </c>
      <c r="R56" s="786">
        <f t="shared" si="9"/>
        <v>0</v>
      </c>
      <c r="S56" s="787">
        <v>12</v>
      </c>
      <c r="T56" s="786">
        <f t="shared" si="10"/>
        <v>0</v>
      </c>
      <c r="U56" s="787">
        <v>12</v>
      </c>
      <c r="V56" s="786">
        <f t="shared" si="11"/>
        <v>0</v>
      </c>
      <c r="W56" s="787">
        <v>12</v>
      </c>
      <c r="X56" s="784">
        <f t="shared" si="12"/>
        <v>0</v>
      </c>
      <c r="Y56" s="772" t="s">
        <v>564</v>
      </c>
      <c r="Z56" s="788" t="s">
        <v>564</v>
      </c>
      <c r="AA56" s="789">
        <f t="shared" si="13"/>
        <v>0</v>
      </c>
      <c r="AB56" s="790">
        <f>IF(E56=12,(SUMIF('Anexo I - Personal'!$B$17:$B$254,'Anexo I - Auxiliar'!A56,'Anexo I - Personal'!$AL$17:$AL$254)+SUMIF('Anexo I - Personal'!$B$17:$B$254,'Anexo I - Auxiliar'!A56,'Anexo I - Personal'!$AP$17:$AP$254)),(SUMIF('Anexo I - Personal'!$B$17:$B$254,'Anexo I - Auxiliar'!A56,'Anexo I - Personal'!$AL$17:$AL$254)))</f>
        <v>0</v>
      </c>
      <c r="AC56" s="791">
        <f t="shared" si="16"/>
        <v>0</v>
      </c>
      <c r="AD56" s="792">
        <v>0</v>
      </c>
      <c r="AE56" s="791">
        <f t="shared" si="19"/>
        <v>0</v>
      </c>
      <c r="AF56" s="793">
        <v>0</v>
      </c>
      <c r="AG56" s="791">
        <f t="shared" si="15"/>
        <v>0</v>
      </c>
      <c r="AH56" s="794">
        <f>IFERROR((IF(E56=12,0,(SUMIF('Anexo I - Personal'!$B$17:$B$254,'Anexo I - Auxiliar'!A56,'Anexo I - Personal'!$AP$17:$AP$254)))),0)</f>
        <v>0</v>
      </c>
      <c r="AI56" s="794">
        <f>IFERROR((SUMIFS('Anexo I - Personal'!$AL$17:$AL$254,'Anexo I - Personal'!$B$17:$B$254,'Anexo I - Auxiliar'!A56,'Anexo I - Personal'!$G$17:$G$254,"*a")),0)</f>
        <v>0</v>
      </c>
      <c r="AJ56" s="794">
        <f t="shared" si="20"/>
        <v>0</v>
      </c>
      <c r="AK56" s="795">
        <f t="shared" si="21"/>
        <v>0</v>
      </c>
    </row>
    <row r="57" spans="1:37" x14ac:dyDescent="0.25">
      <c r="A57" s="665"/>
      <c r="B57" s="778"/>
      <c r="C57" s="666"/>
      <c r="D57" s="779">
        <f t="shared" si="17"/>
        <v>0</v>
      </c>
      <c r="E57" s="667"/>
      <c r="F57" s="780"/>
      <c r="G57" s="796"/>
      <c r="H57" s="782">
        <f t="shared" si="18"/>
        <v>0</v>
      </c>
      <c r="I57" s="783">
        <f t="shared" si="22"/>
        <v>0</v>
      </c>
      <c r="J57" s="784">
        <f t="shared" si="23"/>
        <v>0</v>
      </c>
      <c r="K57" s="785">
        <v>12</v>
      </c>
      <c r="L57" s="786">
        <f t="shared" si="6"/>
        <v>0</v>
      </c>
      <c r="M57" s="787">
        <v>12</v>
      </c>
      <c r="N57" s="786">
        <f t="shared" si="7"/>
        <v>0</v>
      </c>
      <c r="O57" s="787">
        <v>12</v>
      </c>
      <c r="P57" s="786">
        <f t="shared" si="8"/>
        <v>0</v>
      </c>
      <c r="Q57" s="787">
        <v>12</v>
      </c>
      <c r="R57" s="786">
        <f t="shared" si="9"/>
        <v>0</v>
      </c>
      <c r="S57" s="787">
        <v>12</v>
      </c>
      <c r="T57" s="786">
        <f t="shared" si="10"/>
        <v>0</v>
      </c>
      <c r="U57" s="787">
        <v>12</v>
      </c>
      <c r="V57" s="786">
        <f t="shared" si="11"/>
        <v>0</v>
      </c>
      <c r="W57" s="787">
        <v>12</v>
      </c>
      <c r="X57" s="784">
        <f t="shared" si="12"/>
        <v>0</v>
      </c>
      <c r="Y57" s="772" t="s">
        <v>564</v>
      </c>
      <c r="Z57" s="788" t="s">
        <v>564</v>
      </c>
      <c r="AA57" s="789">
        <f t="shared" si="13"/>
        <v>0</v>
      </c>
      <c r="AB57" s="790">
        <f>IF(E57=12,(SUMIF('Anexo I - Personal'!$B$17:$B$254,'Anexo I - Auxiliar'!A57,'Anexo I - Personal'!$AL$17:$AL$254)+SUMIF('Anexo I - Personal'!$B$17:$B$254,'Anexo I - Auxiliar'!A57,'Anexo I - Personal'!$AP$17:$AP$254)),(SUMIF('Anexo I - Personal'!$B$17:$B$254,'Anexo I - Auxiliar'!A57,'Anexo I - Personal'!$AL$17:$AL$254)))</f>
        <v>0</v>
      </c>
      <c r="AC57" s="791">
        <f t="shared" si="16"/>
        <v>0</v>
      </c>
      <c r="AD57" s="792">
        <v>0</v>
      </c>
      <c r="AE57" s="791">
        <f t="shared" si="19"/>
        <v>0</v>
      </c>
      <c r="AF57" s="793">
        <v>0</v>
      </c>
      <c r="AG57" s="791">
        <f t="shared" si="15"/>
        <v>0</v>
      </c>
      <c r="AH57" s="794">
        <f>IFERROR((IF(E57=12,0,(SUMIF('Anexo I - Personal'!$B$17:$B$254,'Anexo I - Auxiliar'!A57,'Anexo I - Personal'!$AP$17:$AP$254)))),0)</f>
        <v>0</v>
      </c>
      <c r="AI57" s="794">
        <f>IFERROR((SUMIFS('Anexo I - Personal'!$AL$17:$AL$254,'Anexo I - Personal'!$B$17:$B$254,'Anexo I - Auxiliar'!A57,'Anexo I - Personal'!$G$17:$G$254,"*a")),0)</f>
        <v>0</v>
      </c>
      <c r="AJ57" s="794">
        <f t="shared" si="20"/>
        <v>0</v>
      </c>
      <c r="AK57" s="795">
        <f t="shared" si="21"/>
        <v>0</v>
      </c>
    </row>
    <row r="58" spans="1:37" x14ac:dyDescent="0.25">
      <c r="A58" s="665"/>
      <c r="B58" s="778"/>
      <c r="C58" s="666"/>
      <c r="D58" s="779">
        <f t="shared" si="17"/>
        <v>0</v>
      </c>
      <c r="E58" s="667"/>
      <c r="F58" s="780"/>
      <c r="G58" s="796"/>
      <c r="H58" s="782">
        <f t="shared" si="18"/>
        <v>0</v>
      </c>
      <c r="I58" s="783">
        <f t="shared" si="22"/>
        <v>0</v>
      </c>
      <c r="J58" s="784">
        <f t="shared" si="23"/>
        <v>0</v>
      </c>
      <c r="K58" s="785">
        <v>12</v>
      </c>
      <c r="L58" s="786">
        <f t="shared" si="6"/>
        <v>0</v>
      </c>
      <c r="M58" s="787">
        <v>12</v>
      </c>
      <c r="N58" s="786">
        <f t="shared" si="7"/>
        <v>0</v>
      </c>
      <c r="O58" s="787">
        <v>12</v>
      </c>
      <c r="P58" s="786">
        <f t="shared" si="8"/>
        <v>0</v>
      </c>
      <c r="Q58" s="787">
        <v>12</v>
      </c>
      <c r="R58" s="786">
        <f t="shared" si="9"/>
        <v>0</v>
      </c>
      <c r="S58" s="787">
        <v>12</v>
      </c>
      <c r="T58" s="786">
        <f t="shared" si="10"/>
        <v>0</v>
      </c>
      <c r="U58" s="787">
        <v>12</v>
      </c>
      <c r="V58" s="786">
        <f t="shared" si="11"/>
        <v>0</v>
      </c>
      <c r="W58" s="787">
        <v>12</v>
      </c>
      <c r="X58" s="784">
        <f t="shared" si="12"/>
        <v>0</v>
      </c>
      <c r="Y58" s="772" t="s">
        <v>564</v>
      </c>
      <c r="Z58" s="788" t="s">
        <v>564</v>
      </c>
      <c r="AA58" s="789">
        <f t="shared" si="13"/>
        <v>0</v>
      </c>
      <c r="AB58" s="790">
        <f>IF(E58=12,(SUMIF('Anexo I - Personal'!$B$17:$B$254,'Anexo I - Auxiliar'!A58,'Anexo I - Personal'!$AL$17:$AL$254)+SUMIF('Anexo I - Personal'!$B$17:$B$254,'Anexo I - Auxiliar'!A58,'Anexo I - Personal'!$AP$17:$AP$254)),(SUMIF('Anexo I - Personal'!$B$17:$B$254,'Anexo I - Auxiliar'!A58,'Anexo I - Personal'!$AL$17:$AL$254)))</f>
        <v>0</v>
      </c>
      <c r="AC58" s="791">
        <f t="shared" si="16"/>
        <v>0</v>
      </c>
      <c r="AD58" s="792">
        <v>0</v>
      </c>
      <c r="AE58" s="791">
        <f t="shared" si="19"/>
        <v>0</v>
      </c>
      <c r="AF58" s="793">
        <v>0</v>
      </c>
      <c r="AG58" s="791">
        <f t="shared" si="15"/>
        <v>0</v>
      </c>
      <c r="AH58" s="794">
        <f>IFERROR((IF(E58=12,0,(SUMIF('Anexo I - Personal'!$B$17:$B$254,'Anexo I - Auxiliar'!A58,'Anexo I - Personal'!$AP$17:$AP$254)))),0)</f>
        <v>0</v>
      </c>
      <c r="AI58" s="794">
        <f>IFERROR((SUMIFS('Anexo I - Personal'!$AL$17:$AL$254,'Anexo I - Personal'!$B$17:$B$254,'Anexo I - Auxiliar'!A58,'Anexo I - Personal'!$G$17:$G$254,"*a")),0)</f>
        <v>0</v>
      </c>
      <c r="AJ58" s="794">
        <f t="shared" si="20"/>
        <v>0</v>
      </c>
      <c r="AK58" s="795">
        <f t="shared" si="21"/>
        <v>0</v>
      </c>
    </row>
    <row r="59" spans="1:37" x14ac:dyDescent="0.25">
      <c r="A59" s="665"/>
      <c r="B59" s="778"/>
      <c r="C59" s="666"/>
      <c r="D59" s="779">
        <f t="shared" si="17"/>
        <v>0</v>
      </c>
      <c r="E59" s="667"/>
      <c r="F59" s="780"/>
      <c r="G59" s="796"/>
      <c r="H59" s="782">
        <f t="shared" si="18"/>
        <v>0</v>
      </c>
      <c r="I59" s="783">
        <f t="shared" si="22"/>
        <v>0</v>
      </c>
      <c r="J59" s="784">
        <f t="shared" si="23"/>
        <v>0</v>
      </c>
      <c r="K59" s="785">
        <v>12</v>
      </c>
      <c r="L59" s="786">
        <f t="shared" si="6"/>
        <v>0</v>
      </c>
      <c r="M59" s="787">
        <v>12</v>
      </c>
      <c r="N59" s="786">
        <f t="shared" si="7"/>
        <v>0</v>
      </c>
      <c r="O59" s="787">
        <v>12</v>
      </c>
      <c r="P59" s="786">
        <f t="shared" si="8"/>
        <v>0</v>
      </c>
      <c r="Q59" s="787">
        <v>12</v>
      </c>
      <c r="R59" s="786">
        <f t="shared" si="9"/>
        <v>0</v>
      </c>
      <c r="S59" s="787">
        <v>12</v>
      </c>
      <c r="T59" s="786">
        <f t="shared" si="10"/>
        <v>0</v>
      </c>
      <c r="U59" s="787">
        <v>12</v>
      </c>
      <c r="V59" s="786">
        <f t="shared" si="11"/>
        <v>0</v>
      </c>
      <c r="W59" s="787">
        <v>12</v>
      </c>
      <c r="X59" s="784">
        <f t="shared" si="12"/>
        <v>0</v>
      </c>
      <c r="Y59" s="772" t="s">
        <v>564</v>
      </c>
      <c r="Z59" s="788" t="s">
        <v>564</v>
      </c>
      <c r="AA59" s="789">
        <f t="shared" si="13"/>
        <v>0</v>
      </c>
      <c r="AB59" s="790">
        <f>IF(E59=12,(SUMIF('Anexo I - Personal'!$B$17:$B$254,'Anexo I - Auxiliar'!A59,'Anexo I - Personal'!$AL$17:$AL$254)+SUMIF('Anexo I - Personal'!$B$17:$B$254,'Anexo I - Auxiliar'!A59,'Anexo I - Personal'!$AP$17:$AP$254)),(SUMIF('Anexo I - Personal'!$B$17:$B$254,'Anexo I - Auxiliar'!A59,'Anexo I - Personal'!$AL$17:$AL$254)))</f>
        <v>0</v>
      </c>
      <c r="AC59" s="791">
        <f t="shared" si="16"/>
        <v>0</v>
      </c>
      <c r="AD59" s="792">
        <v>0</v>
      </c>
      <c r="AE59" s="791">
        <f t="shared" si="19"/>
        <v>0</v>
      </c>
      <c r="AF59" s="793">
        <v>0</v>
      </c>
      <c r="AG59" s="791">
        <f t="shared" si="15"/>
        <v>0</v>
      </c>
      <c r="AH59" s="794">
        <f>IFERROR((IF(E59=12,0,(SUMIF('Anexo I - Personal'!$B$17:$B$254,'Anexo I - Auxiliar'!A59,'Anexo I - Personal'!$AP$17:$AP$254)))),0)</f>
        <v>0</v>
      </c>
      <c r="AI59" s="794">
        <f>IFERROR((SUMIFS('Anexo I - Personal'!$AL$17:$AL$254,'Anexo I - Personal'!$B$17:$B$254,'Anexo I - Auxiliar'!A59,'Anexo I - Personal'!$G$17:$G$254,"*a")),0)</f>
        <v>0</v>
      </c>
      <c r="AJ59" s="794">
        <f t="shared" si="20"/>
        <v>0</v>
      </c>
      <c r="AK59" s="795">
        <f t="shared" si="21"/>
        <v>0</v>
      </c>
    </row>
    <row r="60" spans="1:37" x14ac:dyDescent="0.25">
      <c r="A60" s="665"/>
      <c r="B60" s="778"/>
      <c r="C60" s="666"/>
      <c r="D60" s="779">
        <f t="shared" si="17"/>
        <v>0</v>
      </c>
      <c r="E60" s="667"/>
      <c r="F60" s="780"/>
      <c r="G60" s="796"/>
      <c r="H60" s="782">
        <f t="shared" si="18"/>
        <v>0</v>
      </c>
      <c r="I60" s="783">
        <f t="shared" si="22"/>
        <v>0</v>
      </c>
      <c r="J60" s="784">
        <f t="shared" si="23"/>
        <v>0</v>
      </c>
      <c r="K60" s="785">
        <v>12</v>
      </c>
      <c r="L60" s="786">
        <f t="shared" si="6"/>
        <v>0</v>
      </c>
      <c r="M60" s="787">
        <v>12</v>
      </c>
      <c r="N60" s="786">
        <f t="shared" si="7"/>
        <v>0</v>
      </c>
      <c r="O60" s="787">
        <v>12</v>
      </c>
      <c r="P60" s="786">
        <f t="shared" si="8"/>
        <v>0</v>
      </c>
      <c r="Q60" s="787">
        <v>12</v>
      </c>
      <c r="R60" s="786">
        <f t="shared" si="9"/>
        <v>0</v>
      </c>
      <c r="S60" s="787">
        <v>12</v>
      </c>
      <c r="T60" s="786">
        <f t="shared" si="10"/>
        <v>0</v>
      </c>
      <c r="U60" s="787">
        <v>12</v>
      </c>
      <c r="V60" s="786">
        <f t="shared" si="11"/>
        <v>0</v>
      </c>
      <c r="W60" s="787">
        <v>12</v>
      </c>
      <c r="X60" s="784">
        <f t="shared" si="12"/>
        <v>0</v>
      </c>
      <c r="Y60" s="772" t="s">
        <v>564</v>
      </c>
      <c r="Z60" s="788" t="s">
        <v>564</v>
      </c>
      <c r="AA60" s="789">
        <f t="shared" si="13"/>
        <v>0</v>
      </c>
      <c r="AB60" s="790">
        <f>IF(E60=12,(SUMIF('Anexo I - Personal'!$B$17:$B$254,'Anexo I - Auxiliar'!A60,'Anexo I - Personal'!$AL$17:$AL$254)+SUMIF('Anexo I - Personal'!$B$17:$B$254,'Anexo I - Auxiliar'!A60,'Anexo I - Personal'!$AP$17:$AP$254)),(SUMIF('Anexo I - Personal'!$B$17:$B$254,'Anexo I - Auxiliar'!A60,'Anexo I - Personal'!$AL$17:$AL$254)))</f>
        <v>0</v>
      </c>
      <c r="AC60" s="791">
        <f t="shared" si="16"/>
        <v>0</v>
      </c>
      <c r="AD60" s="792">
        <v>0</v>
      </c>
      <c r="AE60" s="791">
        <f t="shared" si="19"/>
        <v>0</v>
      </c>
      <c r="AF60" s="793">
        <v>0</v>
      </c>
      <c r="AG60" s="791">
        <f t="shared" si="15"/>
        <v>0</v>
      </c>
      <c r="AH60" s="794">
        <f>IFERROR((IF(E60=12,0,(SUMIF('Anexo I - Personal'!$B$17:$B$254,'Anexo I - Auxiliar'!A60,'Anexo I - Personal'!$AP$17:$AP$254)))),0)</f>
        <v>0</v>
      </c>
      <c r="AI60" s="794">
        <f>IFERROR((SUMIFS('Anexo I - Personal'!$AL$17:$AL$254,'Anexo I - Personal'!$B$17:$B$254,'Anexo I - Auxiliar'!A60,'Anexo I - Personal'!$G$17:$G$254,"*a")),0)</f>
        <v>0</v>
      </c>
      <c r="AJ60" s="794">
        <f t="shared" si="20"/>
        <v>0</v>
      </c>
      <c r="AK60" s="795">
        <f t="shared" si="21"/>
        <v>0</v>
      </c>
    </row>
    <row r="61" spans="1:37" x14ac:dyDescent="0.25">
      <c r="A61" s="665"/>
      <c r="B61" s="778"/>
      <c r="C61" s="666"/>
      <c r="D61" s="779">
        <f t="shared" si="17"/>
        <v>0</v>
      </c>
      <c r="E61" s="667"/>
      <c r="F61" s="780"/>
      <c r="G61" s="796"/>
      <c r="H61" s="782">
        <f t="shared" si="18"/>
        <v>0</v>
      </c>
      <c r="I61" s="783">
        <f t="shared" si="22"/>
        <v>0</v>
      </c>
      <c r="J61" s="784">
        <f t="shared" si="23"/>
        <v>0</v>
      </c>
      <c r="K61" s="785">
        <v>12</v>
      </c>
      <c r="L61" s="786">
        <f t="shared" si="6"/>
        <v>0</v>
      </c>
      <c r="M61" s="787">
        <v>12</v>
      </c>
      <c r="N61" s="786">
        <f t="shared" si="7"/>
        <v>0</v>
      </c>
      <c r="O61" s="787">
        <v>12</v>
      </c>
      <c r="P61" s="786">
        <f t="shared" si="8"/>
        <v>0</v>
      </c>
      <c r="Q61" s="787">
        <v>12</v>
      </c>
      <c r="R61" s="786">
        <f t="shared" si="9"/>
        <v>0</v>
      </c>
      <c r="S61" s="787">
        <v>12</v>
      </c>
      <c r="T61" s="786">
        <f t="shared" si="10"/>
        <v>0</v>
      </c>
      <c r="U61" s="787">
        <v>12</v>
      </c>
      <c r="V61" s="786">
        <f t="shared" si="11"/>
        <v>0</v>
      </c>
      <c r="W61" s="787">
        <v>12</v>
      </c>
      <c r="X61" s="784">
        <f t="shared" si="12"/>
        <v>0</v>
      </c>
      <c r="Y61" s="772" t="s">
        <v>564</v>
      </c>
      <c r="Z61" s="788" t="s">
        <v>564</v>
      </c>
      <c r="AA61" s="789">
        <f t="shared" si="13"/>
        <v>0</v>
      </c>
      <c r="AB61" s="790">
        <f>IF(E61=12,(SUMIF('Anexo I - Personal'!$B$17:$B$254,'Anexo I - Auxiliar'!A61,'Anexo I - Personal'!$AL$17:$AL$254)+SUMIF('Anexo I - Personal'!$B$17:$B$254,'Anexo I - Auxiliar'!A61,'Anexo I - Personal'!$AP$17:$AP$254)),(SUMIF('Anexo I - Personal'!$B$17:$B$254,'Anexo I - Auxiliar'!A61,'Anexo I - Personal'!$AL$17:$AL$254)))</f>
        <v>0</v>
      </c>
      <c r="AC61" s="791">
        <f t="shared" si="16"/>
        <v>0</v>
      </c>
      <c r="AD61" s="792">
        <v>0</v>
      </c>
      <c r="AE61" s="791">
        <f t="shared" si="19"/>
        <v>0</v>
      </c>
      <c r="AF61" s="793">
        <v>0</v>
      </c>
      <c r="AG61" s="791">
        <f t="shared" si="15"/>
        <v>0</v>
      </c>
      <c r="AH61" s="794">
        <f>IFERROR((IF(E61=12,0,(SUMIF('Anexo I - Personal'!$B$17:$B$254,'Anexo I - Auxiliar'!A61,'Anexo I - Personal'!$AP$17:$AP$254)))),0)</f>
        <v>0</v>
      </c>
      <c r="AI61" s="794">
        <f>IFERROR((SUMIFS('Anexo I - Personal'!$AL$17:$AL$254,'Anexo I - Personal'!$B$17:$B$254,'Anexo I - Auxiliar'!A61,'Anexo I - Personal'!$G$17:$G$254,"*a")),0)</f>
        <v>0</v>
      </c>
      <c r="AJ61" s="794">
        <f t="shared" si="20"/>
        <v>0</v>
      </c>
      <c r="AK61" s="795">
        <f t="shared" si="21"/>
        <v>0</v>
      </c>
    </row>
    <row r="62" spans="1:37" x14ac:dyDescent="0.25">
      <c r="A62" s="665"/>
      <c r="B62" s="778"/>
      <c r="C62" s="666"/>
      <c r="D62" s="779">
        <f t="shared" si="17"/>
        <v>0</v>
      </c>
      <c r="E62" s="667"/>
      <c r="F62" s="780"/>
      <c r="G62" s="796"/>
      <c r="H62" s="782">
        <f t="shared" si="18"/>
        <v>0</v>
      </c>
      <c r="I62" s="783">
        <f t="shared" si="22"/>
        <v>0</v>
      </c>
      <c r="J62" s="784">
        <f t="shared" si="23"/>
        <v>0</v>
      </c>
      <c r="K62" s="785">
        <v>12</v>
      </c>
      <c r="L62" s="786">
        <f t="shared" si="6"/>
        <v>0</v>
      </c>
      <c r="M62" s="787">
        <v>12</v>
      </c>
      <c r="N62" s="786">
        <f t="shared" si="7"/>
        <v>0</v>
      </c>
      <c r="O62" s="787">
        <v>12</v>
      </c>
      <c r="P62" s="786">
        <f t="shared" si="8"/>
        <v>0</v>
      </c>
      <c r="Q62" s="787">
        <v>12</v>
      </c>
      <c r="R62" s="786">
        <f t="shared" si="9"/>
        <v>0</v>
      </c>
      <c r="S62" s="787">
        <v>12</v>
      </c>
      <c r="T62" s="786">
        <f t="shared" si="10"/>
        <v>0</v>
      </c>
      <c r="U62" s="787">
        <v>12</v>
      </c>
      <c r="V62" s="786">
        <f t="shared" si="11"/>
        <v>0</v>
      </c>
      <c r="W62" s="787">
        <v>12</v>
      </c>
      <c r="X62" s="784">
        <f t="shared" si="12"/>
        <v>0</v>
      </c>
      <c r="Y62" s="772" t="s">
        <v>564</v>
      </c>
      <c r="Z62" s="788" t="s">
        <v>564</v>
      </c>
      <c r="AA62" s="789">
        <f t="shared" si="13"/>
        <v>0</v>
      </c>
      <c r="AB62" s="790">
        <f>IF(E62=12,(SUMIF('Anexo I - Personal'!$B$17:$B$254,'Anexo I - Auxiliar'!A62,'Anexo I - Personal'!$AL$17:$AL$254)+SUMIF('Anexo I - Personal'!$B$17:$B$254,'Anexo I - Auxiliar'!A62,'Anexo I - Personal'!$AP$17:$AP$254)),(SUMIF('Anexo I - Personal'!$B$17:$B$254,'Anexo I - Auxiliar'!A62,'Anexo I - Personal'!$AL$17:$AL$254)))</f>
        <v>0</v>
      </c>
      <c r="AC62" s="791">
        <f t="shared" si="16"/>
        <v>0</v>
      </c>
      <c r="AD62" s="792">
        <v>0</v>
      </c>
      <c r="AE62" s="791">
        <f t="shared" si="19"/>
        <v>0</v>
      </c>
      <c r="AF62" s="793">
        <v>0</v>
      </c>
      <c r="AG62" s="791">
        <f t="shared" si="15"/>
        <v>0</v>
      </c>
      <c r="AH62" s="794">
        <f>IFERROR((IF(E62=12,0,(SUMIF('Anexo I - Personal'!$B$17:$B$254,'Anexo I - Auxiliar'!A62,'Anexo I - Personal'!$AP$17:$AP$254)))),0)</f>
        <v>0</v>
      </c>
      <c r="AI62" s="794">
        <f>IFERROR((SUMIFS('Anexo I - Personal'!$AL$17:$AL$254,'Anexo I - Personal'!$B$17:$B$254,'Anexo I - Auxiliar'!A62,'Anexo I - Personal'!$G$17:$G$254,"*a")),0)</f>
        <v>0</v>
      </c>
      <c r="AJ62" s="794">
        <f t="shared" si="20"/>
        <v>0</v>
      </c>
      <c r="AK62" s="795">
        <f t="shared" si="21"/>
        <v>0</v>
      </c>
    </row>
    <row r="63" spans="1:37" x14ac:dyDescent="0.25">
      <c r="A63" s="665"/>
      <c r="B63" s="778"/>
      <c r="C63" s="666"/>
      <c r="D63" s="779">
        <f t="shared" si="17"/>
        <v>0</v>
      </c>
      <c r="E63" s="667"/>
      <c r="F63" s="780"/>
      <c r="G63" s="796"/>
      <c r="H63" s="782">
        <f t="shared" si="18"/>
        <v>0</v>
      </c>
      <c r="I63" s="783">
        <f t="shared" si="22"/>
        <v>0</v>
      </c>
      <c r="J63" s="784">
        <f t="shared" si="23"/>
        <v>0</v>
      </c>
      <c r="K63" s="785">
        <v>12</v>
      </c>
      <c r="L63" s="786">
        <f t="shared" si="6"/>
        <v>0</v>
      </c>
      <c r="M63" s="787">
        <v>12</v>
      </c>
      <c r="N63" s="786">
        <f t="shared" si="7"/>
        <v>0</v>
      </c>
      <c r="O63" s="787">
        <v>12</v>
      </c>
      <c r="P63" s="786">
        <f t="shared" si="8"/>
        <v>0</v>
      </c>
      <c r="Q63" s="787">
        <v>12</v>
      </c>
      <c r="R63" s="786">
        <f t="shared" si="9"/>
        <v>0</v>
      </c>
      <c r="S63" s="787">
        <v>12</v>
      </c>
      <c r="T63" s="786">
        <f t="shared" si="10"/>
        <v>0</v>
      </c>
      <c r="U63" s="787">
        <v>12</v>
      </c>
      <c r="V63" s="786">
        <f t="shared" si="11"/>
        <v>0</v>
      </c>
      <c r="W63" s="787">
        <v>12</v>
      </c>
      <c r="X63" s="784">
        <f t="shared" si="12"/>
        <v>0</v>
      </c>
      <c r="Y63" s="772" t="s">
        <v>564</v>
      </c>
      <c r="Z63" s="788" t="s">
        <v>564</v>
      </c>
      <c r="AA63" s="789">
        <f t="shared" si="13"/>
        <v>0</v>
      </c>
      <c r="AB63" s="790">
        <f>IF(E63=12,(SUMIF('Anexo I - Personal'!$B$17:$B$254,'Anexo I - Auxiliar'!A63,'Anexo I - Personal'!$AL$17:$AL$254)+SUMIF('Anexo I - Personal'!$B$17:$B$254,'Anexo I - Auxiliar'!A63,'Anexo I - Personal'!$AP$17:$AP$254)),(SUMIF('Anexo I - Personal'!$B$17:$B$254,'Anexo I - Auxiliar'!A63,'Anexo I - Personal'!$AL$17:$AL$254)))</f>
        <v>0</v>
      </c>
      <c r="AC63" s="791">
        <f t="shared" si="16"/>
        <v>0</v>
      </c>
      <c r="AD63" s="792">
        <v>0</v>
      </c>
      <c r="AE63" s="791">
        <f t="shared" si="19"/>
        <v>0</v>
      </c>
      <c r="AF63" s="793">
        <v>0</v>
      </c>
      <c r="AG63" s="791">
        <f t="shared" si="15"/>
        <v>0</v>
      </c>
      <c r="AH63" s="794">
        <f>IFERROR((IF(E63=12,0,(SUMIF('Anexo I - Personal'!$B$17:$B$254,'Anexo I - Auxiliar'!A63,'Anexo I - Personal'!$AP$17:$AP$254)))),0)</f>
        <v>0</v>
      </c>
      <c r="AI63" s="794">
        <f>IFERROR((SUMIFS('Anexo I - Personal'!$AL$17:$AL$254,'Anexo I - Personal'!$B$17:$B$254,'Anexo I - Auxiliar'!A63,'Anexo I - Personal'!$G$17:$G$254,"*a")),0)</f>
        <v>0</v>
      </c>
      <c r="AJ63" s="794">
        <f t="shared" si="20"/>
        <v>0</v>
      </c>
      <c r="AK63" s="795">
        <f t="shared" si="21"/>
        <v>0</v>
      </c>
    </row>
    <row r="64" spans="1:37" x14ac:dyDescent="0.25">
      <c r="A64" s="665"/>
      <c r="B64" s="778"/>
      <c r="C64" s="666"/>
      <c r="D64" s="779">
        <f t="shared" si="17"/>
        <v>0</v>
      </c>
      <c r="E64" s="667"/>
      <c r="F64" s="780"/>
      <c r="G64" s="796"/>
      <c r="H64" s="782">
        <f t="shared" si="18"/>
        <v>0</v>
      </c>
      <c r="I64" s="783">
        <f t="shared" si="22"/>
        <v>0</v>
      </c>
      <c r="J64" s="784">
        <f t="shared" si="23"/>
        <v>0</v>
      </c>
      <c r="K64" s="785">
        <v>12</v>
      </c>
      <c r="L64" s="786">
        <f t="shared" si="6"/>
        <v>0</v>
      </c>
      <c r="M64" s="787">
        <v>12</v>
      </c>
      <c r="N64" s="786">
        <f t="shared" si="7"/>
        <v>0</v>
      </c>
      <c r="O64" s="787">
        <v>12</v>
      </c>
      <c r="P64" s="786">
        <f t="shared" si="8"/>
        <v>0</v>
      </c>
      <c r="Q64" s="787">
        <v>12</v>
      </c>
      <c r="R64" s="786">
        <f t="shared" si="9"/>
        <v>0</v>
      </c>
      <c r="S64" s="787">
        <v>12</v>
      </c>
      <c r="T64" s="786">
        <f t="shared" si="10"/>
        <v>0</v>
      </c>
      <c r="U64" s="787">
        <v>12</v>
      </c>
      <c r="V64" s="786">
        <f t="shared" si="11"/>
        <v>0</v>
      </c>
      <c r="W64" s="787">
        <v>12</v>
      </c>
      <c r="X64" s="784">
        <f t="shared" si="12"/>
        <v>0</v>
      </c>
      <c r="Y64" s="772" t="s">
        <v>564</v>
      </c>
      <c r="Z64" s="788" t="s">
        <v>564</v>
      </c>
      <c r="AA64" s="789">
        <f t="shared" si="13"/>
        <v>0</v>
      </c>
      <c r="AB64" s="790">
        <f>IF(E64=12,(SUMIF('Anexo I - Personal'!$B$17:$B$254,'Anexo I - Auxiliar'!A64,'Anexo I - Personal'!$AL$17:$AL$254)+SUMIF('Anexo I - Personal'!$B$17:$B$254,'Anexo I - Auxiliar'!A64,'Anexo I - Personal'!$AP$17:$AP$254)),(SUMIF('Anexo I - Personal'!$B$17:$B$254,'Anexo I - Auxiliar'!A64,'Anexo I - Personal'!$AL$17:$AL$254)))</f>
        <v>0</v>
      </c>
      <c r="AC64" s="791">
        <f t="shared" si="16"/>
        <v>0</v>
      </c>
      <c r="AD64" s="792">
        <v>0</v>
      </c>
      <c r="AE64" s="791">
        <f t="shared" si="19"/>
        <v>0</v>
      </c>
      <c r="AF64" s="793">
        <v>0</v>
      </c>
      <c r="AG64" s="791">
        <f t="shared" si="15"/>
        <v>0</v>
      </c>
      <c r="AH64" s="794">
        <f>IFERROR((IF(E64=12,0,(SUMIF('Anexo I - Personal'!$B$17:$B$254,'Anexo I - Auxiliar'!A64,'Anexo I - Personal'!$AP$17:$AP$254)))),0)</f>
        <v>0</v>
      </c>
      <c r="AI64" s="794">
        <f>IFERROR((SUMIFS('Anexo I - Personal'!$AL$17:$AL$254,'Anexo I - Personal'!$B$17:$B$254,'Anexo I - Auxiliar'!A64,'Anexo I - Personal'!$G$17:$G$254,"*a")),0)</f>
        <v>0</v>
      </c>
      <c r="AJ64" s="794">
        <f t="shared" si="20"/>
        <v>0</v>
      </c>
      <c r="AK64" s="795">
        <f t="shared" si="21"/>
        <v>0</v>
      </c>
    </row>
    <row r="65" spans="1:37" x14ac:dyDescent="0.25">
      <c r="A65" s="665"/>
      <c r="B65" s="778"/>
      <c r="C65" s="666"/>
      <c r="D65" s="779">
        <f t="shared" si="17"/>
        <v>0</v>
      </c>
      <c r="E65" s="667"/>
      <c r="F65" s="780"/>
      <c r="G65" s="796"/>
      <c r="H65" s="782">
        <f t="shared" si="18"/>
        <v>0</v>
      </c>
      <c r="I65" s="783">
        <f t="shared" si="22"/>
        <v>0</v>
      </c>
      <c r="J65" s="784">
        <f t="shared" si="23"/>
        <v>0</v>
      </c>
      <c r="K65" s="785">
        <v>12</v>
      </c>
      <c r="L65" s="786">
        <f t="shared" si="6"/>
        <v>0</v>
      </c>
      <c r="M65" s="787">
        <v>12</v>
      </c>
      <c r="N65" s="786">
        <f t="shared" si="7"/>
        <v>0</v>
      </c>
      <c r="O65" s="787">
        <v>12</v>
      </c>
      <c r="P65" s="786">
        <f t="shared" si="8"/>
        <v>0</v>
      </c>
      <c r="Q65" s="787">
        <v>12</v>
      </c>
      <c r="R65" s="786">
        <f t="shared" si="9"/>
        <v>0</v>
      </c>
      <c r="S65" s="787">
        <v>12</v>
      </c>
      <c r="T65" s="786">
        <f t="shared" si="10"/>
        <v>0</v>
      </c>
      <c r="U65" s="787">
        <v>12</v>
      </c>
      <c r="V65" s="786">
        <f t="shared" si="11"/>
        <v>0</v>
      </c>
      <c r="W65" s="787">
        <v>12</v>
      </c>
      <c r="X65" s="784">
        <f t="shared" si="12"/>
        <v>0</v>
      </c>
      <c r="Y65" s="772" t="s">
        <v>564</v>
      </c>
      <c r="Z65" s="788" t="s">
        <v>564</v>
      </c>
      <c r="AA65" s="789">
        <f t="shared" si="13"/>
        <v>0</v>
      </c>
      <c r="AB65" s="790">
        <f>IF(E65=12,(SUMIF('Anexo I - Personal'!$B$17:$B$254,'Anexo I - Auxiliar'!A65,'Anexo I - Personal'!$AL$17:$AL$254)+SUMIF('Anexo I - Personal'!$B$17:$B$254,'Anexo I - Auxiliar'!A65,'Anexo I - Personal'!$AP$17:$AP$254)),(SUMIF('Anexo I - Personal'!$B$17:$B$254,'Anexo I - Auxiliar'!A65,'Anexo I - Personal'!$AL$17:$AL$254)))</f>
        <v>0</v>
      </c>
      <c r="AC65" s="791">
        <f t="shared" si="16"/>
        <v>0</v>
      </c>
      <c r="AD65" s="792">
        <v>0</v>
      </c>
      <c r="AE65" s="791">
        <f t="shared" si="19"/>
        <v>0</v>
      </c>
      <c r="AF65" s="793">
        <v>0</v>
      </c>
      <c r="AG65" s="791">
        <f t="shared" si="15"/>
        <v>0</v>
      </c>
      <c r="AH65" s="794">
        <f>IFERROR((IF(E65=12,0,(SUMIF('Anexo I - Personal'!$B$17:$B$254,'Anexo I - Auxiliar'!A65,'Anexo I - Personal'!$AP$17:$AP$254)))),0)</f>
        <v>0</v>
      </c>
      <c r="AI65" s="794">
        <f>IFERROR((SUMIFS('Anexo I - Personal'!$AL$17:$AL$254,'Anexo I - Personal'!$B$17:$B$254,'Anexo I - Auxiliar'!A65,'Anexo I - Personal'!$G$17:$G$254,"*a")),0)</f>
        <v>0</v>
      </c>
      <c r="AJ65" s="794">
        <f t="shared" si="20"/>
        <v>0</v>
      </c>
      <c r="AK65" s="795">
        <f t="shared" si="21"/>
        <v>0</v>
      </c>
    </row>
    <row r="66" spans="1:37" x14ac:dyDescent="0.25">
      <c r="A66" s="665"/>
      <c r="B66" s="778"/>
      <c r="C66" s="666"/>
      <c r="D66" s="779">
        <f t="shared" si="17"/>
        <v>0</v>
      </c>
      <c r="E66" s="667"/>
      <c r="F66" s="780"/>
      <c r="G66" s="796"/>
      <c r="H66" s="782">
        <f t="shared" si="18"/>
        <v>0</v>
      </c>
      <c r="I66" s="783">
        <f t="shared" si="22"/>
        <v>0</v>
      </c>
      <c r="J66" s="784">
        <f t="shared" si="23"/>
        <v>0</v>
      </c>
      <c r="K66" s="785">
        <v>12</v>
      </c>
      <c r="L66" s="786">
        <f t="shared" si="6"/>
        <v>0</v>
      </c>
      <c r="M66" s="787">
        <v>12</v>
      </c>
      <c r="N66" s="786">
        <f t="shared" si="7"/>
        <v>0</v>
      </c>
      <c r="O66" s="787">
        <v>12</v>
      </c>
      <c r="P66" s="786">
        <f t="shared" si="8"/>
        <v>0</v>
      </c>
      <c r="Q66" s="787">
        <v>12</v>
      </c>
      <c r="R66" s="786">
        <f t="shared" si="9"/>
        <v>0</v>
      </c>
      <c r="S66" s="787">
        <v>12</v>
      </c>
      <c r="T66" s="786">
        <f t="shared" si="10"/>
        <v>0</v>
      </c>
      <c r="U66" s="787">
        <v>12</v>
      </c>
      <c r="V66" s="786">
        <f t="shared" si="11"/>
        <v>0</v>
      </c>
      <c r="W66" s="787">
        <v>12</v>
      </c>
      <c r="X66" s="784">
        <f t="shared" si="12"/>
        <v>0</v>
      </c>
      <c r="Y66" s="772" t="s">
        <v>564</v>
      </c>
      <c r="Z66" s="788" t="s">
        <v>564</v>
      </c>
      <c r="AA66" s="789">
        <f t="shared" si="13"/>
        <v>0</v>
      </c>
      <c r="AB66" s="790">
        <f>IF(E66=12,(SUMIF('Anexo I - Personal'!$B$17:$B$254,'Anexo I - Auxiliar'!A66,'Anexo I - Personal'!$AL$17:$AL$254)+SUMIF('Anexo I - Personal'!$B$17:$B$254,'Anexo I - Auxiliar'!A66,'Anexo I - Personal'!$AP$17:$AP$254)),(SUMIF('Anexo I - Personal'!$B$17:$B$254,'Anexo I - Auxiliar'!A66,'Anexo I - Personal'!$AL$17:$AL$254)))</f>
        <v>0</v>
      </c>
      <c r="AC66" s="791">
        <f t="shared" si="16"/>
        <v>0</v>
      </c>
      <c r="AD66" s="792">
        <v>0</v>
      </c>
      <c r="AE66" s="791">
        <f t="shared" si="19"/>
        <v>0</v>
      </c>
      <c r="AF66" s="793">
        <v>0</v>
      </c>
      <c r="AG66" s="791">
        <f t="shared" si="15"/>
        <v>0</v>
      </c>
      <c r="AH66" s="794">
        <f>IFERROR((IF(E66=12,0,(SUMIF('Anexo I - Personal'!$B$17:$B$254,'Anexo I - Auxiliar'!A66,'Anexo I - Personal'!$AP$17:$AP$254)))),0)</f>
        <v>0</v>
      </c>
      <c r="AI66" s="794">
        <f>IFERROR((SUMIFS('Anexo I - Personal'!$AL$17:$AL$254,'Anexo I - Personal'!$B$17:$B$254,'Anexo I - Auxiliar'!A66,'Anexo I - Personal'!$G$17:$G$254,"*a")),0)</f>
        <v>0</v>
      </c>
      <c r="AJ66" s="794">
        <f t="shared" si="20"/>
        <v>0</v>
      </c>
      <c r="AK66" s="795">
        <f t="shared" si="21"/>
        <v>0</v>
      </c>
    </row>
    <row r="67" spans="1:37" x14ac:dyDescent="0.25">
      <c r="A67" s="665"/>
      <c r="B67" s="778"/>
      <c r="C67" s="666"/>
      <c r="D67" s="779">
        <f t="shared" si="17"/>
        <v>0</v>
      </c>
      <c r="E67" s="667"/>
      <c r="F67" s="780"/>
      <c r="G67" s="796"/>
      <c r="H67" s="782">
        <f t="shared" si="18"/>
        <v>0</v>
      </c>
      <c r="I67" s="783">
        <f t="shared" si="22"/>
        <v>0</v>
      </c>
      <c r="J67" s="784">
        <f t="shared" si="23"/>
        <v>0</v>
      </c>
      <c r="K67" s="785">
        <v>12</v>
      </c>
      <c r="L67" s="786">
        <f t="shared" si="6"/>
        <v>0</v>
      </c>
      <c r="M67" s="787">
        <v>12</v>
      </c>
      <c r="N67" s="786">
        <f t="shared" si="7"/>
        <v>0</v>
      </c>
      <c r="O67" s="787">
        <v>12</v>
      </c>
      <c r="P67" s="786">
        <f t="shared" si="8"/>
        <v>0</v>
      </c>
      <c r="Q67" s="787">
        <v>12</v>
      </c>
      <c r="R67" s="786">
        <f t="shared" si="9"/>
        <v>0</v>
      </c>
      <c r="S67" s="787">
        <v>12</v>
      </c>
      <c r="T67" s="786">
        <f t="shared" si="10"/>
        <v>0</v>
      </c>
      <c r="U67" s="787">
        <v>12</v>
      </c>
      <c r="V67" s="786">
        <f t="shared" si="11"/>
        <v>0</v>
      </c>
      <c r="W67" s="787">
        <v>12</v>
      </c>
      <c r="X67" s="784">
        <f t="shared" si="12"/>
        <v>0</v>
      </c>
      <c r="Y67" s="772" t="s">
        <v>564</v>
      </c>
      <c r="Z67" s="788" t="s">
        <v>564</v>
      </c>
      <c r="AA67" s="789">
        <f t="shared" si="13"/>
        <v>0</v>
      </c>
      <c r="AB67" s="790">
        <f>IF(E67=12,(SUMIF('Anexo I - Personal'!$B$17:$B$254,'Anexo I - Auxiliar'!A67,'Anexo I - Personal'!$AL$17:$AL$254)+SUMIF('Anexo I - Personal'!$B$17:$B$254,'Anexo I - Auxiliar'!A67,'Anexo I - Personal'!$AP$17:$AP$254)),(SUMIF('Anexo I - Personal'!$B$17:$B$254,'Anexo I - Auxiliar'!A67,'Anexo I - Personal'!$AL$17:$AL$254)))</f>
        <v>0</v>
      </c>
      <c r="AC67" s="791">
        <f t="shared" si="16"/>
        <v>0</v>
      </c>
      <c r="AD67" s="792">
        <v>0</v>
      </c>
      <c r="AE67" s="791">
        <f t="shared" si="19"/>
        <v>0</v>
      </c>
      <c r="AF67" s="793">
        <v>0</v>
      </c>
      <c r="AG67" s="791">
        <f t="shared" si="15"/>
        <v>0</v>
      </c>
      <c r="AH67" s="794">
        <f>IFERROR((IF(E67=12,0,(SUMIF('Anexo I - Personal'!$B$17:$B$254,'Anexo I - Auxiliar'!A67,'Anexo I - Personal'!$AP$17:$AP$254)))),0)</f>
        <v>0</v>
      </c>
      <c r="AI67" s="794">
        <f>IFERROR((SUMIFS('Anexo I - Personal'!$AL$17:$AL$254,'Anexo I - Personal'!$B$17:$B$254,'Anexo I - Auxiliar'!A67,'Anexo I - Personal'!$G$17:$G$254,"*a")),0)</f>
        <v>0</v>
      </c>
      <c r="AJ67" s="794">
        <f t="shared" si="20"/>
        <v>0</v>
      </c>
      <c r="AK67" s="795">
        <f t="shared" si="21"/>
        <v>0</v>
      </c>
    </row>
    <row r="68" spans="1:37" x14ac:dyDescent="0.25">
      <c r="A68" s="665"/>
      <c r="B68" s="778"/>
      <c r="C68" s="666"/>
      <c r="D68" s="779">
        <f t="shared" si="17"/>
        <v>0</v>
      </c>
      <c r="E68" s="667"/>
      <c r="F68" s="780"/>
      <c r="G68" s="796"/>
      <c r="H68" s="782">
        <f t="shared" si="18"/>
        <v>0</v>
      </c>
      <c r="I68" s="783">
        <f t="shared" si="22"/>
        <v>0</v>
      </c>
      <c r="J68" s="784">
        <f t="shared" si="23"/>
        <v>0</v>
      </c>
      <c r="K68" s="785">
        <v>12</v>
      </c>
      <c r="L68" s="786">
        <f t="shared" si="6"/>
        <v>0</v>
      </c>
      <c r="M68" s="787">
        <v>12</v>
      </c>
      <c r="N68" s="786">
        <f t="shared" si="7"/>
        <v>0</v>
      </c>
      <c r="O68" s="787">
        <v>12</v>
      </c>
      <c r="P68" s="786">
        <f t="shared" si="8"/>
        <v>0</v>
      </c>
      <c r="Q68" s="787">
        <v>12</v>
      </c>
      <c r="R68" s="786">
        <f t="shared" si="9"/>
        <v>0</v>
      </c>
      <c r="S68" s="787">
        <v>12</v>
      </c>
      <c r="T68" s="786">
        <f t="shared" si="10"/>
        <v>0</v>
      </c>
      <c r="U68" s="787">
        <v>12</v>
      </c>
      <c r="V68" s="786">
        <f t="shared" si="11"/>
        <v>0</v>
      </c>
      <c r="W68" s="787">
        <v>12</v>
      </c>
      <c r="X68" s="784">
        <f t="shared" si="12"/>
        <v>0</v>
      </c>
      <c r="Y68" s="772" t="s">
        <v>564</v>
      </c>
      <c r="Z68" s="788" t="s">
        <v>564</v>
      </c>
      <c r="AA68" s="789">
        <f t="shared" si="13"/>
        <v>0</v>
      </c>
      <c r="AB68" s="790">
        <f>IF(E68=12,(SUMIF('Anexo I - Personal'!$B$17:$B$254,'Anexo I - Auxiliar'!A68,'Anexo I - Personal'!$AL$17:$AL$254)+SUMIF('Anexo I - Personal'!$B$17:$B$254,'Anexo I - Auxiliar'!A68,'Anexo I - Personal'!$AP$17:$AP$254)),(SUMIF('Anexo I - Personal'!$B$17:$B$254,'Anexo I - Auxiliar'!A68,'Anexo I - Personal'!$AL$17:$AL$254)))</f>
        <v>0</v>
      </c>
      <c r="AC68" s="791">
        <f t="shared" si="16"/>
        <v>0</v>
      </c>
      <c r="AD68" s="792">
        <v>0</v>
      </c>
      <c r="AE68" s="791">
        <f t="shared" si="19"/>
        <v>0</v>
      </c>
      <c r="AF68" s="793">
        <v>0</v>
      </c>
      <c r="AG68" s="791">
        <f t="shared" si="15"/>
        <v>0</v>
      </c>
      <c r="AH68" s="794">
        <f>IFERROR((IF(E68=12,0,(SUMIF('Anexo I - Personal'!$B$17:$B$254,'Anexo I - Auxiliar'!A68,'Anexo I - Personal'!$AP$17:$AP$254)))),0)</f>
        <v>0</v>
      </c>
      <c r="AI68" s="794">
        <f>IFERROR((SUMIFS('Anexo I - Personal'!$AL$17:$AL$254,'Anexo I - Personal'!$B$17:$B$254,'Anexo I - Auxiliar'!A68,'Anexo I - Personal'!$G$17:$G$254,"*a")),0)</f>
        <v>0</v>
      </c>
      <c r="AJ68" s="794">
        <f t="shared" si="20"/>
        <v>0</v>
      </c>
      <c r="AK68" s="795">
        <f t="shared" si="21"/>
        <v>0</v>
      </c>
    </row>
    <row r="69" spans="1:37" x14ac:dyDescent="0.25">
      <c r="A69" s="665"/>
      <c r="B69" s="778"/>
      <c r="C69" s="666"/>
      <c r="D69" s="779">
        <f t="shared" si="17"/>
        <v>0</v>
      </c>
      <c r="E69" s="667"/>
      <c r="F69" s="780"/>
      <c r="G69" s="796"/>
      <c r="H69" s="782">
        <f t="shared" si="18"/>
        <v>0</v>
      </c>
      <c r="I69" s="783">
        <f t="shared" si="22"/>
        <v>0</v>
      </c>
      <c r="J69" s="784">
        <f t="shared" si="23"/>
        <v>0</v>
      </c>
      <c r="K69" s="785">
        <v>12</v>
      </c>
      <c r="L69" s="786">
        <f t="shared" si="6"/>
        <v>0</v>
      </c>
      <c r="M69" s="787">
        <v>12</v>
      </c>
      <c r="N69" s="786">
        <f t="shared" si="7"/>
        <v>0</v>
      </c>
      <c r="O69" s="787">
        <v>12</v>
      </c>
      <c r="P69" s="786">
        <f t="shared" si="8"/>
        <v>0</v>
      </c>
      <c r="Q69" s="787">
        <v>12</v>
      </c>
      <c r="R69" s="786">
        <f t="shared" si="9"/>
        <v>0</v>
      </c>
      <c r="S69" s="787">
        <v>12</v>
      </c>
      <c r="T69" s="786">
        <f t="shared" si="10"/>
        <v>0</v>
      </c>
      <c r="U69" s="787">
        <v>12</v>
      </c>
      <c r="V69" s="786">
        <f t="shared" si="11"/>
        <v>0</v>
      </c>
      <c r="W69" s="787">
        <v>12</v>
      </c>
      <c r="X69" s="784">
        <f t="shared" si="12"/>
        <v>0</v>
      </c>
      <c r="Y69" s="772" t="s">
        <v>564</v>
      </c>
      <c r="Z69" s="788" t="s">
        <v>564</v>
      </c>
      <c r="AA69" s="789">
        <f t="shared" si="13"/>
        <v>0</v>
      </c>
      <c r="AB69" s="790">
        <f>IF(E69=12,(SUMIF('Anexo I - Personal'!$B$17:$B$254,'Anexo I - Auxiliar'!A69,'Anexo I - Personal'!$AL$17:$AL$254)+SUMIF('Anexo I - Personal'!$B$17:$B$254,'Anexo I - Auxiliar'!A69,'Anexo I - Personal'!$AP$17:$AP$254)),(SUMIF('Anexo I - Personal'!$B$17:$B$254,'Anexo I - Auxiliar'!A69,'Anexo I - Personal'!$AL$17:$AL$254)))</f>
        <v>0</v>
      </c>
      <c r="AC69" s="791">
        <f t="shared" si="16"/>
        <v>0</v>
      </c>
      <c r="AD69" s="792">
        <v>0</v>
      </c>
      <c r="AE69" s="791">
        <f t="shared" si="19"/>
        <v>0</v>
      </c>
      <c r="AF69" s="793">
        <v>0</v>
      </c>
      <c r="AG69" s="791">
        <f t="shared" si="15"/>
        <v>0</v>
      </c>
      <c r="AH69" s="794">
        <f>IFERROR((IF(E69=12,0,(SUMIF('Anexo I - Personal'!$B$17:$B$254,'Anexo I - Auxiliar'!A69,'Anexo I - Personal'!$AP$17:$AP$254)))),0)</f>
        <v>0</v>
      </c>
      <c r="AI69" s="794">
        <f>IFERROR((SUMIFS('Anexo I - Personal'!$AL$17:$AL$254,'Anexo I - Personal'!$B$17:$B$254,'Anexo I - Auxiliar'!A69,'Anexo I - Personal'!$G$17:$G$254,"*a")),0)</f>
        <v>0</v>
      </c>
      <c r="AJ69" s="794">
        <f t="shared" si="20"/>
        <v>0</v>
      </c>
      <c r="AK69" s="795">
        <f t="shared" si="21"/>
        <v>0</v>
      </c>
    </row>
    <row r="70" spans="1:37" x14ac:dyDescent="0.25">
      <c r="A70" s="665"/>
      <c r="B70" s="778"/>
      <c r="C70" s="666"/>
      <c r="D70" s="779">
        <f t="shared" si="17"/>
        <v>0</v>
      </c>
      <c r="E70" s="667"/>
      <c r="F70" s="780"/>
      <c r="G70" s="796"/>
      <c r="H70" s="782">
        <f t="shared" si="18"/>
        <v>0</v>
      </c>
      <c r="I70" s="783">
        <f t="shared" si="22"/>
        <v>0</v>
      </c>
      <c r="J70" s="784">
        <f t="shared" si="23"/>
        <v>0</v>
      </c>
      <c r="K70" s="785">
        <v>12</v>
      </c>
      <c r="L70" s="786">
        <f t="shared" si="6"/>
        <v>0</v>
      </c>
      <c r="M70" s="787">
        <v>12</v>
      </c>
      <c r="N70" s="786">
        <f t="shared" si="7"/>
        <v>0</v>
      </c>
      <c r="O70" s="787">
        <v>12</v>
      </c>
      <c r="P70" s="786">
        <f t="shared" si="8"/>
        <v>0</v>
      </c>
      <c r="Q70" s="787">
        <v>12</v>
      </c>
      <c r="R70" s="786">
        <f t="shared" si="9"/>
        <v>0</v>
      </c>
      <c r="S70" s="787">
        <v>12</v>
      </c>
      <c r="T70" s="786">
        <f t="shared" si="10"/>
        <v>0</v>
      </c>
      <c r="U70" s="787">
        <v>12</v>
      </c>
      <c r="V70" s="786">
        <f t="shared" si="11"/>
        <v>0</v>
      </c>
      <c r="W70" s="787">
        <v>12</v>
      </c>
      <c r="X70" s="784">
        <f t="shared" si="12"/>
        <v>0</v>
      </c>
      <c r="Y70" s="772" t="s">
        <v>564</v>
      </c>
      <c r="Z70" s="788" t="s">
        <v>564</v>
      </c>
      <c r="AA70" s="789">
        <f t="shared" si="13"/>
        <v>0</v>
      </c>
      <c r="AB70" s="790">
        <f>IF(E70=12,(SUMIF('Anexo I - Personal'!$B$17:$B$254,'Anexo I - Auxiliar'!A70,'Anexo I - Personal'!$AL$17:$AL$254)+SUMIF('Anexo I - Personal'!$B$17:$B$254,'Anexo I - Auxiliar'!A70,'Anexo I - Personal'!$AP$17:$AP$254)),(SUMIF('Anexo I - Personal'!$B$17:$B$254,'Anexo I - Auxiliar'!A70,'Anexo I - Personal'!$AL$17:$AL$254)))</f>
        <v>0</v>
      </c>
      <c r="AC70" s="791">
        <f t="shared" si="16"/>
        <v>0</v>
      </c>
      <c r="AD70" s="792">
        <v>0</v>
      </c>
      <c r="AE70" s="791">
        <f t="shared" si="19"/>
        <v>0</v>
      </c>
      <c r="AF70" s="793">
        <v>0</v>
      </c>
      <c r="AG70" s="791">
        <f t="shared" si="15"/>
        <v>0</v>
      </c>
      <c r="AH70" s="794">
        <f>IFERROR((IF(E70=12,0,(SUMIF('Anexo I - Personal'!$B$17:$B$254,'Anexo I - Auxiliar'!A70,'Anexo I - Personal'!$AP$17:$AP$254)))),0)</f>
        <v>0</v>
      </c>
      <c r="AI70" s="794">
        <f>IFERROR((SUMIFS('Anexo I - Personal'!$AL$17:$AL$254,'Anexo I - Personal'!$B$17:$B$254,'Anexo I - Auxiliar'!A70,'Anexo I - Personal'!$G$17:$G$254,"*a")),0)</f>
        <v>0</v>
      </c>
      <c r="AJ70" s="794">
        <f t="shared" si="20"/>
        <v>0</v>
      </c>
      <c r="AK70" s="795">
        <f t="shared" si="21"/>
        <v>0</v>
      </c>
    </row>
    <row r="71" spans="1:37" x14ac:dyDescent="0.25">
      <c r="A71" s="665"/>
      <c r="B71" s="778"/>
      <c r="C71" s="666"/>
      <c r="D71" s="779">
        <f t="shared" si="17"/>
        <v>0</v>
      </c>
      <c r="E71" s="667"/>
      <c r="F71" s="780"/>
      <c r="G71" s="796"/>
      <c r="H71" s="782">
        <f t="shared" si="18"/>
        <v>0</v>
      </c>
      <c r="I71" s="783">
        <f t="shared" si="22"/>
        <v>0</v>
      </c>
      <c r="J71" s="784">
        <f t="shared" si="23"/>
        <v>0</v>
      </c>
      <c r="K71" s="785">
        <v>12</v>
      </c>
      <c r="L71" s="786">
        <f t="shared" si="6"/>
        <v>0</v>
      </c>
      <c r="M71" s="787">
        <v>12</v>
      </c>
      <c r="N71" s="786">
        <f t="shared" si="7"/>
        <v>0</v>
      </c>
      <c r="O71" s="787">
        <v>12</v>
      </c>
      <c r="P71" s="786">
        <f t="shared" si="8"/>
        <v>0</v>
      </c>
      <c r="Q71" s="787">
        <v>12</v>
      </c>
      <c r="R71" s="786">
        <f t="shared" si="9"/>
        <v>0</v>
      </c>
      <c r="S71" s="787">
        <v>12</v>
      </c>
      <c r="T71" s="786">
        <f t="shared" si="10"/>
        <v>0</v>
      </c>
      <c r="U71" s="787">
        <v>12</v>
      </c>
      <c r="V71" s="786">
        <f t="shared" si="11"/>
        <v>0</v>
      </c>
      <c r="W71" s="787">
        <v>12</v>
      </c>
      <c r="X71" s="784">
        <f t="shared" si="12"/>
        <v>0</v>
      </c>
      <c r="Y71" s="772" t="s">
        <v>564</v>
      </c>
      <c r="Z71" s="788" t="s">
        <v>564</v>
      </c>
      <c r="AA71" s="789">
        <f t="shared" si="13"/>
        <v>0</v>
      </c>
      <c r="AB71" s="790">
        <f>IF(E71=12,(SUMIF('Anexo I - Personal'!$B$17:$B$254,'Anexo I - Auxiliar'!A71,'Anexo I - Personal'!$AL$17:$AL$254)+SUMIF('Anexo I - Personal'!$B$17:$B$254,'Anexo I - Auxiliar'!A71,'Anexo I - Personal'!$AP$17:$AP$254)),(SUMIF('Anexo I - Personal'!$B$17:$B$254,'Anexo I - Auxiliar'!A71,'Anexo I - Personal'!$AL$17:$AL$254)))</f>
        <v>0</v>
      </c>
      <c r="AC71" s="791">
        <f t="shared" si="16"/>
        <v>0</v>
      </c>
      <c r="AD71" s="792">
        <v>0</v>
      </c>
      <c r="AE71" s="791">
        <f t="shared" si="19"/>
        <v>0</v>
      </c>
      <c r="AF71" s="793">
        <v>0</v>
      </c>
      <c r="AG71" s="791">
        <f t="shared" si="15"/>
        <v>0</v>
      </c>
      <c r="AH71" s="794">
        <f>IFERROR((IF(E71=12,0,(SUMIF('Anexo I - Personal'!$B$17:$B$254,'Anexo I - Auxiliar'!A71,'Anexo I - Personal'!$AP$17:$AP$254)))),0)</f>
        <v>0</v>
      </c>
      <c r="AI71" s="794">
        <f>IFERROR((SUMIFS('Anexo I - Personal'!$AL$17:$AL$254,'Anexo I - Personal'!$B$17:$B$254,'Anexo I - Auxiliar'!A71,'Anexo I - Personal'!$G$17:$G$254,"*a")),0)</f>
        <v>0</v>
      </c>
      <c r="AJ71" s="794">
        <f t="shared" si="20"/>
        <v>0</v>
      </c>
      <c r="AK71" s="795">
        <f t="shared" si="21"/>
        <v>0</v>
      </c>
    </row>
    <row r="72" spans="1:37" x14ac:dyDescent="0.25">
      <c r="A72" s="665"/>
      <c r="B72" s="778"/>
      <c r="C72" s="666"/>
      <c r="D72" s="779">
        <f t="shared" si="17"/>
        <v>0</v>
      </c>
      <c r="E72" s="667"/>
      <c r="F72" s="780"/>
      <c r="G72" s="796"/>
      <c r="H72" s="782">
        <f t="shared" si="18"/>
        <v>0</v>
      </c>
      <c r="I72" s="783">
        <f t="shared" si="22"/>
        <v>0</v>
      </c>
      <c r="J72" s="784">
        <f t="shared" si="23"/>
        <v>0</v>
      </c>
      <c r="K72" s="785">
        <v>12</v>
      </c>
      <c r="L72" s="786">
        <f t="shared" si="6"/>
        <v>0</v>
      </c>
      <c r="M72" s="787">
        <v>12</v>
      </c>
      <c r="N72" s="786">
        <f t="shared" si="7"/>
        <v>0</v>
      </c>
      <c r="O72" s="787">
        <v>12</v>
      </c>
      <c r="P72" s="786">
        <f t="shared" si="8"/>
        <v>0</v>
      </c>
      <c r="Q72" s="787">
        <v>12</v>
      </c>
      <c r="R72" s="786">
        <f t="shared" si="9"/>
        <v>0</v>
      </c>
      <c r="S72" s="787">
        <v>12</v>
      </c>
      <c r="T72" s="786">
        <f t="shared" si="10"/>
        <v>0</v>
      </c>
      <c r="U72" s="787">
        <v>12</v>
      </c>
      <c r="V72" s="786">
        <f t="shared" si="11"/>
        <v>0</v>
      </c>
      <c r="W72" s="787">
        <v>12</v>
      </c>
      <c r="X72" s="784">
        <f t="shared" si="12"/>
        <v>0</v>
      </c>
      <c r="Y72" s="772" t="s">
        <v>564</v>
      </c>
      <c r="Z72" s="788" t="s">
        <v>564</v>
      </c>
      <c r="AA72" s="789">
        <f t="shared" si="13"/>
        <v>0</v>
      </c>
      <c r="AB72" s="790">
        <f>IF(E72=12,(SUMIF('Anexo I - Personal'!$B$17:$B$254,'Anexo I - Auxiliar'!A72,'Anexo I - Personal'!$AL$17:$AL$254)+SUMIF('Anexo I - Personal'!$B$17:$B$254,'Anexo I - Auxiliar'!A72,'Anexo I - Personal'!$AP$17:$AP$254)),(SUMIF('Anexo I - Personal'!$B$17:$B$254,'Anexo I - Auxiliar'!A72,'Anexo I - Personal'!$AL$17:$AL$254)))</f>
        <v>0</v>
      </c>
      <c r="AC72" s="791">
        <f t="shared" si="16"/>
        <v>0</v>
      </c>
      <c r="AD72" s="792">
        <v>0</v>
      </c>
      <c r="AE72" s="791">
        <f t="shared" si="19"/>
        <v>0</v>
      </c>
      <c r="AF72" s="793">
        <v>0</v>
      </c>
      <c r="AG72" s="791">
        <f t="shared" si="15"/>
        <v>0</v>
      </c>
      <c r="AH72" s="794">
        <f>IFERROR((IF(E72=12,0,(SUMIF('Anexo I - Personal'!$B$17:$B$254,'Anexo I - Auxiliar'!A72,'Anexo I - Personal'!$AP$17:$AP$254)))),0)</f>
        <v>0</v>
      </c>
      <c r="AI72" s="794">
        <f>IFERROR((SUMIFS('Anexo I - Personal'!$AL$17:$AL$254,'Anexo I - Personal'!$B$17:$B$254,'Anexo I - Auxiliar'!A72,'Anexo I - Personal'!$G$17:$G$254,"*a")),0)</f>
        <v>0</v>
      </c>
      <c r="AJ72" s="794">
        <f t="shared" si="20"/>
        <v>0</v>
      </c>
      <c r="AK72" s="795">
        <f t="shared" si="21"/>
        <v>0</v>
      </c>
    </row>
    <row r="73" spans="1:37" x14ac:dyDescent="0.25">
      <c r="A73" s="665"/>
      <c r="B73" s="778"/>
      <c r="C73" s="666"/>
      <c r="D73" s="779">
        <f t="shared" si="17"/>
        <v>0</v>
      </c>
      <c r="E73" s="667"/>
      <c r="F73" s="780"/>
      <c r="G73" s="796"/>
      <c r="H73" s="782">
        <f t="shared" si="18"/>
        <v>0</v>
      </c>
      <c r="I73" s="783">
        <f t="shared" si="22"/>
        <v>0</v>
      </c>
      <c r="J73" s="784">
        <f t="shared" si="23"/>
        <v>0</v>
      </c>
      <c r="K73" s="785">
        <v>12</v>
      </c>
      <c r="L73" s="786">
        <f t="shared" si="6"/>
        <v>0</v>
      </c>
      <c r="M73" s="787">
        <v>12</v>
      </c>
      <c r="N73" s="786">
        <f t="shared" si="7"/>
        <v>0</v>
      </c>
      <c r="O73" s="787">
        <v>12</v>
      </c>
      <c r="P73" s="786">
        <f t="shared" si="8"/>
        <v>0</v>
      </c>
      <c r="Q73" s="787">
        <v>12</v>
      </c>
      <c r="R73" s="786">
        <f t="shared" si="9"/>
        <v>0</v>
      </c>
      <c r="S73" s="787">
        <v>12</v>
      </c>
      <c r="T73" s="786">
        <f t="shared" si="10"/>
        <v>0</v>
      </c>
      <c r="U73" s="787">
        <v>12</v>
      </c>
      <c r="V73" s="786">
        <f t="shared" si="11"/>
        <v>0</v>
      </c>
      <c r="W73" s="787">
        <v>12</v>
      </c>
      <c r="X73" s="784">
        <f t="shared" si="12"/>
        <v>0</v>
      </c>
      <c r="Y73" s="772" t="s">
        <v>564</v>
      </c>
      <c r="Z73" s="788" t="s">
        <v>564</v>
      </c>
      <c r="AA73" s="789">
        <f t="shared" si="13"/>
        <v>0</v>
      </c>
      <c r="AB73" s="790">
        <f>IF(E73=12,(SUMIF('Anexo I - Personal'!$B$17:$B$254,'Anexo I - Auxiliar'!A73,'Anexo I - Personal'!$AL$17:$AL$254)+SUMIF('Anexo I - Personal'!$B$17:$B$254,'Anexo I - Auxiliar'!A73,'Anexo I - Personal'!$AP$17:$AP$254)),(SUMIF('Anexo I - Personal'!$B$17:$B$254,'Anexo I - Auxiliar'!A73,'Anexo I - Personal'!$AL$17:$AL$254)))</f>
        <v>0</v>
      </c>
      <c r="AC73" s="791">
        <f t="shared" si="16"/>
        <v>0</v>
      </c>
      <c r="AD73" s="792">
        <v>0</v>
      </c>
      <c r="AE73" s="791">
        <f t="shared" si="19"/>
        <v>0</v>
      </c>
      <c r="AF73" s="793">
        <v>0</v>
      </c>
      <c r="AG73" s="791">
        <f t="shared" si="15"/>
        <v>0</v>
      </c>
      <c r="AH73" s="794">
        <f>IFERROR((IF(E73=12,0,(SUMIF('Anexo I - Personal'!$B$17:$B$254,'Anexo I - Auxiliar'!A73,'Anexo I - Personal'!$AP$17:$AP$254)))),0)</f>
        <v>0</v>
      </c>
      <c r="AI73" s="794">
        <f>IFERROR((SUMIFS('Anexo I - Personal'!$AL$17:$AL$254,'Anexo I - Personal'!$B$17:$B$254,'Anexo I - Auxiliar'!A73,'Anexo I - Personal'!$G$17:$G$254,"*a")),0)</f>
        <v>0</v>
      </c>
      <c r="AJ73" s="794">
        <f t="shared" si="20"/>
        <v>0</v>
      </c>
      <c r="AK73" s="795">
        <f t="shared" si="21"/>
        <v>0</v>
      </c>
    </row>
    <row r="74" spans="1:37" x14ac:dyDescent="0.25">
      <c r="A74" s="665"/>
      <c r="B74" s="778"/>
      <c r="C74" s="666"/>
      <c r="D74" s="779">
        <f t="shared" si="17"/>
        <v>0</v>
      </c>
      <c r="E74" s="667"/>
      <c r="F74" s="780"/>
      <c r="G74" s="796"/>
      <c r="H74" s="782">
        <f t="shared" si="18"/>
        <v>0</v>
      </c>
      <c r="I74" s="783">
        <f t="shared" si="22"/>
        <v>0</v>
      </c>
      <c r="J74" s="784">
        <f t="shared" si="23"/>
        <v>0</v>
      </c>
      <c r="K74" s="785">
        <v>12</v>
      </c>
      <c r="L74" s="786">
        <f t="shared" si="6"/>
        <v>0</v>
      </c>
      <c r="M74" s="787">
        <v>12</v>
      </c>
      <c r="N74" s="786">
        <f t="shared" si="7"/>
        <v>0</v>
      </c>
      <c r="O74" s="787">
        <v>12</v>
      </c>
      <c r="P74" s="786">
        <f t="shared" si="8"/>
        <v>0</v>
      </c>
      <c r="Q74" s="787">
        <v>12</v>
      </c>
      <c r="R74" s="786">
        <f t="shared" si="9"/>
        <v>0</v>
      </c>
      <c r="S74" s="787">
        <v>12</v>
      </c>
      <c r="T74" s="786">
        <f t="shared" si="10"/>
        <v>0</v>
      </c>
      <c r="U74" s="787">
        <v>12</v>
      </c>
      <c r="V74" s="786">
        <f t="shared" si="11"/>
        <v>0</v>
      </c>
      <c r="W74" s="787">
        <v>12</v>
      </c>
      <c r="X74" s="784">
        <f t="shared" si="12"/>
        <v>0</v>
      </c>
      <c r="Y74" s="772" t="s">
        <v>564</v>
      </c>
      <c r="Z74" s="788" t="s">
        <v>564</v>
      </c>
      <c r="AA74" s="789">
        <f t="shared" si="13"/>
        <v>0</v>
      </c>
      <c r="AB74" s="790">
        <f>IF(E74=12,(SUMIF('Anexo I - Personal'!$B$17:$B$254,'Anexo I - Auxiliar'!A74,'Anexo I - Personal'!$AL$17:$AL$254)+SUMIF('Anexo I - Personal'!$B$17:$B$254,'Anexo I - Auxiliar'!A74,'Anexo I - Personal'!$AP$17:$AP$254)),(SUMIF('Anexo I - Personal'!$B$17:$B$254,'Anexo I - Auxiliar'!A74,'Anexo I - Personal'!$AL$17:$AL$254)))</f>
        <v>0</v>
      </c>
      <c r="AC74" s="791">
        <f t="shared" si="16"/>
        <v>0</v>
      </c>
      <c r="AD74" s="792">
        <v>0</v>
      </c>
      <c r="AE74" s="791">
        <f t="shared" si="19"/>
        <v>0</v>
      </c>
      <c r="AF74" s="793">
        <v>0</v>
      </c>
      <c r="AG74" s="791">
        <f t="shared" si="15"/>
        <v>0</v>
      </c>
      <c r="AH74" s="794">
        <f>IFERROR((IF(E74=12,0,(SUMIF('Anexo I - Personal'!$B$17:$B$254,'Anexo I - Auxiliar'!A74,'Anexo I - Personal'!$AP$17:$AP$254)))),0)</f>
        <v>0</v>
      </c>
      <c r="AI74" s="794">
        <f>IFERROR((SUMIFS('Anexo I - Personal'!$AL$17:$AL$254,'Anexo I - Personal'!$B$17:$B$254,'Anexo I - Auxiliar'!A74,'Anexo I - Personal'!$G$17:$G$254,"*a")),0)</f>
        <v>0</v>
      </c>
      <c r="AJ74" s="794">
        <f t="shared" si="20"/>
        <v>0</v>
      </c>
      <c r="AK74" s="795">
        <f t="shared" si="21"/>
        <v>0</v>
      </c>
    </row>
    <row r="75" spans="1:37" ht="15.75" thickBot="1" x14ac:dyDescent="0.3">
      <c r="A75" s="668"/>
      <c r="B75" s="797"/>
      <c r="C75" s="669"/>
      <c r="D75" s="798">
        <f t="shared" si="17"/>
        <v>0</v>
      </c>
      <c r="E75" s="670"/>
      <c r="F75" s="799"/>
      <c r="G75" s="800"/>
      <c r="H75" s="801">
        <f t="shared" si="18"/>
        <v>0</v>
      </c>
      <c r="I75" s="802">
        <f t="shared" si="22"/>
        <v>0</v>
      </c>
      <c r="J75" s="803">
        <f t="shared" si="23"/>
        <v>0</v>
      </c>
      <c r="K75" s="804">
        <v>12</v>
      </c>
      <c r="L75" s="805">
        <f t="shared" si="6"/>
        <v>0</v>
      </c>
      <c r="M75" s="806">
        <v>12</v>
      </c>
      <c r="N75" s="805">
        <f t="shared" si="7"/>
        <v>0</v>
      </c>
      <c r="O75" s="806">
        <v>12</v>
      </c>
      <c r="P75" s="805">
        <f t="shared" si="8"/>
        <v>0</v>
      </c>
      <c r="Q75" s="806">
        <v>12</v>
      </c>
      <c r="R75" s="805">
        <f t="shared" si="9"/>
        <v>0</v>
      </c>
      <c r="S75" s="806">
        <v>12</v>
      </c>
      <c r="T75" s="805">
        <f t="shared" si="10"/>
        <v>0</v>
      </c>
      <c r="U75" s="806">
        <v>12</v>
      </c>
      <c r="V75" s="805">
        <f t="shared" si="11"/>
        <v>0</v>
      </c>
      <c r="W75" s="806">
        <v>12</v>
      </c>
      <c r="X75" s="803">
        <f t="shared" si="12"/>
        <v>0</v>
      </c>
      <c r="Y75" s="807" t="s">
        <v>564</v>
      </c>
      <c r="Z75" s="808" t="s">
        <v>564</v>
      </c>
      <c r="AA75" s="809">
        <f t="shared" si="13"/>
        <v>0</v>
      </c>
      <c r="AB75" s="810">
        <f>IF(E75=12,(SUMIF('Anexo I - Personal'!$B$17:$B$254,'Anexo I - Auxiliar'!A75,'Anexo I - Personal'!$AL$17:$AL$254)+SUMIF('Anexo I - Personal'!$B$17:$B$254,'Anexo I - Auxiliar'!A75,'Anexo I - Personal'!$AP$17:$AP$254)),(SUMIF('Anexo I - Personal'!$B$17:$B$254,'Anexo I - Auxiliar'!A75,'Anexo I - Personal'!$AL$17:$AL$254)))</f>
        <v>0</v>
      </c>
      <c r="AC75" s="811">
        <f t="shared" si="16"/>
        <v>0</v>
      </c>
      <c r="AD75" s="812">
        <v>0</v>
      </c>
      <c r="AE75" s="811">
        <f t="shared" si="19"/>
        <v>0</v>
      </c>
      <c r="AF75" s="813">
        <v>0</v>
      </c>
      <c r="AG75" s="811">
        <f t="shared" si="15"/>
        <v>0</v>
      </c>
      <c r="AH75" s="814">
        <f>IFERROR((IF(E75=12,0,(SUMIF('Anexo I - Personal'!$B$17:$B$254,'Anexo I - Auxiliar'!A75,'Anexo I - Personal'!$AP$17:$AP$254)))),0)</f>
        <v>0</v>
      </c>
      <c r="AI75" s="814">
        <f>IFERROR((SUMIFS('Anexo I - Personal'!$AL$17:$AL$254,'Anexo I - Personal'!$B$17:$B$254,'Anexo I - Auxiliar'!A75,'Anexo I - Personal'!$G$17:$G$254,"*a")),0)</f>
        <v>0</v>
      </c>
      <c r="AJ75" s="814">
        <f t="shared" si="20"/>
        <v>0</v>
      </c>
      <c r="AK75" s="815">
        <f t="shared" si="21"/>
        <v>0</v>
      </c>
    </row>
  </sheetData>
  <sheetProtection algorithmName="SHA-512" hashValue="8N6j/zrAGoN2mkIpqjCEi5ihRNu9y/3M5PI0GKQj7Kmm3cA6dpgK+pNJmf0eYNIEuFS+OiEnvI/KKvxbR2GCsw==" saltValue="ePNNO0BR3bSGCqIwa2x/xg==" spinCount="100000" sheet="1" objects="1" scenarios="1" formatCells="0" formatColumns="0" formatRows="0" sort="0" autoFilter="0"/>
  <protectedRanges>
    <protectedRange algorithmName="SHA-512" hashValue="P16vGfUSzbUsMoQ3gPNx+taN1cfm2sxlgYSgbSOGNKAgcOUKZmREe/g7muGdmiTSZWJekNs8VEDBD+kKo9xgsA==" saltValue="kA+K2LVvWXRTTE5gfCFcGQ==" spinCount="100000" sqref="D16:D75 H16:J75 L16:L75 N16:N75 R16:R75 P16:P75 T16:T75 V16:V75 X16:X75 AA16:AC75 AE16:AE75 AG16:AK75" name="Rango1"/>
  </protectedRanges>
  <autoFilter ref="A15:AK15" xr:uid="{00000000-0009-0000-0000-000008000000}">
    <filterColumn colId="2" showButton="0"/>
  </autoFilter>
  <mergeCells count="11">
    <mergeCell ref="I2:K2"/>
    <mergeCell ref="E2:H2"/>
    <mergeCell ref="L2:R2"/>
    <mergeCell ref="G3:H3"/>
    <mergeCell ref="E3:F3"/>
    <mergeCell ref="C15:D15"/>
    <mergeCell ref="Y14:AK14"/>
    <mergeCell ref="F14:H14"/>
    <mergeCell ref="A14:E14"/>
    <mergeCell ref="I14:J14"/>
    <mergeCell ref="K14:X14"/>
  </mergeCells>
  <dataValidations count="3">
    <dataValidation type="list" allowBlank="1" showInputMessage="1" showErrorMessage="1" sqref="F16:F75" xr:uid="{00000000-0002-0000-0800-000000000000}">
      <formula1>$E$4:$E$12</formula1>
    </dataValidation>
    <dataValidation type="list" allowBlank="1" showInputMessage="1" showErrorMessage="1" sqref="G16:G75" xr:uid="{00000000-0002-0000-0800-000001000000}">
      <formula1>$G$4:$G$12</formula1>
    </dataValidation>
    <dataValidation type="list" allowBlank="1" showInputMessage="1" showErrorMessage="1" sqref="B16:B75" xr:uid="{00000000-0002-0000-0800-000002000000}">
      <formula1>GRUPOPROFESIONAL</formula1>
    </dataValidation>
  </dataValidations>
  <hyperlinks>
    <hyperlink ref="I2:K2" r:id="rId1" display="TABLA AUXILIAR 1. RETRIBUCIONES BÁSICAS CONVENIO AGE " xr:uid="{00000000-0004-0000-0800-000000000000}"/>
    <hyperlink ref="L2:R2" r:id="rId2" display="TABLA AUXILIAR 2. RETRIBUCIONES COMPLEMENTARIAS CONVENIO AGE " xr:uid="{00000000-0004-0000-0800-000001000000}"/>
    <hyperlink ref="G3:H3" r:id="rId3" display="AT Y EP SEGÚN CNAE" xr:uid="{00000000-0004-0000-0800-000002000000}"/>
    <hyperlink ref="AD15" r:id="rId4" xr:uid="{00000000-0004-0000-0800-000003000000}"/>
    <hyperlink ref="AF15" r:id="rId5" xr:uid="{00000000-0004-0000-0800-000004000000}"/>
  </hyperlinks>
  <pageMargins left="0.7" right="0.7" top="0.75" bottom="0.75" header="0.3" footer="0.3"/>
  <pageSetup paperSize="9" orientation="portrait" r:id="rId6"/>
  <legacyDrawing r:id="rId7"/>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Hojas de cálculo</vt:lpstr>
      </vt:variant>
      <vt:variant>
        <vt:i4>26</vt:i4>
      </vt:variant>
      <vt:variant>
        <vt:lpstr>Rangos con nombre</vt:lpstr>
      </vt:variant>
      <vt:variant>
        <vt:i4>22</vt:i4>
      </vt:variant>
    </vt:vector>
  </HeadingPairs>
  <TitlesOfParts>
    <vt:vector size="48" baseType="lpstr">
      <vt:lpstr>IDENTIFICACIÓN DEL PROYECTO</vt:lpstr>
      <vt:lpstr>INCIDENCIAS</vt:lpstr>
      <vt:lpstr>1ª VERIF</vt:lpstr>
      <vt:lpstr> CIERRE FINANCIERO   </vt:lpstr>
      <vt:lpstr>IRREGULARIDADES Y REINTEGROS</vt:lpstr>
      <vt:lpstr>CODIGOS IRREGULARIDADES</vt:lpstr>
      <vt:lpstr>Comprobación informe auditor</vt:lpstr>
      <vt:lpstr>Anexo I - Personal</vt:lpstr>
      <vt:lpstr>Anexo I - Auxiliar</vt:lpstr>
      <vt:lpstr>CALCULADORA IT</vt:lpstr>
      <vt:lpstr>CALCULADORA IT CON S.SOCIAL</vt:lpstr>
      <vt:lpstr>TRAMO PRUEBA</vt:lpstr>
      <vt:lpstr>Anexo II Viaje y Estancia</vt:lpstr>
      <vt:lpstr>Anexo III Equipos - Alquiler</vt:lpstr>
      <vt:lpstr>Anexo IV Bienes Inmuebles - Alq</vt:lpstr>
      <vt:lpstr>Anexo V Servicios Generales</vt:lpstr>
      <vt:lpstr>Anexo VIa Subcontratacion </vt:lpstr>
      <vt:lpstr>Anexo VIb CONT EXTERN</vt:lpstr>
      <vt:lpstr>Anexo VII cofinanciación UE</vt:lpstr>
      <vt:lpstr>Anexo VIII Honorarios Expertos</vt:lpstr>
      <vt:lpstr>Anexo IX(a) Gastos específicos</vt:lpstr>
      <vt:lpstr>Anexo IX(b) Incentivos a destin</vt:lpstr>
      <vt:lpstr>SELECCIÓN DE LA MUESTRA</vt:lpstr>
      <vt:lpstr>Indicadores</vt:lpstr>
      <vt:lpstr>ANEXO X - RESUMEN</vt:lpstr>
      <vt:lpstr>CERTIFICACIÓN GENERAL</vt:lpstr>
      <vt:lpstr>'Anexo I - Auxiliar'!ACTIVIDAD</vt:lpstr>
      <vt:lpstr>' CIERRE FINANCIERO   '!Área_de_impresión</vt:lpstr>
      <vt:lpstr>'1ª VERIF'!Área_de_impresión</vt:lpstr>
      <vt:lpstr>'Anexo II Viaje y Estancia'!Área_de_impresión</vt:lpstr>
      <vt:lpstr>'Anexo III Equipos - Alquiler'!Área_de_impresión</vt:lpstr>
      <vt:lpstr>'Anexo IV Bienes Inmuebles - Alq'!Área_de_impresión</vt:lpstr>
      <vt:lpstr>'Anexo IX(a) Gastos específicos'!Área_de_impresión</vt:lpstr>
      <vt:lpstr>'Anexo IX(b) Incentivos a destin'!Área_de_impresión</vt:lpstr>
      <vt:lpstr>'Anexo V Servicios Generales'!Área_de_impresión</vt:lpstr>
      <vt:lpstr>'Anexo VIa Subcontratacion '!Área_de_impresión</vt:lpstr>
      <vt:lpstr>'Anexo VIb CONT EXTERN'!Área_de_impresión</vt:lpstr>
      <vt:lpstr>'Anexo VII cofinanciación UE'!Área_de_impresión</vt:lpstr>
      <vt:lpstr>'ANEXO X - RESUMEN'!Área_de_impresión</vt:lpstr>
      <vt:lpstr>'IDENTIFICACIÓN DEL PROYECTO'!Área_de_impresión</vt:lpstr>
      <vt:lpstr>Indicadores!Área_de_impresión</vt:lpstr>
      <vt:lpstr>'IRREGULARIDADES Y REINTEGROS'!Área_de_impresión</vt:lpstr>
      <vt:lpstr>'Anexo I - Auxiliar'!COMPLEMENTOS</vt:lpstr>
      <vt:lpstr>'Anexo I - Auxiliar'!CONTRATO</vt:lpstr>
      <vt:lpstr>'Anexo I - Auxiliar'!GRUPOPROFESIONAL</vt:lpstr>
      <vt:lpstr>'Anexo I - Personal'!GRUPOPROFESIONAL</vt:lpstr>
      <vt:lpstr>'Anexo I - Auxiliar'!PAGAS</vt:lpstr>
      <vt:lpstr>'Anexo I - Auxiliar'!TIPOACTIVIDAD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2019-08-07T07:29:51Z</cp:lastPrinted>
  <dcterms:created xsi:type="dcterms:W3CDTF">2016-08-18T10:49:43Z</dcterms:created>
  <dcterms:modified xsi:type="dcterms:W3CDTF">2020-04-03T08:31:02Z</dcterms:modified>
</cp:coreProperties>
</file>